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icenTecno\Desktop\PS\Ecommerce-Sports\Planificación del proyecto\"/>
    </mc:Choice>
  </mc:AlternateContent>
  <bookViews>
    <workbookView xWindow="13380" yWindow="45" windowWidth="15420" windowHeight="11085" tabRatio="679" activeTab="2"/>
  </bookViews>
  <sheets>
    <sheet name="CI S1" sheetId="9" r:id="rId1"/>
    <sheet name="CI S2" sheetId="13" r:id="rId2"/>
    <sheet name="CI S3" sheetId="15" r:id="rId3"/>
    <sheet name="Informe S2" sheetId="14" r:id="rId4"/>
    <sheet name="Informe S3" sheetId="16" r:id="rId5"/>
  </sheets>
  <externalReferences>
    <externalReference r:id="rId6"/>
  </externalReferences>
  <definedNames>
    <definedName name="cc">'CI S3'!$Z$91:$AA$100</definedName>
    <definedName name="Formula1">'CI S3'!$W$94:$X$97</definedName>
    <definedName name="Formulas">'CI S3'!$Z$91:$AA$100</definedName>
    <definedName name="TablaFormulas">'CI S3'!$AA$91:$AC$100</definedName>
  </definedNames>
  <calcPr calcId="162913"/>
</workbook>
</file>

<file path=xl/calcChain.xml><?xml version="1.0" encoding="utf-8"?>
<calcChain xmlns="http://schemas.openxmlformats.org/spreadsheetml/2006/main">
  <c r="V77" i="15" l="1"/>
  <c r="U77" i="15"/>
  <c r="T77" i="15"/>
  <c r="V76" i="15"/>
  <c r="U76" i="15"/>
  <c r="T76" i="15"/>
  <c r="V75" i="15"/>
  <c r="U75" i="15"/>
  <c r="T75" i="15"/>
  <c r="V74" i="15"/>
  <c r="U74" i="15"/>
  <c r="T74" i="15"/>
  <c r="V73" i="15"/>
  <c r="U73" i="15"/>
  <c r="T73" i="15"/>
  <c r="V72" i="15"/>
  <c r="U72" i="15"/>
  <c r="T72" i="15"/>
  <c r="V71" i="15"/>
  <c r="U71" i="15"/>
  <c r="T71" i="15"/>
  <c r="V70" i="15"/>
  <c r="U70" i="15"/>
  <c r="T70" i="15"/>
  <c r="V69" i="15"/>
  <c r="U69" i="15"/>
  <c r="T69" i="15"/>
  <c r="V68" i="15"/>
  <c r="U68" i="15"/>
  <c r="T68" i="15"/>
  <c r="V67" i="15"/>
  <c r="U67" i="15"/>
  <c r="T67" i="15"/>
  <c r="V66" i="15"/>
  <c r="U66" i="15"/>
  <c r="T66" i="15"/>
  <c r="V65" i="15"/>
  <c r="U65" i="15"/>
  <c r="T65" i="15"/>
  <c r="V64" i="15"/>
  <c r="U64" i="15"/>
  <c r="T64" i="15"/>
  <c r="V63" i="15"/>
  <c r="U63" i="15"/>
  <c r="T63" i="15"/>
  <c r="V62" i="15"/>
  <c r="U62" i="15"/>
  <c r="T62" i="15"/>
  <c r="V61" i="15"/>
  <c r="U61" i="15"/>
  <c r="T61" i="15"/>
  <c r="V60" i="15"/>
  <c r="U60" i="15"/>
  <c r="T60" i="15"/>
  <c r="V59" i="15"/>
  <c r="U59" i="15"/>
  <c r="T59" i="15"/>
  <c r="V58" i="15"/>
  <c r="U58" i="15"/>
  <c r="T58" i="15"/>
  <c r="V57" i="15"/>
  <c r="U57" i="15"/>
  <c r="T57" i="15"/>
  <c r="V56" i="15"/>
  <c r="U56" i="15"/>
  <c r="T56" i="15"/>
  <c r="V55" i="15"/>
  <c r="U55" i="15"/>
  <c r="T55" i="15"/>
  <c r="V54" i="15"/>
  <c r="U54" i="15"/>
  <c r="T54" i="15"/>
  <c r="V53" i="15"/>
  <c r="U53" i="15"/>
  <c r="T53" i="15"/>
  <c r="V52" i="15"/>
  <c r="U52" i="15"/>
  <c r="T52" i="15"/>
  <c r="V51" i="15"/>
  <c r="U51" i="15"/>
  <c r="T51" i="15"/>
  <c r="V50" i="15"/>
  <c r="U50" i="15"/>
  <c r="T50" i="15"/>
  <c r="V49" i="15"/>
  <c r="U49" i="15"/>
  <c r="T49" i="15"/>
  <c r="V48" i="15"/>
  <c r="U48" i="15"/>
  <c r="T48" i="15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V30" i="15"/>
  <c r="U30" i="15"/>
  <c r="T30" i="15"/>
  <c r="V29" i="15"/>
  <c r="U29" i="15"/>
  <c r="T29" i="15"/>
  <c r="V28" i="15"/>
  <c r="U28" i="15"/>
  <c r="T28" i="15"/>
  <c r="V27" i="15"/>
  <c r="U27" i="15"/>
  <c r="T27" i="15"/>
  <c r="V26" i="15"/>
  <c r="U26" i="15"/>
  <c r="T26" i="15"/>
  <c r="V25" i="15"/>
  <c r="U25" i="15"/>
  <c r="T25" i="15"/>
  <c r="V24" i="15"/>
  <c r="U24" i="15"/>
  <c r="T24" i="15"/>
  <c r="V23" i="15"/>
  <c r="U23" i="15"/>
  <c r="T23" i="15"/>
  <c r="V22" i="15"/>
  <c r="U22" i="15"/>
  <c r="T22" i="15"/>
  <c r="V21" i="15"/>
  <c r="U21" i="15"/>
  <c r="T21" i="15"/>
  <c r="V20" i="15"/>
  <c r="U20" i="15"/>
  <c r="T20" i="15"/>
  <c r="V19" i="15"/>
  <c r="U19" i="15"/>
  <c r="T19" i="15"/>
  <c r="V18" i="15"/>
  <c r="U18" i="15"/>
  <c r="T18" i="15"/>
  <c r="V17" i="15"/>
  <c r="U17" i="15"/>
  <c r="T17" i="15"/>
  <c r="V16" i="15"/>
  <c r="U16" i="15"/>
  <c r="T16" i="15"/>
  <c r="V15" i="15"/>
  <c r="U15" i="15"/>
  <c r="T15" i="15"/>
  <c r="V14" i="15"/>
  <c r="U14" i="15"/>
  <c r="T14" i="15"/>
  <c r="V13" i="15"/>
  <c r="U13" i="15"/>
  <c r="T13" i="15"/>
  <c r="V12" i="15"/>
  <c r="U12" i="15"/>
  <c r="T12" i="15"/>
  <c r="V11" i="15"/>
  <c r="U11" i="15"/>
  <c r="T11" i="15"/>
  <c r="V10" i="15"/>
  <c r="U10" i="15"/>
  <c r="T10" i="15"/>
  <c r="V9" i="15"/>
  <c r="U9" i="15"/>
  <c r="T9" i="15"/>
  <c r="V8" i="15"/>
  <c r="U8" i="15"/>
  <c r="T8" i="15"/>
  <c r="V7" i="15"/>
  <c r="U7" i="15"/>
  <c r="T7" i="15"/>
  <c r="V6" i="15"/>
  <c r="U6" i="15"/>
  <c r="T6" i="15"/>
  <c r="V5" i="15"/>
  <c r="U5" i="15"/>
  <c r="T5" i="15"/>
  <c r="V4" i="15"/>
  <c r="U4" i="15"/>
  <c r="T4" i="15"/>
  <c r="K2" i="15"/>
  <c r="M2" i="15" s="1"/>
  <c r="J2" i="15"/>
  <c r="AB105" i="15" l="1"/>
  <c r="AA105" i="15"/>
  <c r="X95" i="15"/>
  <c r="C36" i="16" s="1"/>
  <c r="AC105" i="15"/>
  <c r="X96" i="15"/>
  <c r="C37" i="16" s="1"/>
  <c r="AA106" i="15"/>
  <c r="AC106" i="15"/>
  <c r="AA107" i="15"/>
  <c r="N2" i="15"/>
  <c r="E71" i="13"/>
  <c r="U32" i="13"/>
  <c r="U34" i="13"/>
  <c r="T34" i="13"/>
  <c r="T6" i="9"/>
  <c r="T4" i="13"/>
  <c r="T5" i="13"/>
  <c r="H74" i="13"/>
  <c r="H70" i="13"/>
  <c r="H69" i="13"/>
  <c r="H68" i="13"/>
  <c r="H67" i="13"/>
  <c r="H66" i="13"/>
  <c r="E69" i="13"/>
  <c r="M49" i="13"/>
  <c r="L49" i="13"/>
  <c r="K49" i="13"/>
  <c r="M48" i="13"/>
  <c r="L48" i="13"/>
  <c r="K48" i="13"/>
  <c r="H34" i="9"/>
  <c r="J33" i="9"/>
  <c r="I33" i="9"/>
  <c r="H33" i="9"/>
  <c r="AC107" i="15" l="1"/>
  <c r="AB106" i="15"/>
  <c r="X97" i="15"/>
  <c r="C38" i="16" s="1"/>
  <c r="P2" i="15"/>
  <c r="Q2" i="15"/>
  <c r="S2" i="15" s="1"/>
  <c r="AB107" i="15"/>
  <c r="J48" i="13"/>
  <c r="J49" i="13" s="1"/>
  <c r="I48" i="13"/>
  <c r="I49" i="13" s="1"/>
  <c r="I78" i="13" s="1"/>
  <c r="H48" i="13"/>
  <c r="H49" i="13" s="1"/>
  <c r="T21" i="13"/>
  <c r="V4" i="13"/>
  <c r="U4" i="13"/>
  <c r="T13" i="13"/>
  <c r="T6" i="13"/>
  <c r="V34" i="13"/>
  <c r="V35" i="13"/>
  <c r="V36" i="13"/>
  <c r="V37" i="13"/>
  <c r="V38" i="13"/>
  <c r="V39" i="13"/>
  <c r="V40" i="13"/>
  <c r="V41" i="13"/>
  <c r="V42" i="13"/>
  <c r="V43" i="13"/>
  <c r="V44" i="13"/>
  <c r="V45" i="13"/>
  <c r="V46" i="13"/>
  <c r="V47" i="13"/>
  <c r="V33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33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33" i="13"/>
  <c r="V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V25" i="13"/>
  <c r="U25" i="13"/>
  <c r="T25" i="13"/>
  <c r="V24" i="13"/>
  <c r="U24" i="13"/>
  <c r="T24" i="13"/>
  <c r="V23" i="13"/>
  <c r="U23" i="13"/>
  <c r="T23" i="13"/>
  <c r="V22" i="13"/>
  <c r="U22" i="13"/>
  <c r="T22" i="13"/>
  <c r="V21" i="13"/>
  <c r="U21" i="13"/>
  <c r="V20" i="13"/>
  <c r="U20" i="13"/>
  <c r="T20" i="13"/>
  <c r="V19" i="13"/>
  <c r="U19" i="13"/>
  <c r="T19" i="13"/>
  <c r="V18" i="13"/>
  <c r="U18" i="13"/>
  <c r="T18" i="13"/>
  <c r="V17" i="13"/>
  <c r="U17" i="13"/>
  <c r="T17" i="13"/>
  <c r="V16" i="13"/>
  <c r="U16" i="13"/>
  <c r="T16" i="13"/>
  <c r="V15" i="13"/>
  <c r="U15" i="13"/>
  <c r="T15" i="13"/>
  <c r="V14" i="13"/>
  <c r="U14" i="13"/>
  <c r="T14" i="13"/>
  <c r="V13" i="13"/>
  <c r="U13" i="13"/>
  <c r="V12" i="13"/>
  <c r="U12" i="13"/>
  <c r="T12" i="13"/>
  <c r="V11" i="13"/>
  <c r="U11" i="13"/>
  <c r="T11" i="13"/>
  <c r="V10" i="13"/>
  <c r="U10" i="13"/>
  <c r="T10" i="13"/>
  <c r="V9" i="13"/>
  <c r="U9" i="13"/>
  <c r="T9" i="13"/>
  <c r="V8" i="13"/>
  <c r="U8" i="13"/>
  <c r="T8" i="13"/>
  <c r="V7" i="13"/>
  <c r="U7" i="13"/>
  <c r="T7" i="13"/>
  <c r="V6" i="13"/>
  <c r="U6" i="13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H59" i="9"/>
  <c r="H56" i="9"/>
  <c r="H54" i="9"/>
  <c r="H53" i="9"/>
  <c r="H57" i="9" s="1"/>
  <c r="H52" i="9"/>
  <c r="H51" i="9"/>
  <c r="H50" i="9"/>
  <c r="AA91" i="15" l="1"/>
  <c r="C39" i="16" s="1"/>
  <c r="AA97" i="15"/>
  <c r="C45" i="16" s="1"/>
  <c r="AA94" i="15"/>
  <c r="C42" i="16" s="1"/>
  <c r="AA93" i="15"/>
  <c r="AA92" i="15"/>
  <c r="C40" i="16" s="1"/>
  <c r="AA100" i="15"/>
  <c r="C48" i="16" s="1"/>
  <c r="AA95" i="15"/>
  <c r="C43" i="16" s="1"/>
  <c r="V33" i="9"/>
  <c r="U33" i="9"/>
  <c r="H79" i="13"/>
  <c r="H78" i="13"/>
  <c r="J79" i="13"/>
  <c r="E70" i="13"/>
  <c r="J78" i="13"/>
  <c r="H55" i="9"/>
  <c r="H58" i="9"/>
  <c r="V5" i="13"/>
  <c r="V48" i="13" s="1"/>
  <c r="U5" i="13"/>
  <c r="U48" i="13" s="1"/>
  <c r="T48" i="13"/>
  <c r="K2" i="13"/>
  <c r="M2" i="13" s="1"/>
  <c r="J2" i="13"/>
  <c r="J34" i="9"/>
  <c r="I34" i="9"/>
  <c r="AA96" i="15" l="1"/>
  <c r="C41" i="16"/>
  <c r="AA98" i="15"/>
  <c r="AA99" i="15"/>
  <c r="H65" i="13"/>
  <c r="I79" i="13"/>
  <c r="H72" i="13"/>
  <c r="H71" i="13"/>
  <c r="N2" i="13"/>
  <c r="P2" i="13" s="1"/>
  <c r="H73" i="13" l="1"/>
  <c r="Q2" i="13"/>
  <c r="S2" i="13" s="1"/>
  <c r="K2" i="9"/>
  <c r="N2" i="9" s="1"/>
  <c r="J2" i="9"/>
  <c r="M2" i="9" l="1"/>
  <c r="Q2" i="9"/>
  <c r="P2" i="9"/>
  <c r="S2" i="9" l="1"/>
</calcChain>
</file>

<file path=xl/sharedStrings.xml><?xml version="1.0" encoding="utf-8"?>
<sst xmlns="http://schemas.openxmlformats.org/spreadsheetml/2006/main" count="897" uniqueCount="237">
  <si>
    <t>Semana 3</t>
  </si>
  <si>
    <t>Semana 4</t>
  </si>
  <si>
    <t>Código</t>
  </si>
  <si>
    <t>Descripción</t>
  </si>
  <si>
    <t>Nro de Actividad</t>
  </si>
  <si>
    <t>Componentes</t>
  </si>
  <si>
    <t>Actividad</t>
  </si>
  <si>
    <t>Estimación (hs)</t>
  </si>
  <si>
    <t>Fecha Inicio</t>
  </si>
  <si>
    <t>Fecha Fin</t>
  </si>
  <si>
    <t>Semana 1 (CI1)</t>
  </si>
  <si>
    <t>Semana 2 (CI2)</t>
  </si>
  <si>
    <t>PV</t>
  </si>
  <si>
    <t>EV</t>
  </si>
  <si>
    <t>AC</t>
  </si>
  <si>
    <t>S1</t>
  </si>
  <si>
    <t>S2</t>
  </si>
  <si>
    <t>Parciales</t>
  </si>
  <si>
    <t>Acumulados</t>
  </si>
  <si>
    <t>BAC</t>
  </si>
  <si>
    <t>TOTAL</t>
  </si>
  <si>
    <t>SV</t>
  </si>
  <si>
    <t>CV</t>
  </si>
  <si>
    <t>SPI</t>
  </si>
  <si>
    <t>CPI</t>
  </si>
  <si>
    <t>ETC</t>
  </si>
  <si>
    <t>EAC</t>
  </si>
  <si>
    <t>TCPI</t>
  </si>
  <si>
    <t>EV-PV</t>
  </si>
  <si>
    <t>EV-AC</t>
  </si>
  <si>
    <t>EV/AC</t>
  </si>
  <si>
    <t>EV/PV</t>
  </si>
  <si>
    <t>BAC-EV</t>
  </si>
  <si>
    <t>Estamos al inicio de la semana 2</t>
  </si>
  <si>
    <t>AC+(BAC-EV)</t>
  </si>
  <si>
    <t>BAC/CPI</t>
  </si>
  <si>
    <t>s1</t>
  </si>
  <si>
    <t>s2</t>
  </si>
  <si>
    <t>s3</t>
  </si>
  <si>
    <t>s4</t>
  </si>
  <si>
    <t>(BAC-EV)/(SPI*CPI)</t>
  </si>
  <si>
    <t>AC+(BAC-EV)/(SPI*CPI)</t>
  </si>
  <si>
    <t>(BAC-EV)/(BAC-AC)</t>
  </si>
  <si>
    <t>Proyecto</t>
  </si>
  <si>
    <t>Fecha</t>
  </si>
  <si>
    <t>PM</t>
  </si>
  <si>
    <t>Indicadores</t>
  </si>
  <si>
    <t>Fórmulas</t>
  </si>
  <si>
    <t>Firma</t>
  </si>
  <si>
    <t>1.2.1.4</t>
  </si>
  <si>
    <t>Vistas de acceso y registro</t>
  </si>
  <si>
    <t>1.3.3</t>
  </si>
  <si>
    <t>ABMs</t>
  </si>
  <si>
    <t>1.3.3.1</t>
  </si>
  <si>
    <t>ABM producto</t>
  </si>
  <si>
    <t>Estructurar entidad producto</t>
  </si>
  <si>
    <t>Agregar productos</t>
  </si>
  <si>
    <t>Modificar productos</t>
  </si>
  <si>
    <t>Eliminar productos</t>
  </si>
  <si>
    <t>Listar productos</t>
  </si>
  <si>
    <t>ABM Carrito</t>
  </si>
  <si>
    <t>Estructurar entidad carrito</t>
  </si>
  <si>
    <t>Agregar carrito</t>
  </si>
  <si>
    <t>Modificar carrito</t>
  </si>
  <si>
    <t>Eliminar carrito</t>
  </si>
  <si>
    <t>Listar carritos</t>
  </si>
  <si>
    <t>ABM Pedido</t>
  </si>
  <si>
    <t>Estructurar entidad pedido</t>
  </si>
  <si>
    <t>Agregar pedido</t>
  </si>
  <si>
    <t>Modificar pedido</t>
  </si>
  <si>
    <t>Eliminar pedido</t>
  </si>
  <si>
    <t>Listar pedidos</t>
  </si>
  <si>
    <t>1.3.3.2</t>
  </si>
  <si>
    <t>1.3.3.4</t>
  </si>
  <si>
    <t>Interfaz de usuario</t>
  </si>
  <si>
    <t>1.1.6</t>
  </si>
  <si>
    <t>Slider</t>
  </si>
  <si>
    <t>1.1.6.1</t>
  </si>
  <si>
    <t>1.1.6.2</t>
  </si>
  <si>
    <t>Home</t>
  </si>
  <si>
    <t>Estructurar Menu</t>
  </si>
  <si>
    <t>Informacion institucional</t>
  </si>
  <si>
    <t>Vista de info. Instucional del ecommerce</t>
  </si>
  <si>
    <t>1.1.3</t>
  </si>
  <si>
    <t>Vista de formulario de contacto</t>
  </si>
  <si>
    <t>Diseñar slider</t>
  </si>
  <si>
    <t>Agregar slider</t>
  </si>
  <si>
    <t>1.1.4</t>
  </si>
  <si>
    <t>Desarrollar vista de registro</t>
  </si>
  <si>
    <t>Desarrollar vista de ingreso</t>
  </si>
  <si>
    <t>Agregar boton login y logout a todas las vistas</t>
  </si>
  <si>
    <t>Vistas para los ABMs</t>
  </si>
  <si>
    <t>1.1.5</t>
  </si>
  <si>
    <t>Desarrollar vista de producto</t>
  </si>
  <si>
    <t>Desarrollar vista de carrito</t>
  </si>
  <si>
    <t>Desarrollar vista de pedido</t>
  </si>
  <si>
    <t>Administracion de acceso</t>
  </si>
  <si>
    <t>1.2.1</t>
  </si>
  <si>
    <t>Login</t>
  </si>
  <si>
    <t>Asociar vistas con backend</t>
  </si>
  <si>
    <t>Validar datos con la BD</t>
  </si>
  <si>
    <t>1.2.1.5</t>
  </si>
  <si>
    <t>Registro</t>
  </si>
  <si>
    <t>Validar campos y guardar datos en la BD</t>
  </si>
  <si>
    <t>Asignar rol a usuario</t>
  </si>
  <si>
    <t>Estamos al inicio de la semana 1</t>
  </si>
  <si>
    <t>Análisis/Dcripción</t>
  </si>
  <si>
    <t>20/9/2020</t>
  </si>
  <si>
    <t>E-commerce Sports</t>
  </si>
  <si>
    <t>El SV es igual a 0, lo que significa que no estamos atrasados o adelantados frente al calendario.</t>
  </si>
  <si>
    <t>Cada hora de trabajo rinde 1 hora.</t>
  </si>
  <si>
    <t>Luego del trabajo realizado esta semana el costo actual refleja que se estimo más tiempo de lo que en realidad llevaron esas actividades, concretamente 1:45 de más.</t>
  </si>
  <si>
    <t>El EV quedo alineado con el PV. Esto quiere decir que alcanzamos a completar todas las actividades hasta el momento.</t>
  </si>
  <si>
    <t xml:space="preserve">Análisis: A pesar de haber estimado tiempo de más, consideramos que por el momento no estamos retrasados en cuanto a lo planificado </t>
  </si>
  <si>
    <t>Las actividades se realizan con la regla de avance 0/100</t>
  </si>
  <si>
    <t>Aguirre Franco, Ávalos Sergio, Borsani Franco, Hernández Walter, Rivera Tomás</t>
  </si>
  <si>
    <t>Informe de Avance - Semana 2</t>
  </si>
  <si>
    <t>Como es mayor a 0, significa que estimamos mal. Mas especificamente, estimamos 1:45 horas de más.</t>
  </si>
  <si>
    <t>Cada recurso invertido en el proyecto rinde 1,26. Si bien lo más optimo seria 1, la diferencia no es tan grande, por lo que nos esta indicando que podemos mejorar.</t>
  </si>
  <si>
    <t>Lo que faltaba para terminar la semana 2 eran 15,5 horas.</t>
  </si>
  <si>
    <t>El rendimiento aumentó en la semana 2, en comparación con la 1</t>
  </si>
  <si>
    <t>-</t>
  </si>
  <si>
    <t>2:30 hs</t>
  </si>
  <si>
    <t>30 min.</t>
  </si>
  <si>
    <t>3:00hs</t>
  </si>
  <si>
    <t>1 hs</t>
  </si>
  <si>
    <t>1 hs.</t>
  </si>
  <si>
    <t>Servicios al usuario</t>
  </si>
  <si>
    <t>S3</t>
  </si>
  <si>
    <t>1.2.3</t>
  </si>
  <si>
    <t>Catalogo</t>
  </si>
  <si>
    <t>Listar Catalogo</t>
  </si>
  <si>
    <t>Organizar catalogo</t>
  </si>
  <si>
    <t>Taxonomia de Google</t>
  </si>
  <si>
    <t>Productos destacados</t>
  </si>
  <si>
    <t>Listar productos destacados</t>
  </si>
  <si>
    <t>Hacer responsive la lista de productos</t>
  </si>
  <si>
    <t>1.3.3.3</t>
  </si>
  <si>
    <t>ABM usuario</t>
  </si>
  <si>
    <t>Estructurar entidad usuario</t>
  </si>
  <si>
    <t>Agregar usuario</t>
  </si>
  <si>
    <t>Modificar usuario</t>
  </si>
  <si>
    <t>Eliminar Usuario</t>
  </si>
  <si>
    <t>1.3.3.1.4</t>
  </si>
  <si>
    <t>Productos relacionados</t>
  </si>
  <si>
    <t>Implementar vistas de productos relacionados</t>
  </si>
  <si>
    <t>Configurar productos en base a la taxonomia</t>
  </si>
  <si>
    <t>1.2.1.1</t>
  </si>
  <si>
    <t>Perfil</t>
  </si>
  <si>
    <t>Armar la estructura del perfil</t>
  </si>
  <si>
    <t>Asignar estilos visuales al perfil</t>
  </si>
  <si>
    <t>Permitir y desarrollar la modificacion del nombre de usuario</t>
  </si>
  <si>
    <t>1.2.1.2</t>
  </si>
  <si>
    <t>Cambio de clave</t>
  </si>
  <si>
    <t>Desarrollar la vista de la nueva clave</t>
  </si>
  <si>
    <t>Actualizar la nueva clave en la BD</t>
  </si>
  <si>
    <t>1.2.1.3</t>
  </si>
  <si>
    <t>Recuperacion de clave</t>
  </si>
  <si>
    <t>Generar clave temporal</t>
  </si>
  <si>
    <t>Implementar libs y enviar mail al correo del usuario</t>
  </si>
  <si>
    <t>Desarrollar vistas para el proceso de recuperacion de clave</t>
  </si>
  <si>
    <t>Desvio calendrio</t>
  </si>
  <si>
    <t>Desvio costos</t>
  </si>
  <si>
    <t>Estamos al inicio de la semana 3</t>
  </si>
  <si>
    <t>Lo que avancé frente a lo que tenía que avanzar</t>
  </si>
  <si>
    <t>Lo que gané frente a lo que gasté</t>
  </si>
  <si>
    <t>Si se respeta el presupuesto</t>
  </si>
  <si>
    <t xml:space="preserve">Si se mantiene el rendimiento </t>
  </si>
  <si>
    <t>Si se mantiene el rendimiento desde el costo</t>
  </si>
  <si>
    <t>Lo que debería rendir cada peso</t>
  </si>
  <si>
    <t>Numero de integrantes * horas de trabajo * cant. De semanas</t>
  </si>
  <si>
    <t>Informe de Avance - Semana 3</t>
  </si>
  <si>
    <t>27/9/2020</t>
  </si>
  <si>
    <r>
      <t>Análisis:</t>
    </r>
    <r>
      <rPr>
        <b/>
        <u/>
        <sz val="10"/>
        <color rgb="FF000000"/>
        <rFont val="Arial"/>
        <family val="2"/>
      </rPr>
      <t xml:space="preserve"> Finalizamos la segunda semana, si bien no pudimos completar todas las actividades de los componentes de la semana 1 ( 1.2.3 ; 1.3.3.2 ; 1.3.3.4)  , las mismas fueron finalizadas en la semana 2 satisfactoriamente. En cuanto a las actividades de la segunda semana todas fueron completadas.</t>
    </r>
  </si>
  <si>
    <r>
      <t>Análisis:</t>
    </r>
    <r>
      <rPr>
        <b/>
        <u/>
        <sz val="10"/>
        <color rgb="FF000000"/>
        <rFont val="Arial"/>
        <family val="2"/>
      </rPr>
      <t xml:space="preserve"> Finalizamos la tercer semana, si bien no pudimos completar todas las actividades de los componentes de la semana 3 ( 1.3.3.1 ; 1.1.6.2 ; 1.3.3.1.4 ; 1.2.1.1 ; 1.2.1.2).Las mismas van a ser completas en el transcurso de la semana cuatro, los problemas fueron en gran parte en subestimar las complejidad de algunas actividades e inconvenientes personales de un integrante.</t>
    </r>
  </si>
  <si>
    <t xml:space="preserve">Análisis: Consideramos que por el momento estamos retrasados en cuanto a lo planificado, esperamos poder solucionarlo en la semana entrante </t>
  </si>
  <si>
    <t>Luego del trabajo realizado esta semana el costo actual refleja que se estimo más tiempo de lo que en realidad llevaron esas actividades.</t>
  </si>
  <si>
    <t xml:space="preserve">Cada hora de trabajo rinde 1 hora. </t>
  </si>
  <si>
    <t>Como es mayor a 0, significa que estimamos mal. Mas especificamente, estimamos 30 min de más.</t>
  </si>
  <si>
    <t>El EV esta alineado con el PV. Esto quiere decir que alcanzamos a completar todas las actividades hasta el momento.</t>
  </si>
  <si>
    <t xml:space="preserve">Cada recurso invertido en el proyecto rinde 1.02, el valor esta muy proximo a 1, lo que nos estaria indicando que es casi optimo, consiguiendo una pequeña mejora en comparación con la semana anterior. </t>
  </si>
  <si>
    <t>Lo que falta para terminar el proyecto es 201 hs</t>
  </si>
  <si>
    <t>1.1</t>
  </si>
  <si>
    <t>Vistas para el checkout</t>
  </si>
  <si>
    <t>Desarrollar la vista del envío</t>
  </si>
  <si>
    <t>Desarrollar la vista de los pagos</t>
  </si>
  <si>
    <t>1.2</t>
  </si>
  <si>
    <t>1.2.2</t>
  </si>
  <si>
    <t>Carrito</t>
  </si>
  <si>
    <t>Implementar dependencias con productos</t>
  </si>
  <si>
    <t>Desarrollar botones interactivos en el carrito (ej: eliminar productos)</t>
  </si>
  <si>
    <t>Asignar carrito a cada usuario</t>
  </si>
  <si>
    <t>1.2.5</t>
  </si>
  <si>
    <t>Descuentos personalizados</t>
  </si>
  <si>
    <t>Idear política de descuentos</t>
  </si>
  <si>
    <t>Asignar descuentos a usuarios</t>
  </si>
  <si>
    <t>Implementar inserción del descuento en el pedido</t>
  </si>
  <si>
    <t>1.2.6</t>
  </si>
  <si>
    <t>Valoración</t>
  </si>
  <si>
    <t>Implementar comentarios y valoraciones a vistas de productos</t>
  </si>
  <si>
    <t>Habilitar permisos a usuarios para valorar</t>
  </si>
  <si>
    <t>9hs.</t>
  </si>
  <si>
    <t>2:30 hs.</t>
  </si>
  <si>
    <t>4 hs.</t>
  </si>
  <si>
    <t>2 hs.</t>
  </si>
  <si>
    <t>S4</t>
  </si>
  <si>
    <t>1.2.7</t>
  </si>
  <si>
    <t>Checkout</t>
  </si>
  <si>
    <t>Pagos</t>
  </si>
  <si>
    <t>1.2.7.1</t>
  </si>
  <si>
    <t>Implementar sistema de pagos</t>
  </si>
  <si>
    <t>Validar sistema de pagos</t>
  </si>
  <si>
    <t>Enviar comprobante de pedido al usuario (vía mail)</t>
  </si>
  <si>
    <t>Envío</t>
  </si>
  <si>
    <t>1.2.7.2</t>
  </si>
  <si>
    <t>Implementar lógica de envío</t>
  </si>
  <si>
    <t>Comunicar frontend con backend</t>
  </si>
  <si>
    <t>Mail de confirmación de pedido</t>
  </si>
  <si>
    <t>1.2.7.3</t>
  </si>
  <si>
    <t>Enviar mail a la administración del ecommerce con datos del comprador</t>
  </si>
  <si>
    <t>Enviar a la administración del ecommerce el pedido a preparar y datos logísticos</t>
  </si>
  <si>
    <t>1.3.1</t>
  </si>
  <si>
    <t>Importador de productos desde formato Excel</t>
  </si>
  <si>
    <t>Implementar API de carga</t>
  </si>
  <si>
    <t>Reflejar datos cargados en el sitio</t>
  </si>
  <si>
    <t>1.2.4</t>
  </si>
  <si>
    <t>Formulario de contacto</t>
  </si>
  <si>
    <t>Enviar datos al mail de la administración del ecommerce</t>
  </si>
  <si>
    <t>Vincular frontend con backend</t>
  </si>
  <si>
    <t>1.3.2</t>
  </si>
  <si>
    <t>Exportador de productos a formato Facebook</t>
  </si>
  <si>
    <t>Implementar API de exportación</t>
  </si>
  <si>
    <t>Respaldar código con formato Facebook</t>
  </si>
  <si>
    <t>Gestión del home</t>
  </si>
  <si>
    <t>1.3.4</t>
  </si>
  <si>
    <t>Asignar permisos de modificación del sitio a ciertos usuarios</t>
  </si>
  <si>
    <t>Implementar funcionalidades de edición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</si>
</sst>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/mm/yyyy"/>
  </numFmts>
  <fonts count="1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  <font>
      <b/>
      <sz val="10"/>
      <name val="Arial"/>
      <family val="2"/>
    </font>
    <font>
      <b/>
      <sz val="14"/>
      <color rgb="FF000000"/>
      <name val="Arial"/>
      <family val="2"/>
    </font>
    <font>
      <b/>
      <u/>
      <sz val="13"/>
      <color rgb="FF000000"/>
      <name val="Calibri"/>
      <family val="2"/>
    </font>
    <font>
      <b/>
      <u/>
      <sz val="10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theme="0" tint="-0.34998626667073579"/>
        <bgColor rgb="FFA4C2F4"/>
      </patternFill>
    </fill>
    <fill>
      <patternFill patternType="solid">
        <fgColor theme="0" tint="-0.34998626667073579"/>
        <bgColor rgb="FFCFE2F3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FE2F3"/>
      </patternFill>
    </fill>
    <fill>
      <patternFill patternType="solid">
        <fgColor rgb="FFD9E6FC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11" fillId="0" borderId="0"/>
  </cellStyleXfs>
  <cellXfs count="168">
    <xf numFmtId="0" fontId="0" fillId="0" borderId="0" xfId="0" applyFont="1" applyAlignment="1"/>
    <xf numFmtId="0" fontId="0" fillId="0" borderId="0" xfId="0" applyFont="1" applyAlignment="1"/>
    <xf numFmtId="165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/>
    <xf numFmtId="165" fontId="3" fillId="3" borderId="1" xfId="0" applyNumberFormat="1" applyFont="1" applyFill="1" applyBorder="1" applyAlignment="1"/>
    <xf numFmtId="165" fontId="3" fillId="5" borderId="1" xfId="0" applyNumberFormat="1" applyFont="1" applyFill="1" applyBorder="1" applyAlignment="1"/>
    <xf numFmtId="0" fontId="3" fillId="5" borderId="1" xfId="0" applyFont="1" applyFill="1" applyBorder="1" applyAlignment="1"/>
    <xf numFmtId="0" fontId="0" fillId="0" borderId="11" xfId="0" applyFont="1" applyBorder="1" applyAlignment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/>
    <xf numFmtId="164" fontId="4" fillId="0" borderId="11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1" fillId="0" borderId="11" xfId="0" quotePrefix="1" applyFont="1" applyFill="1" applyBorder="1" applyAlignment="1">
      <alignment horizontal="center"/>
    </xf>
    <xf numFmtId="0" fontId="1" fillId="0" borderId="11" xfId="0" applyFont="1" applyFill="1" applyBorder="1" applyAlignment="1"/>
    <xf numFmtId="0" fontId="4" fillId="0" borderId="11" xfId="0" applyFont="1" applyFill="1" applyBorder="1" applyAlignment="1"/>
    <xf numFmtId="164" fontId="1" fillId="0" borderId="1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14" xfId="0" applyFont="1" applyBorder="1" applyAlignment="1"/>
    <xf numFmtId="0" fontId="0" fillId="0" borderId="0" xfId="0" applyFont="1" applyBorder="1" applyAlignment="1"/>
    <xf numFmtId="0" fontId="4" fillId="0" borderId="14" xfId="0" applyFont="1" applyBorder="1" applyAlignment="1"/>
    <xf numFmtId="0" fontId="4" fillId="0" borderId="0" xfId="0" applyFont="1" applyBorder="1" applyAlignment="1"/>
    <xf numFmtId="0" fontId="3" fillId="0" borderId="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/>
    <xf numFmtId="0" fontId="0" fillId="0" borderId="11" xfId="0" applyFont="1" applyBorder="1" applyAlignment="1"/>
    <xf numFmtId="0" fontId="4" fillId="0" borderId="11" xfId="0" applyFont="1" applyBorder="1" applyAlignment="1"/>
    <xf numFmtId="0" fontId="0" fillId="0" borderId="11" xfId="0" applyFont="1" applyBorder="1" applyAlignment="1"/>
    <xf numFmtId="0" fontId="4" fillId="0" borderId="11" xfId="0" applyFont="1" applyBorder="1" applyAlignment="1">
      <alignment horizontal="left"/>
    </xf>
    <xf numFmtId="0" fontId="3" fillId="8" borderId="11" xfId="0" applyFont="1" applyFill="1" applyBorder="1" applyAlignment="1">
      <alignment horizontal="center" vertical="center"/>
    </xf>
    <xf numFmtId="0" fontId="0" fillId="9" borderId="11" xfId="0" applyFont="1" applyFill="1" applyBorder="1" applyAlignment="1"/>
    <xf numFmtId="0" fontId="0" fillId="0" borderId="0" xfId="0" applyFont="1" applyFill="1" applyBorder="1" applyAlignment="1"/>
    <xf numFmtId="0" fontId="1" fillId="0" borderId="0" xfId="0" quotePrefix="1" applyFont="1" applyFill="1" applyBorder="1" applyAlignment="1">
      <alignment horizontal="center"/>
    </xf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11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3" fillId="5" borderId="11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0" fillId="0" borderId="11" xfId="0" applyFont="1" applyFill="1" applyBorder="1" applyAlignment="1"/>
    <xf numFmtId="0" fontId="2" fillId="0" borderId="11" xfId="0" quotePrefix="1" applyFont="1" applyFill="1" applyBorder="1" applyAlignment="1">
      <alignment horizontal="center"/>
    </xf>
    <xf numFmtId="0" fontId="2" fillId="0" borderId="11" xfId="0" applyFont="1" applyFill="1" applyBorder="1" applyAlignment="1"/>
    <xf numFmtId="0" fontId="2" fillId="0" borderId="0" xfId="0" applyFont="1" applyFill="1" applyBorder="1" applyAlignment="1"/>
    <xf numFmtId="0" fontId="0" fillId="0" borderId="14" xfId="0" applyFont="1" applyFill="1" applyBorder="1" applyAlignment="1"/>
    <xf numFmtId="0" fontId="0" fillId="0" borderId="15" xfId="0" applyFont="1" applyBorder="1" applyAlignment="1"/>
    <xf numFmtId="0" fontId="5" fillId="4" borderId="1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0" fillId="4" borderId="11" xfId="0" applyFont="1" applyFill="1" applyBorder="1" applyAlignment="1"/>
    <xf numFmtId="0" fontId="3" fillId="3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2" fontId="0" fillId="0" borderId="11" xfId="1" applyNumberFormat="1" applyFont="1" applyBorder="1" applyAlignment="1">
      <alignment horizontal="center"/>
    </xf>
    <xf numFmtId="0" fontId="4" fillId="0" borderId="16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4" fillId="0" borderId="33" xfId="0" applyFont="1" applyBorder="1" applyAlignment="1">
      <alignment horizontal="center" wrapText="1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horizontal="center" wrapText="1"/>
    </xf>
    <xf numFmtId="0" fontId="4" fillId="0" borderId="36" xfId="0" applyFont="1" applyBorder="1" applyAlignment="1">
      <alignment horizontal="center" wrapText="1"/>
    </xf>
    <xf numFmtId="0" fontId="4" fillId="0" borderId="32" xfId="0" applyFont="1" applyBorder="1" applyAlignment="1">
      <alignment wrapText="1"/>
    </xf>
    <xf numFmtId="0" fontId="5" fillId="0" borderId="11" xfId="0" applyFont="1" applyBorder="1" applyAlignment="1">
      <alignment horizontal="center"/>
    </xf>
    <xf numFmtId="0" fontId="5" fillId="0" borderId="37" xfId="0" applyFont="1" applyBorder="1" applyAlignment="1">
      <alignment horizontal="center" wrapText="1"/>
    </xf>
    <xf numFmtId="0" fontId="5" fillId="0" borderId="38" xfId="0" applyFont="1" applyBorder="1" applyAlignment="1">
      <alignment horizontal="center" vertical="center"/>
    </xf>
    <xf numFmtId="0" fontId="5" fillId="11" borderId="23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4" fillId="0" borderId="11" xfId="0" applyFont="1" applyBorder="1" applyAlignment="1"/>
    <xf numFmtId="0" fontId="0" fillId="0" borderId="0" xfId="0" applyFont="1" applyAlignment="1">
      <alignment horizontal="left"/>
    </xf>
    <xf numFmtId="0" fontId="4" fillId="0" borderId="0" xfId="0" applyFont="1" applyBorder="1" applyAlignment="1"/>
    <xf numFmtId="0" fontId="0" fillId="0" borderId="0" xfId="0" applyFont="1" applyBorder="1" applyAlignment="1"/>
    <xf numFmtId="0" fontId="3" fillId="0" borderId="2" xfId="0" applyFont="1" applyBorder="1" applyAlignment="1">
      <alignment horizontal="center"/>
    </xf>
    <xf numFmtId="0" fontId="0" fillId="0" borderId="11" xfId="0" applyFont="1" applyBorder="1" applyAlignment="1"/>
    <xf numFmtId="0" fontId="5" fillId="11" borderId="20" xfId="0" applyFont="1" applyFill="1" applyBorder="1" applyAlignment="1">
      <alignment horizontal="center" wrapText="1"/>
    </xf>
    <xf numFmtId="0" fontId="0" fillId="0" borderId="11" xfId="0" applyFont="1" applyBorder="1" applyAlignment="1"/>
    <xf numFmtId="0" fontId="5" fillId="4" borderId="14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0" fillId="4" borderId="14" xfId="0" applyFont="1" applyFill="1" applyBorder="1" applyAlignment="1"/>
    <xf numFmtId="0" fontId="4" fillId="4" borderId="14" xfId="0" applyFont="1" applyFill="1" applyBorder="1" applyAlignment="1"/>
    <xf numFmtId="0" fontId="0" fillId="0" borderId="4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2" fontId="4" fillId="0" borderId="11" xfId="1" applyNumberFormat="1" applyFont="1" applyBorder="1" applyAlignment="1">
      <alignment horizontal="center"/>
    </xf>
    <xf numFmtId="0" fontId="5" fillId="9" borderId="11" xfId="0" applyFont="1" applyFill="1" applyBorder="1" applyAlignment="1">
      <alignment horizontal="center" vertical="center"/>
    </xf>
    <xf numFmtId="0" fontId="4" fillId="0" borderId="45" xfId="0" applyFont="1" applyBorder="1" applyAlignment="1">
      <alignment wrapText="1"/>
    </xf>
    <xf numFmtId="0" fontId="5" fillId="0" borderId="23" xfId="0" applyFont="1" applyBorder="1" applyAlignment="1">
      <alignment horizontal="center" wrapText="1"/>
    </xf>
    <xf numFmtId="0" fontId="5" fillId="0" borderId="23" xfId="0" applyFont="1" applyBorder="1" applyAlignment="1">
      <alignment horizontal="center" vertical="center"/>
    </xf>
    <xf numFmtId="0" fontId="0" fillId="0" borderId="23" xfId="0" applyFont="1" applyBorder="1" applyAlignment="1"/>
    <xf numFmtId="0" fontId="4" fillId="0" borderId="23" xfId="0" applyFont="1" applyBorder="1" applyAlignment="1">
      <alignment horizontal="center" wrapText="1"/>
    </xf>
    <xf numFmtId="0" fontId="4" fillId="0" borderId="23" xfId="0" applyFont="1" applyBorder="1" applyAlignment="1">
      <alignment horizontal="left" wrapText="1"/>
    </xf>
    <xf numFmtId="0" fontId="5" fillId="0" borderId="23" xfId="0" applyFont="1" applyBorder="1" applyAlignment="1">
      <alignment horizontal="left" wrapText="1"/>
    </xf>
    <xf numFmtId="0" fontId="4" fillId="0" borderId="11" xfId="0" applyFont="1" applyBorder="1" applyAlignment="1"/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0" fillId="0" borderId="0" xfId="0" applyFont="1" applyAlignment="1">
      <alignment horizontal="left"/>
    </xf>
    <xf numFmtId="0" fontId="4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3" borderId="5" xfId="0" applyFont="1" applyFill="1" applyBorder="1" applyAlignment="1">
      <alignment horizontal="center"/>
    </xf>
    <xf numFmtId="0" fontId="7" fillId="4" borderId="6" xfId="0" applyFont="1" applyFill="1" applyBorder="1"/>
    <xf numFmtId="0" fontId="7" fillId="4" borderId="7" xfId="0" applyFont="1" applyFill="1" applyBorder="1"/>
    <xf numFmtId="0" fontId="3" fillId="5" borderId="5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8" xfId="0" applyFont="1" applyBorder="1"/>
    <xf numFmtId="0" fontId="3" fillId="2" borderId="3" xfId="0" applyFont="1" applyFill="1" applyBorder="1" applyAlignment="1">
      <alignment horizontal="center"/>
    </xf>
    <xf numFmtId="0" fontId="7" fillId="2" borderId="4" xfId="0" applyFont="1" applyFill="1" applyBorder="1"/>
    <xf numFmtId="0" fontId="7" fillId="2" borderId="9" xfId="0" applyFont="1" applyFill="1" applyBorder="1"/>
    <xf numFmtId="0" fontId="7" fillId="2" borderId="10" xfId="0" applyFont="1" applyFill="1" applyBorder="1"/>
    <xf numFmtId="0" fontId="3" fillId="0" borderId="2" xfId="0" applyFont="1" applyBorder="1" applyAlignment="1">
      <alignment horizontal="center" wrapText="1"/>
    </xf>
    <xf numFmtId="0" fontId="7" fillId="0" borderId="8" xfId="0" applyFont="1" applyBorder="1" applyAlignment="1">
      <alignment wrapText="1"/>
    </xf>
    <xf numFmtId="0" fontId="0" fillId="0" borderId="11" xfId="0" applyFont="1" applyBorder="1" applyAlignment="1"/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9" fillId="0" borderId="24" xfId="0" applyFont="1" applyBorder="1" applyAlignment="1">
      <alignment vertical="center" wrapText="1"/>
    </xf>
    <xf numFmtId="0" fontId="9" fillId="0" borderId="25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9" fillId="0" borderId="29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31" xfId="0" applyFont="1" applyBorder="1" applyAlignment="1">
      <alignment vertical="center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13" fillId="0" borderId="20" xfId="2" applyFont="1" applyBorder="1" applyAlignment="1">
      <alignment horizontal="center" vertical="center" wrapText="1"/>
    </xf>
    <xf numFmtId="0" fontId="12" fillId="0" borderId="21" xfId="2" applyFont="1" applyBorder="1" applyAlignment="1">
      <alignment horizontal="center"/>
    </xf>
    <xf numFmtId="0" fontId="12" fillId="0" borderId="22" xfId="2" applyFont="1" applyBorder="1" applyAlignment="1">
      <alignment horizontal="center"/>
    </xf>
    <xf numFmtId="0" fontId="8" fillId="0" borderId="23" xfId="0" applyFont="1" applyBorder="1" applyAlignment="1">
      <alignment horizontal="center" vertical="center" wrapText="1"/>
    </xf>
    <xf numFmtId="0" fontId="5" fillId="11" borderId="20" xfId="0" applyFont="1" applyFill="1" applyBorder="1" applyAlignment="1">
      <alignment horizontal="center" wrapText="1"/>
    </xf>
    <xf numFmtId="0" fontId="5" fillId="11" borderId="22" xfId="0" applyFont="1" applyFill="1" applyBorder="1" applyAlignment="1">
      <alignment horizontal="center" wrapText="1"/>
    </xf>
    <xf numFmtId="0" fontId="5" fillId="0" borderId="39" xfId="0" applyFont="1" applyBorder="1" applyAlignment="1">
      <alignment horizontal="center" wrapText="1"/>
    </xf>
    <xf numFmtId="0" fontId="5" fillId="0" borderId="40" xfId="0" applyFont="1" applyBorder="1" applyAlignment="1">
      <alignment horizontal="center" wrapText="1"/>
    </xf>
    <xf numFmtId="0" fontId="4" fillId="0" borderId="29" xfId="0" applyFont="1" applyBorder="1" applyAlignment="1">
      <alignment horizontal="center" wrapText="1"/>
    </xf>
    <xf numFmtId="0" fontId="4" fillId="0" borderId="31" xfId="0" applyFont="1" applyBorder="1" applyAlignment="1">
      <alignment horizontal="center" wrapText="1"/>
    </xf>
    <xf numFmtId="0" fontId="5" fillId="11" borderId="21" xfId="0" applyFont="1" applyFill="1" applyBorder="1" applyAlignment="1">
      <alignment horizont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wrapText="1"/>
    </xf>
    <xf numFmtId="0" fontId="8" fillId="0" borderId="21" xfId="0" applyFont="1" applyBorder="1" applyAlignment="1">
      <alignment horizontal="left" wrapText="1"/>
    </xf>
    <xf numFmtId="0" fontId="8" fillId="0" borderId="22" xfId="0" applyFont="1" applyBorder="1" applyAlignment="1">
      <alignment horizontal="left"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23" xfId="0" applyFont="1" applyBorder="1" applyAlignment="1">
      <alignment horizontal="center" wrapText="1"/>
    </xf>
    <xf numFmtId="0" fontId="13" fillId="0" borderId="23" xfId="2" applyFont="1" applyBorder="1" applyAlignment="1">
      <alignment horizontal="center" vertical="center" wrapText="1"/>
    </xf>
    <xf numFmtId="0" fontId="12" fillId="0" borderId="23" xfId="2" applyFont="1" applyBorder="1" applyAlignment="1">
      <alignment horizontal="center"/>
    </xf>
    <xf numFmtId="0" fontId="4" fillId="0" borderId="12" xfId="0" applyFont="1" applyBorder="1" applyAlignment="1"/>
    <xf numFmtId="0" fontId="0" fillId="0" borderId="44" xfId="0" applyFont="1" applyBorder="1" applyAlignment="1"/>
    <xf numFmtId="0" fontId="0" fillId="0" borderId="13" xfId="0" applyFont="1" applyBorder="1" applyAlignment="1"/>
    <xf numFmtId="0" fontId="0" fillId="0" borderId="0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PV</c:v>
          </c:tx>
          <c:marker>
            <c:symbol val="none"/>
          </c:marker>
          <c:cat>
            <c:strRef>
              <c:f>'CI S2'!$G$78:$G$81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S2'!$H$78:$H$81</c:f>
              <c:numCache>
                <c:formatCode>General</c:formatCode>
                <c:ptCount val="4"/>
                <c:pt idx="0">
                  <c:v>8.5</c:v>
                </c:pt>
                <c:pt idx="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14-40B6-A6DC-2C013209E325}"/>
            </c:ext>
          </c:extLst>
        </c:ser>
        <c:ser>
          <c:idx val="1"/>
          <c:order val="1"/>
          <c:tx>
            <c:v>EV</c:v>
          </c:tx>
          <c:marker>
            <c:symbol val="none"/>
          </c:marker>
          <c:cat>
            <c:strRef>
              <c:f>'CI S2'!$G$78:$G$81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S2'!$I$78:$I$81</c:f>
              <c:numCache>
                <c:formatCode>General</c:formatCode>
                <c:ptCount val="4"/>
                <c:pt idx="0">
                  <c:v>8.5</c:v>
                </c:pt>
                <c:pt idx="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14-40B6-A6DC-2C013209E325}"/>
            </c:ext>
          </c:extLst>
        </c:ser>
        <c:ser>
          <c:idx val="2"/>
          <c:order val="2"/>
          <c:tx>
            <c:v>AC</c:v>
          </c:tx>
          <c:marker>
            <c:symbol val="none"/>
          </c:marker>
          <c:cat>
            <c:strRef>
              <c:f>'CI S2'!$G$78:$G$81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S2'!$J$78:$J$81</c:f>
              <c:numCache>
                <c:formatCode>General</c:formatCode>
                <c:ptCount val="4"/>
                <c:pt idx="0">
                  <c:v>6.75</c:v>
                </c:pt>
                <c:pt idx="1">
                  <c:v>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14-40B6-A6DC-2C013209E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64416"/>
        <c:axId val="129613824"/>
      </c:lineChart>
      <c:catAx>
        <c:axId val="125564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9613824"/>
        <c:crosses val="autoZero"/>
        <c:auto val="1"/>
        <c:lblAlgn val="ctr"/>
        <c:lblOffset val="100"/>
        <c:noMultiLvlLbl val="0"/>
      </c:catAx>
      <c:valAx>
        <c:axId val="129613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564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PV</c:v>
          </c:tx>
          <c:marker>
            <c:symbol val="none"/>
          </c:marker>
          <c:cat>
            <c:strRef>
              <c:f>'[1]CI S3'!$G$109:$G$112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'[1]CI S3'!$H$109:$H$112</c:f>
              <c:numCache>
                <c:formatCode>General</c:formatCode>
                <c:ptCount val="4"/>
                <c:pt idx="0">
                  <c:v>11.5</c:v>
                </c:pt>
                <c:pt idx="1">
                  <c:v>24</c:v>
                </c:pt>
                <c:pt idx="2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4D-47CC-801C-2245F33ECF6E}"/>
            </c:ext>
          </c:extLst>
        </c:ser>
        <c:ser>
          <c:idx val="1"/>
          <c:order val="1"/>
          <c:tx>
            <c:v>EV</c:v>
          </c:tx>
          <c:marker>
            <c:symbol val="none"/>
          </c:marker>
          <c:cat>
            <c:strRef>
              <c:f>'[1]CI S3'!$G$109:$G$112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'[1]CI S3'!$I$109:$I$112</c:f>
              <c:numCache>
                <c:formatCode>General</c:formatCode>
                <c:ptCount val="4"/>
                <c:pt idx="0">
                  <c:v>11.5</c:v>
                </c:pt>
                <c:pt idx="1">
                  <c:v>13</c:v>
                </c:pt>
                <c:pt idx="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4D-47CC-801C-2245F33ECF6E}"/>
            </c:ext>
          </c:extLst>
        </c:ser>
        <c:ser>
          <c:idx val="2"/>
          <c:order val="2"/>
          <c:tx>
            <c:v>AC</c:v>
          </c:tx>
          <c:marker>
            <c:symbol val="none"/>
          </c:marker>
          <c:cat>
            <c:strRef>
              <c:f>'[1]CI S3'!$G$109:$G$112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'[1]CI S3'!$J$109:$J$112</c:f>
              <c:numCache>
                <c:formatCode>General</c:formatCode>
                <c:ptCount val="4"/>
                <c:pt idx="0">
                  <c:v>8.5</c:v>
                </c:pt>
                <c:pt idx="1">
                  <c:v>15.5</c:v>
                </c:pt>
                <c:pt idx="2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4D-47CC-801C-2245F33EC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3728"/>
        <c:axId val="135205632"/>
      </c:lineChart>
      <c:catAx>
        <c:axId val="135113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5205632"/>
        <c:crosses val="autoZero"/>
        <c:auto val="1"/>
        <c:lblAlgn val="ctr"/>
        <c:lblOffset val="100"/>
        <c:noMultiLvlLbl val="0"/>
      </c:catAx>
      <c:valAx>
        <c:axId val="13520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3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453258157545118E-2"/>
          <c:y val="5.215123859191656E-2"/>
          <c:w val="0.77593665953792812"/>
          <c:h val="0.84914501397885889"/>
        </c:manualLayout>
      </c:layout>
      <c:lineChart>
        <c:grouping val="standard"/>
        <c:varyColors val="0"/>
        <c:ser>
          <c:idx val="0"/>
          <c:order val="0"/>
          <c:tx>
            <c:v>PV</c:v>
          </c:tx>
          <c:marker>
            <c:symbol val="none"/>
          </c:marker>
          <c:cat>
            <c:strRef>
              <c:f>'CI S2'!$G$78:$G$81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S2'!$H$78:$H$81</c:f>
              <c:numCache>
                <c:formatCode>General</c:formatCode>
                <c:ptCount val="4"/>
                <c:pt idx="0">
                  <c:v>8.5</c:v>
                </c:pt>
                <c:pt idx="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E2-4F75-9B05-3196603471FD}"/>
            </c:ext>
          </c:extLst>
        </c:ser>
        <c:ser>
          <c:idx val="1"/>
          <c:order val="1"/>
          <c:tx>
            <c:v>EV</c:v>
          </c:tx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0-0E78-45C4-99D6-EDE7E897CAC2}"/>
              </c:ext>
            </c:extLst>
          </c:dPt>
          <c:cat>
            <c:strRef>
              <c:f>'CI S2'!$G$78:$G$81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S2'!$I$78:$I$81</c:f>
              <c:numCache>
                <c:formatCode>General</c:formatCode>
                <c:ptCount val="4"/>
                <c:pt idx="0">
                  <c:v>8.5</c:v>
                </c:pt>
                <c:pt idx="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E2-4F75-9B05-3196603471FD}"/>
            </c:ext>
          </c:extLst>
        </c:ser>
        <c:ser>
          <c:idx val="2"/>
          <c:order val="2"/>
          <c:tx>
            <c:v>AC</c:v>
          </c:tx>
          <c:marker>
            <c:symbol val="none"/>
          </c:marker>
          <c:cat>
            <c:strRef>
              <c:f>'CI S2'!$G$78:$G$81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S2'!$J$78:$J$81</c:f>
              <c:numCache>
                <c:formatCode>General</c:formatCode>
                <c:ptCount val="4"/>
                <c:pt idx="0">
                  <c:v>6.75</c:v>
                </c:pt>
                <c:pt idx="1">
                  <c:v>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E2-4F75-9B05-319660347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401856"/>
        <c:axId val="157403392"/>
      </c:lineChart>
      <c:catAx>
        <c:axId val="157401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7403392"/>
        <c:crosses val="autoZero"/>
        <c:auto val="1"/>
        <c:lblAlgn val="ctr"/>
        <c:lblOffset val="100"/>
        <c:noMultiLvlLbl val="0"/>
      </c:catAx>
      <c:valAx>
        <c:axId val="157403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7401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PV</c:v>
          </c:tx>
          <c:marker>
            <c:symbol val="none"/>
          </c:marker>
          <c:cat>
            <c:strRef>
              <c:f>'[1]CI S3'!$G$109:$G$112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'[1]CI S3'!$H$109:$H$112</c:f>
              <c:numCache>
                <c:formatCode>General</c:formatCode>
                <c:ptCount val="4"/>
                <c:pt idx="0">
                  <c:v>11.5</c:v>
                </c:pt>
                <c:pt idx="1">
                  <c:v>24</c:v>
                </c:pt>
                <c:pt idx="2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FA-44A2-8961-89DCCF890058}"/>
            </c:ext>
          </c:extLst>
        </c:ser>
        <c:ser>
          <c:idx val="1"/>
          <c:order val="1"/>
          <c:tx>
            <c:v>EV</c:v>
          </c:tx>
          <c:marker>
            <c:symbol val="none"/>
          </c:marker>
          <c:cat>
            <c:strRef>
              <c:f>'[1]CI S3'!$G$109:$G$112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'[1]CI S3'!$I$109:$I$112</c:f>
              <c:numCache>
                <c:formatCode>General</c:formatCode>
                <c:ptCount val="4"/>
                <c:pt idx="0">
                  <c:v>11.5</c:v>
                </c:pt>
                <c:pt idx="1">
                  <c:v>13</c:v>
                </c:pt>
                <c:pt idx="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FA-44A2-8961-89DCCF890058}"/>
            </c:ext>
          </c:extLst>
        </c:ser>
        <c:ser>
          <c:idx val="2"/>
          <c:order val="2"/>
          <c:tx>
            <c:v>AC</c:v>
          </c:tx>
          <c:marker>
            <c:symbol val="none"/>
          </c:marker>
          <c:cat>
            <c:strRef>
              <c:f>'[1]CI S3'!$G$109:$G$112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'[1]CI S3'!$J$109:$J$112</c:f>
              <c:numCache>
                <c:formatCode>General</c:formatCode>
                <c:ptCount val="4"/>
                <c:pt idx="0">
                  <c:v>8.5</c:v>
                </c:pt>
                <c:pt idx="1">
                  <c:v>15.5</c:v>
                </c:pt>
                <c:pt idx="2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FA-44A2-8961-89DCCF890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3728"/>
        <c:axId val="135205632"/>
      </c:lineChart>
      <c:catAx>
        <c:axId val="135113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5205632"/>
        <c:crosses val="autoZero"/>
        <c:auto val="1"/>
        <c:lblAlgn val="ctr"/>
        <c:lblOffset val="100"/>
        <c:noMultiLvlLbl val="0"/>
      </c:catAx>
      <c:valAx>
        <c:axId val="13520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3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739140</xdr:colOff>
      <xdr:row>76</xdr:row>
      <xdr:rowOff>11430</xdr:rowOff>
    </xdr:from>
    <xdr:to>
      <xdr:col>17</xdr:col>
      <xdr:colOff>76200</xdr:colOff>
      <xdr:row>93</xdr:row>
      <xdr:rowOff>83820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754380</xdr:colOff>
      <xdr:row>102</xdr:row>
      <xdr:rowOff>41910</xdr:rowOff>
    </xdr:from>
    <xdr:to>
      <xdr:col>35</xdr:col>
      <xdr:colOff>525780</xdr:colOff>
      <xdr:row>118</xdr:row>
      <xdr:rowOff>102870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6</xdr:row>
      <xdr:rowOff>106680</xdr:rowOff>
    </xdr:from>
    <xdr:to>
      <xdr:col>8</xdr:col>
      <xdr:colOff>464820</xdr:colOff>
      <xdr:row>24</xdr:row>
      <xdr:rowOff>11430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22412</xdr:colOff>
      <xdr:row>7</xdr:row>
      <xdr:rowOff>11206</xdr:rowOff>
    </xdr:from>
    <xdr:to>
      <xdr:col>6</xdr:col>
      <xdr:colOff>522194</xdr:colOff>
      <xdr:row>23</xdr:row>
      <xdr:rowOff>152848</xdr:rowOff>
    </xdr:to>
    <xdr:graphicFrame macro="">
      <xdr:nvGraphicFramePr>
        <xdr:cNvPr id="3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DicenTecno/Desktop/project/Ecommerce-Sports/Ejemplo%20de%20CI%20detall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 S1"/>
      <sheetName val="CI S2"/>
      <sheetName val="CI S3"/>
      <sheetName val="Informe S2"/>
    </sheetNames>
    <sheetDataSet>
      <sheetData sheetId="0"/>
      <sheetData sheetId="1"/>
      <sheetData sheetId="2">
        <row r="109">
          <cell r="G109" t="str">
            <v>s1</v>
          </cell>
          <cell r="H109">
            <v>11.5</v>
          </cell>
          <cell r="I109">
            <v>11.5</v>
          </cell>
          <cell r="J109">
            <v>8.5</v>
          </cell>
        </row>
        <row r="110">
          <cell r="G110" t="str">
            <v>s2</v>
          </cell>
          <cell r="H110">
            <v>24</v>
          </cell>
          <cell r="I110">
            <v>13</v>
          </cell>
          <cell r="J110">
            <v>15.5</v>
          </cell>
        </row>
        <row r="111">
          <cell r="G111" t="str">
            <v>s3</v>
          </cell>
          <cell r="H111">
            <v>24</v>
          </cell>
          <cell r="I111">
            <v>13</v>
          </cell>
          <cell r="J111">
            <v>15.5</v>
          </cell>
        </row>
        <row r="112">
          <cell r="G112" t="str">
            <v>s4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showGridLines="0" topLeftCell="A12" zoomScale="85" zoomScaleNormal="85" workbookViewId="0">
      <selection activeCell="L16" sqref="L16"/>
    </sheetView>
  </sheetViews>
  <sheetFormatPr baseColWidth="10" defaultColWidth="11.42578125" defaultRowHeight="12.75" x14ac:dyDescent="0.2"/>
  <cols>
    <col min="1" max="1" width="16.140625" style="1" bestFit="1" customWidth="1"/>
    <col min="2" max="2" width="19.28515625" style="1" customWidth="1"/>
    <col min="3" max="3" width="27.140625" style="1" customWidth="1"/>
    <col min="4" max="4" width="35.140625" style="1" customWidth="1"/>
    <col min="5" max="7" width="11.42578125" style="1"/>
    <col min="8" max="22" width="11.7109375" style="1" customWidth="1"/>
    <col min="23" max="16384" width="11.42578125" style="1"/>
  </cols>
  <sheetData>
    <row r="1" spans="1:22" x14ac:dyDescent="0.2">
      <c r="A1" s="113" t="s">
        <v>4</v>
      </c>
      <c r="B1" s="115" t="s">
        <v>5</v>
      </c>
      <c r="C1" s="116"/>
      <c r="D1" s="113" t="s">
        <v>6</v>
      </c>
      <c r="E1" s="119" t="s">
        <v>7</v>
      </c>
      <c r="F1" s="119" t="s">
        <v>8</v>
      </c>
      <c r="G1" s="119" t="s">
        <v>9</v>
      </c>
      <c r="H1" s="105" t="s">
        <v>10</v>
      </c>
      <c r="I1" s="106"/>
      <c r="J1" s="107"/>
      <c r="K1" s="108" t="s">
        <v>11</v>
      </c>
      <c r="L1" s="106"/>
      <c r="M1" s="107"/>
      <c r="N1" s="105" t="s">
        <v>0</v>
      </c>
      <c r="O1" s="106"/>
      <c r="P1" s="107"/>
      <c r="Q1" s="108" t="s">
        <v>1</v>
      </c>
      <c r="R1" s="106"/>
      <c r="S1" s="107"/>
      <c r="T1" s="105" t="s">
        <v>20</v>
      </c>
      <c r="U1" s="106"/>
      <c r="V1" s="107"/>
    </row>
    <row r="2" spans="1:22" x14ac:dyDescent="0.2">
      <c r="A2" s="114"/>
      <c r="B2" s="117"/>
      <c r="C2" s="118"/>
      <c r="D2" s="114"/>
      <c r="E2" s="120"/>
      <c r="F2" s="120"/>
      <c r="G2" s="120"/>
      <c r="H2" s="2">
        <v>44081</v>
      </c>
      <c r="I2" s="3"/>
      <c r="J2" s="4">
        <f>H2+6</f>
        <v>44087</v>
      </c>
      <c r="K2" s="5">
        <f>H2+7</f>
        <v>44088</v>
      </c>
      <c r="L2" s="6"/>
      <c r="M2" s="5">
        <f>K2+6</f>
        <v>44094</v>
      </c>
      <c r="N2" s="4">
        <f>K2+7</f>
        <v>44095</v>
      </c>
      <c r="O2" s="3"/>
      <c r="P2" s="4">
        <f>N2+6</f>
        <v>44101</v>
      </c>
      <c r="Q2" s="5">
        <f>N2+7</f>
        <v>44102</v>
      </c>
      <c r="R2" s="6"/>
      <c r="S2" s="5">
        <f>Q2+6</f>
        <v>44108</v>
      </c>
      <c r="T2" s="4">
        <v>44067</v>
      </c>
      <c r="U2" s="3"/>
      <c r="V2" s="4">
        <v>44143</v>
      </c>
    </row>
    <row r="3" spans="1:22" x14ac:dyDescent="0.2">
      <c r="A3" s="114"/>
      <c r="B3" s="18" t="s">
        <v>2</v>
      </c>
      <c r="C3" s="18" t="s">
        <v>3</v>
      </c>
      <c r="D3" s="114"/>
      <c r="E3" s="120"/>
      <c r="F3" s="120"/>
      <c r="G3" s="120"/>
      <c r="H3" s="19" t="s">
        <v>12</v>
      </c>
      <c r="I3" s="19" t="s">
        <v>13</v>
      </c>
      <c r="J3" s="19" t="s">
        <v>14</v>
      </c>
      <c r="K3" s="20" t="s">
        <v>12</v>
      </c>
      <c r="L3" s="20" t="s">
        <v>13</v>
      </c>
      <c r="M3" s="20" t="s">
        <v>14</v>
      </c>
      <c r="N3" s="19" t="s">
        <v>12</v>
      </c>
      <c r="O3" s="19" t="s">
        <v>13</v>
      </c>
      <c r="P3" s="19" t="s">
        <v>14</v>
      </c>
      <c r="Q3" s="20" t="s">
        <v>12</v>
      </c>
      <c r="R3" s="20" t="s">
        <v>13</v>
      </c>
      <c r="S3" s="20" t="s">
        <v>14</v>
      </c>
      <c r="T3" s="19" t="s">
        <v>12</v>
      </c>
      <c r="U3" s="19" t="s">
        <v>13</v>
      </c>
      <c r="V3" s="19" t="s">
        <v>14</v>
      </c>
    </row>
    <row r="4" spans="1:22" x14ac:dyDescent="0.2">
      <c r="A4" s="7"/>
      <c r="B4" s="13" t="s">
        <v>51</v>
      </c>
      <c r="C4" s="9" t="s">
        <v>52</v>
      </c>
      <c r="D4" s="7"/>
      <c r="E4" s="9">
        <v>8.5</v>
      </c>
      <c r="F4" s="12" t="s">
        <v>15</v>
      </c>
      <c r="G4" s="12" t="s">
        <v>15</v>
      </c>
      <c r="H4" s="45"/>
      <c r="I4" s="45"/>
      <c r="J4" s="45"/>
      <c r="K4" s="21"/>
      <c r="L4" s="21"/>
      <c r="M4" s="21"/>
      <c r="N4" s="35"/>
      <c r="O4" s="35"/>
      <c r="P4" s="35"/>
      <c r="Q4" s="21"/>
      <c r="R4" s="21"/>
      <c r="S4" s="21"/>
      <c r="T4" s="35"/>
      <c r="U4" s="35"/>
      <c r="V4" s="35"/>
    </row>
    <row r="5" spans="1:22" x14ac:dyDescent="0.2">
      <c r="A5" s="7"/>
      <c r="B5" s="28" t="s">
        <v>53</v>
      </c>
      <c r="C5" s="9" t="s">
        <v>54</v>
      </c>
      <c r="D5" s="7"/>
      <c r="E5" s="41">
        <v>2.5</v>
      </c>
      <c r="F5" s="10" t="s">
        <v>15</v>
      </c>
      <c r="G5" s="11" t="s">
        <v>15</v>
      </c>
      <c r="H5" s="45"/>
      <c r="I5" s="45"/>
      <c r="J5" s="45"/>
      <c r="K5" s="44"/>
      <c r="L5" s="21"/>
      <c r="M5" s="21"/>
      <c r="N5" s="35"/>
      <c r="O5" s="35"/>
      <c r="P5" s="35"/>
      <c r="Q5" s="21"/>
      <c r="R5" s="21"/>
      <c r="S5" s="21"/>
      <c r="T5" s="35"/>
      <c r="U5" s="35"/>
      <c r="V5" s="35"/>
    </row>
    <row r="6" spans="1:22" x14ac:dyDescent="0.2">
      <c r="A6" s="7"/>
      <c r="B6" s="8"/>
      <c r="C6" s="9"/>
      <c r="D6" s="7" t="s">
        <v>55</v>
      </c>
      <c r="E6" s="41">
        <v>0.5</v>
      </c>
      <c r="F6" s="12" t="s">
        <v>15</v>
      </c>
      <c r="G6" s="11" t="s">
        <v>15</v>
      </c>
      <c r="H6" s="47">
        <v>0.5</v>
      </c>
      <c r="I6" s="47">
        <v>0.5</v>
      </c>
      <c r="J6" s="45">
        <v>0.5</v>
      </c>
      <c r="K6" s="31"/>
      <c r="L6" s="21"/>
      <c r="M6" s="21"/>
      <c r="N6" s="35"/>
      <c r="O6" s="35"/>
      <c r="P6" s="35"/>
      <c r="Q6" s="21"/>
      <c r="R6" s="21"/>
      <c r="S6" s="21"/>
      <c r="T6" s="35">
        <f>SUM(H6+K6+N6+Q6)</f>
        <v>0.5</v>
      </c>
      <c r="U6" s="35">
        <f>SUM(I6+L6+O6+R6)</f>
        <v>0.5</v>
      </c>
      <c r="V6" s="35">
        <f>SUM(J6+M6+P6+S6)</f>
        <v>0.5</v>
      </c>
    </row>
    <row r="7" spans="1:22" x14ac:dyDescent="0.2">
      <c r="A7" s="7"/>
      <c r="B7" s="13"/>
      <c r="C7" s="7"/>
      <c r="D7" s="7" t="s">
        <v>56</v>
      </c>
      <c r="E7" s="41">
        <v>0.5</v>
      </c>
      <c r="F7" s="12" t="s">
        <v>15</v>
      </c>
      <c r="G7" s="11" t="s">
        <v>15</v>
      </c>
      <c r="H7" s="47">
        <v>0</v>
      </c>
      <c r="I7" s="47">
        <v>0</v>
      </c>
      <c r="J7" s="45">
        <v>0</v>
      </c>
      <c r="K7" s="31"/>
      <c r="L7" s="21"/>
      <c r="M7" s="21"/>
      <c r="N7" s="35"/>
      <c r="O7" s="35"/>
      <c r="P7" s="35"/>
      <c r="Q7" s="21"/>
      <c r="R7" s="21"/>
      <c r="S7" s="21"/>
      <c r="T7" s="35">
        <f t="shared" ref="T7:T32" si="0">SUM(H7+K7+N7+Q7)</f>
        <v>0</v>
      </c>
      <c r="U7" s="35">
        <f t="shared" ref="U7:U32" si="1">SUM(I7+L7+O7+R7)</f>
        <v>0</v>
      </c>
      <c r="V7" s="35">
        <f t="shared" ref="V7:V32" si="2">SUM(J7+M7+P7+S7)</f>
        <v>0</v>
      </c>
    </row>
    <row r="8" spans="1:22" x14ac:dyDescent="0.2">
      <c r="A8" s="7"/>
      <c r="B8" s="14"/>
      <c r="C8" s="15"/>
      <c r="D8" s="7" t="s">
        <v>57</v>
      </c>
      <c r="E8" s="41">
        <v>0.5</v>
      </c>
      <c r="F8" s="12" t="s">
        <v>15</v>
      </c>
      <c r="G8" s="11" t="s">
        <v>15</v>
      </c>
      <c r="H8" s="47">
        <v>0.5</v>
      </c>
      <c r="I8" s="47">
        <v>0.5</v>
      </c>
      <c r="J8" s="45">
        <v>0.25</v>
      </c>
      <c r="K8" s="31"/>
      <c r="L8" s="21"/>
      <c r="M8" s="21"/>
      <c r="N8" s="35"/>
      <c r="O8" s="35"/>
      <c r="P8" s="35"/>
      <c r="Q8" s="21"/>
      <c r="R8" s="21"/>
      <c r="S8" s="21"/>
      <c r="T8" s="35">
        <f t="shared" si="0"/>
        <v>0.5</v>
      </c>
      <c r="U8" s="35">
        <f t="shared" si="1"/>
        <v>0.5</v>
      </c>
      <c r="V8" s="35">
        <f t="shared" si="2"/>
        <v>0.25</v>
      </c>
    </row>
    <row r="9" spans="1:22" x14ac:dyDescent="0.2">
      <c r="A9" s="7"/>
      <c r="B9" s="14"/>
      <c r="C9" s="15"/>
      <c r="D9" s="16" t="s">
        <v>58</v>
      </c>
      <c r="E9" s="41">
        <v>0.5</v>
      </c>
      <c r="F9" s="12" t="s">
        <v>15</v>
      </c>
      <c r="G9" s="11" t="s">
        <v>15</v>
      </c>
      <c r="H9" s="47">
        <v>0</v>
      </c>
      <c r="I9" s="47">
        <v>0</v>
      </c>
      <c r="J9" s="45">
        <v>0</v>
      </c>
      <c r="K9" s="31"/>
      <c r="L9" s="21"/>
      <c r="M9" s="21"/>
      <c r="N9" s="35"/>
      <c r="O9" s="35"/>
      <c r="P9" s="35"/>
      <c r="Q9" s="21"/>
      <c r="R9" s="21"/>
      <c r="S9" s="21"/>
      <c r="T9" s="35">
        <f t="shared" si="0"/>
        <v>0</v>
      </c>
      <c r="U9" s="35">
        <f t="shared" si="1"/>
        <v>0</v>
      </c>
      <c r="V9" s="35">
        <f t="shared" si="2"/>
        <v>0</v>
      </c>
    </row>
    <row r="10" spans="1:22" x14ac:dyDescent="0.2">
      <c r="A10" s="31"/>
      <c r="B10" s="14"/>
      <c r="C10" s="15"/>
      <c r="D10" s="16" t="s">
        <v>59</v>
      </c>
      <c r="E10" s="41">
        <v>0.5</v>
      </c>
      <c r="F10" s="12" t="s">
        <v>15</v>
      </c>
      <c r="G10" s="11" t="s">
        <v>15</v>
      </c>
      <c r="H10" s="47">
        <v>0.5</v>
      </c>
      <c r="I10" s="47">
        <v>0.5</v>
      </c>
      <c r="J10" s="45">
        <v>0.25</v>
      </c>
      <c r="K10" s="31"/>
      <c r="L10" s="21"/>
      <c r="M10" s="21"/>
      <c r="N10" s="35"/>
      <c r="O10" s="35"/>
      <c r="P10" s="35"/>
      <c r="Q10" s="21"/>
      <c r="R10" s="21"/>
      <c r="S10" s="21"/>
      <c r="T10" s="35">
        <f t="shared" si="0"/>
        <v>0.5</v>
      </c>
      <c r="U10" s="35">
        <f t="shared" si="1"/>
        <v>0.5</v>
      </c>
      <c r="V10" s="35">
        <f t="shared" si="2"/>
        <v>0.25</v>
      </c>
    </row>
    <row r="11" spans="1:22" x14ac:dyDescent="0.2">
      <c r="A11" s="31"/>
      <c r="B11" s="28" t="s">
        <v>72</v>
      </c>
      <c r="C11" s="30" t="s">
        <v>60</v>
      </c>
      <c r="D11" s="16"/>
      <c r="E11" s="42">
        <v>3</v>
      </c>
      <c r="F11" s="10" t="s">
        <v>15</v>
      </c>
      <c r="G11" s="11" t="s">
        <v>15</v>
      </c>
      <c r="H11" s="47"/>
      <c r="I11" s="47"/>
      <c r="J11" s="45"/>
      <c r="K11" s="31"/>
      <c r="L11" s="21"/>
      <c r="M11" s="21"/>
      <c r="N11" s="35"/>
      <c r="O11" s="35"/>
      <c r="P11" s="35"/>
      <c r="Q11" s="21"/>
      <c r="R11" s="21"/>
      <c r="S11" s="21"/>
      <c r="T11" s="35">
        <f t="shared" si="0"/>
        <v>0</v>
      </c>
      <c r="U11" s="35">
        <f t="shared" si="1"/>
        <v>0</v>
      </c>
      <c r="V11" s="35">
        <f t="shared" si="2"/>
        <v>0</v>
      </c>
    </row>
    <row r="12" spans="1:22" x14ac:dyDescent="0.2">
      <c r="A12" s="31"/>
      <c r="B12" s="14"/>
      <c r="C12" s="15"/>
      <c r="D12" s="31" t="s">
        <v>61</v>
      </c>
      <c r="E12" s="41">
        <v>1</v>
      </c>
      <c r="F12" s="12" t="s">
        <v>15</v>
      </c>
      <c r="G12" s="11" t="s">
        <v>15</v>
      </c>
      <c r="H12" s="47">
        <v>1</v>
      </c>
      <c r="I12" s="47">
        <v>1</v>
      </c>
      <c r="J12" s="45">
        <v>0.5</v>
      </c>
      <c r="K12" s="31"/>
      <c r="L12" s="21"/>
      <c r="M12" s="21"/>
      <c r="N12" s="35"/>
      <c r="O12" s="35"/>
      <c r="P12" s="35"/>
      <c r="Q12" s="21"/>
      <c r="R12" s="21"/>
      <c r="S12" s="21"/>
      <c r="T12" s="35">
        <f t="shared" si="0"/>
        <v>1</v>
      </c>
      <c r="U12" s="35">
        <f t="shared" si="1"/>
        <v>1</v>
      </c>
      <c r="V12" s="35">
        <f t="shared" si="2"/>
        <v>0.5</v>
      </c>
    </row>
    <row r="13" spans="1:22" x14ac:dyDescent="0.2">
      <c r="A13" s="31"/>
      <c r="B13" s="29"/>
      <c r="C13" s="30"/>
      <c r="D13" s="31" t="s">
        <v>62</v>
      </c>
      <c r="E13" s="41">
        <v>0.5</v>
      </c>
      <c r="F13" s="12" t="s">
        <v>15</v>
      </c>
      <c r="G13" s="11" t="s">
        <v>15</v>
      </c>
      <c r="H13" s="47">
        <v>0</v>
      </c>
      <c r="I13" s="47">
        <v>0</v>
      </c>
      <c r="J13" s="45">
        <v>0</v>
      </c>
      <c r="K13" s="31"/>
      <c r="L13" s="21"/>
      <c r="M13" s="21"/>
      <c r="N13" s="35"/>
      <c r="O13" s="35"/>
      <c r="P13" s="35"/>
      <c r="Q13" s="21"/>
      <c r="R13" s="21"/>
      <c r="S13" s="21"/>
      <c r="T13" s="35">
        <f t="shared" si="0"/>
        <v>0</v>
      </c>
      <c r="U13" s="35">
        <f t="shared" si="1"/>
        <v>0</v>
      </c>
      <c r="V13" s="35">
        <f t="shared" si="2"/>
        <v>0</v>
      </c>
    </row>
    <row r="14" spans="1:22" x14ac:dyDescent="0.2">
      <c r="A14" s="31"/>
      <c r="B14" s="29"/>
      <c r="C14" s="30"/>
      <c r="D14" s="31" t="s">
        <v>63</v>
      </c>
      <c r="E14" s="41">
        <v>0.5</v>
      </c>
      <c r="F14" s="12" t="s">
        <v>15</v>
      </c>
      <c r="G14" s="11" t="s">
        <v>15</v>
      </c>
      <c r="H14" s="47">
        <v>0.5</v>
      </c>
      <c r="I14" s="47">
        <v>0.5</v>
      </c>
      <c r="J14" s="45">
        <v>0.25</v>
      </c>
      <c r="K14" s="31"/>
      <c r="L14" s="21"/>
      <c r="M14" s="21"/>
      <c r="N14" s="35"/>
      <c r="O14" s="35"/>
      <c r="P14" s="35"/>
      <c r="Q14" s="21"/>
      <c r="R14" s="21"/>
      <c r="S14" s="21"/>
      <c r="T14" s="35">
        <f t="shared" si="0"/>
        <v>0.5</v>
      </c>
      <c r="U14" s="35">
        <f t="shared" si="1"/>
        <v>0.5</v>
      </c>
      <c r="V14" s="35">
        <f t="shared" si="2"/>
        <v>0.25</v>
      </c>
    </row>
    <row r="15" spans="1:22" x14ac:dyDescent="0.2">
      <c r="A15" s="31"/>
      <c r="B15" s="28"/>
      <c r="C15" s="31"/>
      <c r="D15" s="16" t="s">
        <v>64</v>
      </c>
      <c r="E15" s="41">
        <v>0.5</v>
      </c>
      <c r="F15" s="12" t="s">
        <v>15</v>
      </c>
      <c r="G15" s="11" t="s">
        <v>15</v>
      </c>
      <c r="H15" s="47">
        <v>0</v>
      </c>
      <c r="I15" s="47">
        <v>0</v>
      </c>
      <c r="J15" s="45">
        <v>0</v>
      </c>
      <c r="K15" s="31"/>
      <c r="L15" s="21"/>
      <c r="M15" s="21"/>
      <c r="N15" s="35"/>
      <c r="O15" s="35"/>
      <c r="P15" s="35"/>
      <c r="Q15" s="21"/>
      <c r="R15" s="21"/>
      <c r="S15" s="21"/>
      <c r="T15" s="35">
        <f t="shared" si="0"/>
        <v>0</v>
      </c>
      <c r="U15" s="35">
        <f t="shared" si="1"/>
        <v>0</v>
      </c>
      <c r="V15" s="35">
        <f t="shared" si="2"/>
        <v>0</v>
      </c>
    </row>
    <row r="16" spans="1:22" x14ac:dyDescent="0.2">
      <c r="A16" s="31"/>
      <c r="B16" s="14"/>
      <c r="C16" s="15"/>
      <c r="D16" s="16" t="s">
        <v>65</v>
      </c>
      <c r="E16" s="41">
        <v>0.5</v>
      </c>
      <c r="F16" s="12" t="s">
        <v>15</v>
      </c>
      <c r="G16" s="11" t="s">
        <v>15</v>
      </c>
      <c r="H16" s="47">
        <v>0.5</v>
      </c>
      <c r="I16" s="47">
        <v>0.5</v>
      </c>
      <c r="J16" s="45">
        <v>0.25</v>
      </c>
      <c r="K16" s="31"/>
      <c r="L16" s="21"/>
      <c r="M16" s="21"/>
      <c r="N16" s="35"/>
      <c r="O16" s="35"/>
      <c r="P16" s="35"/>
      <c r="Q16" s="21"/>
      <c r="R16" s="21"/>
      <c r="S16" s="21"/>
      <c r="T16" s="35">
        <f t="shared" si="0"/>
        <v>0.5</v>
      </c>
      <c r="U16" s="35">
        <f t="shared" si="1"/>
        <v>0.5</v>
      </c>
      <c r="V16" s="35">
        <f t="shared" si="2"/>
        <v>0.25</v>
      </c>
    </row>
    <row r="17" spans="1:22" x14ac:dyDescent="0.2">
      <c r="A17" s="31"/>
      <c r="B17" s="28" t="s">
        <v>73</v>
      </c>
      <c r="C17" s="30" t="s">
        <v>66</v>
      </c>
      <c r="D17" s="16"/>
      <c r="E17" s="42">
        <v>3</v>
      </c>
      <c r="F17" s="10" t="s">
        <v>15</v>
      </c>
      <c r="G17" s="11" t="s">
        <v>15</v>
      </c>
      <c r="H17" s="47"/>
      <c r="I17" s="47"/>
      <c r="J17" s="45"/>
      <c r="K17" s="31"/>
      <c r="L17" s="21"/>
      <c r="M17" s="21"/>
      <c r="N17" s="35"/>
      <c r="O17" s="35"/>
      <c r="P17" s="35"/>
      <c r="Q17" s="21"/>
      <c r="R17" s="21"/>
      <c r="S17" s="21"/>
      <c r="T17" s="35">
        <f t="shared" si="0"/>
        <v>0</v>
      </c>
      <c r="U17" s="35">
        <f t="shared" si="1"/>
        <v>0</v>
      </c>
      <c r="V17" s="35">
        <f t="shared" si="2"/>
        <v>0</v>
      </c>
    </row>
    <row r="18" spans="1:22" x14ac:dyDescent="0.2">
      <c r="A18" s="31"/>
      <c r="B18" s="14"/>
      <c r="C18" s="15"/>
      <c r="D18" s="31" t="s">
        <v>67</v>
      </c>
      <c r="E18" s="41">
        <v>1</v>
      </c>
      <c r="F18" s="12" t="s">
        <v>15</v>
      </c>
      <c r="G18" s="11" t="s">
        <v>15</v>
      </c>
      <c r="H18" s="47">
        <v>1</v>
      </c>
      <c r="I18" s="47">
        <v>1</v>
      </c>
      <c r="J18" s="46">
        <v>0.5</v>
      </c>
      <c r="K18" s="31"/>
      <c r="L18" s="21"/>
      <c r="M18" s="21"/>
      <c r="N18" s="35"/>
      <c r="O18" s="35"/>
      <c r="P18" s="35"/>
      <c r="Q18" s="21"/>
      <c r="R18" s="21"/>
      <c r="S18" s="21"/>
      <c r="T18" s="35">
        <f t="shared" si="0"/>
        <v>1</v>
      </c>
      <c r="U18" s="35">
        <f t="shared" si="1"/>
        <v>1</v>
      </c>
      <c r="V18" s="35">
        <f t="shared" si="2"/>
        <v>0.5</v>
      </c>
    </row>
    <row r="19" spans="1:22" x14ac:dyDescent="0.2">
      <c r="A19" s="31"/>
      <c r="B19" s="29"/>
      <c r="C19" s="30"/>
      <c r="D19" s="31" t="s">
        <v>68</v>
      </c>
      <c r="E19" s="41">
        <v>0.5</v>
      </c>
      <c r="F19" s="12" t="s">
        <v>15</v>
      </c>
      <c r="G19" s="11" t="s">
        <v>15</v>
      </c>
      <c r="H19" s="47">
        <v>0</v>
      </c>
      <c r="I19" s="47">
        <v>0</v>
      </c>
      <c r="J19" s="46">
        <v>0</v>
      </c>
      <c r="K19" s="31"/>
      <c r="L19" s="21"/>
      <c r="M19" s="21"/>
      <c r="N19" s="35"/>
      <c r="O19" s="35"/>
      <c r="P19" s="35"/>
      <c r="Q19" s="21"/>
      <c r="R19" s="21"/>
      <c r="S19" s="21"/>
      <c r="T19" s="35">
        <f t="shared" si="0"/>
        <v>0</v>
      </c>
      <c r="U19" s="35">
        <f t="shared" si="1"/>
        <v>0</v>
      </c>
      <c r="V19" s="35">
        <f t="shared" si="2"/>
        <v>0</v>
      </c>
    </row>
    <row r="20" spans="1:22" x14ac:dyDescent="0.2">
      <c r="A20" s="31"/>
      <c r="B20" s="29"/>
      <c r="C20" s="30"/>
      <c r="D20" s="31" t="s">
        <v>69</v>
      </c>
      <c r="E20" s="41">
        <v>0.5</v>
      </c>
      <c r="F20" s="12" t="s">
        <v>15</v>
      </c>
      <c r="G20" s="11" t="s">
        <v>15</v>
      </c>
      <c r="H20" s="47">
        <v>0.5</v>
      </c>
      <c r="I20" s="47">
        <v>0.5</v>
      </c>
      <c r="J20" s="46">
        <v>0.25</v>
      </c>
      <c r="K20" s="31"/>
      <c r="L20" s="31"/>
      <c r="M20" s="31"/>
      <c r="N20" s="36"/>
      <c r="O20" s="36"/>
      <c r="P20" s="36"/>
      <c r="Q20" s="31"/>
      <c r="R20" s="31"/>
      <c r="S20" s="31"/>
      <c r="T20" s="35">
        <f t="shared" si="0"/>
        <v>0.5</v>
      </c>
      <c r="U20" s="35">
        <f t="shared" si="1"/>
        <v>0.5</v>
      </c>
      <c r="V20" s="35">
        <f t="shared" si="2"/>
        <v>0.25</v>
      </c>
    </row>
    <row r="21" spans="1:22" x14ac:dyDescent="0.2">
      <c r="A21" s="31"/>
      <c r="B21" s="28"/>
      <c r="C21" s="31"/>
      <c r="D21" s="16" t="s">
        <v>70</v>
      </c>
      <c r="E21" s="41">
        <v>0.5</v>
      </c>
      <c r="F21" s="12" t="s">
        <v>15</v>
      </c>
      <c r="G21" s="11" t="s">
        <v>15</v>
      </c>
      <c r="H21" s="47">
        <v>0</v>
      </c>
      <c r="I21" s="47">
        <v>0</v>
      </c>
      <c r="J21" s="45">
        <v>0</v>
      </c>
      <c r="K21" s="31"/>
      <c r="L21" s="31"/>
      <c r="M21" s="31"/>
      <c r="N21" s="36"/>
      <c r="O21" s="36"/>
      <c r="P21" s="36"/>
      <c r="Q21" s="31"/>
      <c r="R21" s="31"/>
      <c r="S21" s="31"/>
      <c r="T21" s="35">
        <f t="shared" si="0"/>
        <v>0</v>
      </c>
      <c r="U21" s="35">
        <f t="shared" si="1"/>
        <v>0</v>
      </c>
      <c r="V21" s="35">
        <f t="shared" si="2"/>
        <v>0</v>
      </c>
    </row>
    <row r="22" spans="1:22" x14ac:dyDescent="0.2">
      <c r="A22" s="31"/>
      <c r="B22" s="14"/>
      <c r="C22" s="15"/>
      <c r="D22" s="16" t="s">
        <v>71</v>
      </c>
      <c r="E22" s="41">
        <v>0.5</v>
      </c>
      <c r="F22" s="12" t="s">
        <v>15</v>
      </c>
      <c r="G22" s="11" t="s">
        <v>15</v>
      </c>
      <c r="H22" s="47">
        <v>0.5</v>
      </c>
      <c r="I22" s="47">
        <v>0.5</v>
      </c>
      <c r="J22" s="45">
        <v>0.5</v>
      </c>
      <c r="K22" s="31"/>
      <c r="L22" s="31"/>
      <c r="M22" s="31"/>
      <c r="N22" s="36"/>
      <c r="O22" s="36"/>
      <c r="P22" s="36"/>
      <c r="Q22" s="31"/>
      <c r="R22" s="31"/>
      <c r="S22" s="31"/>
      <c r="T22" s="35">
        <f t="shared" si="0"/>
        <v>0.5</v>
      </c>
      <c r="U22" s="35">
        <f t="shared" si="1"/>
        <v>0.5</v>
      </c>
      <c r="V22" s="35">
        <f t="shared" si="2"/>
        <v>0.5</v>
      </c>
    </row>
    <row r="23" spans="1:22" x14ac:dyDescent="0.2">
      <c r="A23" s="31"/>
      <c r="B23" s="14">
        <v>1.1000000000000001</v>
      </c>
      <c r="C23" s="15" t="s">
        <v>74</v>
      </c>
      <c r="D23" s="16"/>
      <c r="E23" s="41">
        <v>4.5</v>
      </c>
      <c r="F23" s="12" t="s">
        <v>15</v>
      </c>
      <c r="G23" s="11" t="s">
        <v>15</v>
      </c>
      <c r="H23" s="46"/>
      <c r="I23" s="46"/>
      <c r="J23" s="46"/>
      <c r="K23" s="31"/>
      <c r="L23" s="31"/>
      <c r="M23" s="31"/>
      <c r="N23" s="36"/>
      <c r="O23" s="36"/>
      <c r="P23" s="36"/>
      <c r="Q23" s="31"/>
      <c r="R23" s="31"/>
      <c r="S23" s="31"/>
      <c r="T23" s="35">
        <f t="shared" si="0"/>
        <v>0</v>
      </c>
      <c r="U23" s="35">
        <f t="shared" si="1"/>
        <v>0</v>
      </c>
      <c r="V23" s="35">
        <f t="shared" si="2"/>
        <v>0</v>
      </c>
    </row>
    <row r="24" spans="1:22" x14ac:dyDescent="0.2">
      <c r="A24" s="31"/>
      <c r="B24" s="14" t="s">
        <v>77</v>
      </c>
      <c r="C24" s="15" t="s">
        <v>76</v>
      </c>
      <c r="D24" s="16"/>
      <c r="E24" s="41">
        <v>0.5</v>
      </c>
      <c r="F24" s="10" t="s">
        <v>15</v>
      </c>
      <c r="G24" s="11" t="s">
        <v>15</v>
      </c>
      <c r="H24" s="46"/>
      <c r="I24" s="46"/>
      <c r="J24" s="46"/>
      <c r="K24" s="31"/>
      <c r="L24" s="31"/>
      <c r="M24" s="31"/>
      <c r="N24" s="36"/>
      <c r="O24" s="36"/>
      <c r="P24" s="36"/>
      <c r="Q24" s="31"/>
      <c r="R24" s="31"/>
      <c r="S24" s="31"/>
      <c r="T24" s="35">
        <f t="shared" si="0"/>
        <v>0</v>
      </c>
      <c r="U24" s="35">
        <f t="shared" si="1"/>
        <v>0</v>
      </c>
      <c r="V24" s="35">
        <f t="shared" si="2"/>
        <v>0</v>
      </c>
    </row>
    <row r="25" spans="1:22" x14ac:dyDescent="0.2">
      <c r="A25" s="31"/>
      <c r="B25" s="14"/>
      <c r="C25" s="15"/>
      <c r="D25" s="16" t="s">
        <v>85</v>
      </c>
      <c r="E25" s="41">
        <v>0.5</v>
      </c>
      <c r="F25" s="12" t="s">
        <v>15</v>
      </c>
      <c r="G25" s="11" t="s">
        <v>15</v>
      </c>
      <c r="H25" s="46">
        <v>0.5</v>
      </c>
      <c r="I25" s="46">
        <v>0.5</v>
      </c>
      <c r="J25" s="46">
        <v>1</v>
      </c>
      <c r="K25" s="31"/>
      <c r="L25" s="31"/>
      <c r="M25" s="31"/>
      <c r="N25" s="36"/>
      <c r="O25" s="36"/>
      <c r="P25" s="36"/>
      <c r="Q25" s="31"/>
      <c r="R25" s="31"/>
      <c r="S25" s="31"/>
      <c r="T25" s="35">
        <f t="shared" si="0"/>
        <v>0.5</v>
      </c>
      <c r="U25" s="35">
        <f t="shared" si="1"/>
        <v>0.5</v>
      </c>
      <c r="V25" s="35">
        <f t="shared" si="2"/>
        <v>1</v>
      </c>
    </row>
    <row r="26" spans="1:22" x14ac:dyDescent="0.2">
      <c r="A26" s="31"/>
      <c r="B26" s="14" t="s">
        <v>75</v>
      </c>
      <c r="C26" s="15" t="s">
        <v>79</v>
      </c>
      <c r="D26" s="16"/>
      <c r="E26" s="43">
        <v>1</v>
      </c>
      <c r="F26" s="12" t="s">
        <v>15</v>
      </c>
      <c r="G26" s="11" t="s">
        <v>15</v>
      </c>
      <c r="H26" s="46"/>
      <c r="I26" s="46"/>
      <c r="J26" s="46"/>
      <c r="K26" s="31"/>
      <c r="L26" s="31"/>
      <c r="M26" s="31"/>
      <c r="N26" s="36"/>
      <c r="O26" s="36"/>
      <c r="P26" s="36"/>
      <c r="Q26" s="31"/>
      <c r="R26" s="31"/>
      <c r="S26" s="31"/>
      <c r="T26" s="35">
        <f t="shared" si="0"/>
        <v>0</v>
      </c>
      <c r="U26" s="35">
        <f t="shared" si="1"/>
        <v>0</v>
      </c>
      <c r="V26" s="35">
        <f t="shared" si="2"/>
        <v>0</v>
      </c>
    </row>
    <row r="27" spans="1:22" x14ac:dyDescent="0.2">
      <c r="A27" s="31"/>
      <c r="B27" s="14"/>
      <c r="C27" s="15"/>
      <c r="D27" s="16" t="s">
        <v>80</v>
      </c>
      <c r="E27" s="41">
        <v>0.5</v>
      </c>
      <c r="F27" s="12" t="s">
        <v>15</v>
      </c>
      <c r="G27" s="11" t="s">
        <v>15</v>
      </c>
      <c r="H27" s="46">
        <v>0.5</v>
      </c>
      <c r="I27" s="46">
        <v>0.5</v>
      </c>
      <c r="J27" s="46">
        <v>0.5</v>
      </c>
      <c r="K27" s="31"/>
      <c r="L27" s="31"/>
      <c r="M27" s="31"/>
      <c r="N27" s="36"/>
      <c r="O27" s="36"/>
      <c r="P27" s="36"/>
      <c r="Q27" s="31"/>
      <c r="R27" s="31"/>
      <c r="S27" s="31"/>
      <c r="T27" s="35">
        <f t="shared" si="0"/>
        <v>0.5</v>
      </c>
      <c r="U27" s="35">
        <f t="shared" si="1"/>
        <v>0.5</v>
      </c>
      <c r="V27" s="35">
        <f t="shared" si="2"/>
        <v>0.5</v>
      </c>
    </row>
    <row r="28" spans="1:22" x14ac:dyDescent="0.2">
      <c r="A28" s="31"/>
      <c r="B28" s="14"/>
      <c r="C28" s="15"/>
      <c r="D28" s="16" t="s">
        <v>86</v>
      </c>
      <c r="E28" s="41">
        <v>0.5</v>
      </c>
      <c r="F28" s="12" t="s">
        <v>15</v>
      </c>
      <c r="G28" s="11" t="s">
        <v>15</v>
      </c>
      <c r="H28" s="46">
        <v>0.5</v>
      </c>
      <c r="I28" s="46">
        <v>0.5</v>
      </c>
      <c r="J28" s="46">
        <v>0.5</v>
      </c>
      <c r="K28" s="31"/>
      <c r="L28" s="31"/>
      <c r="M28" s="31"/>
      <c r="N28" s="36"/>
      <c r="O28" s="36"/>
      <c r="P28" s="36"/>
      <c r="Q28" s="31"/>
      <c r="R28" s="31"/>
      <c r="S28" s="31"/>
      <c r="T28" s="35">
        <f t="shared" si="0"/>
        <v>0.5</v>
      </c>
      <c r="U28" s="35">
        <f t="shared" si="1"/>
        <v>0.5</v>
      </c>
      <c r="V28" s="35">
        <f t="shared" si="2"/>
        <v>0.5</v>
      </c>
    </row>
    <row r="29" spans="1:22" x14ac:dyDescent="0.2">
      <c r="A29" s="31"/>
      <c r="B29" s="14" t="s">
        <v>78</v>
      </c>
      <c r="C29" s="15" t="s">
        <v>81</v>
      </c>
      <c r="D29" s="16"/>
      <c r="E29" s="41">
        <v>1</v>
      </c>
      <c r="F29" s="12" t="s">
        <v>15</v>
      </c>
      <c r="G29" s="11" t="s">
        <v>15</v>
      </c>
      <c r="H29" s="46"/>
      <c r="I29" s="46"/>
      <c r="J29" s="46"/>
      <c r="K29" s="31"/>
      <c r="L29" s="31"/>
      <c r="M29" s="31"/>
      <c r="N29" s="36"/>
      <c r="O29" s="36"/>
      <c r="P29" s="36"/>
      <c r="Q29" s="31"/>
      <c r="R29" s="31"/>
      <c r="S29" s="31"/>
      <c r="T29" s="35">
        <f t="shared" si="0"/>
        <v>0</v>
      </c>
      <c r="U29" s="35">
        <f t="shared" si="1"/>
        <v>0</v>
      </c>
      <c r="V29" s="35">
        <f t="shared" si="2"/>
        <v>0</v>
      </c>
    </row>
    <row r="30" spans="1:22" x14ac:dyDescent="0.2">
      <c r="A30" s="31"/>
      <c r="B30" s="14"/>
      <c r="C30" s="15"/>
      <c r="D30" s="16" t="s">
        <v>82</v>
      </c>
      <c r="E30" s="41">
        <v>1</v>
      </c>
      <c r="F30" s="12" t="s">
        <v>15</v>
      </c>
      <c r="G30" s="11" t="s">
        <v>15</v>
      </c>
      <c r="H30" s="46">
        <v>1</v>
      </c>
      <c r="I30" s="46">
        <v>1</v>
      </c>
      <c r="J30" s="46">
        <v>1</v>
      </c>
      <c r="K30" s="31"/>
      <c r="L30" s="31"/>
      <c r="M30" s="31"/>
      <c r="N30" s="36"/>
      <c r="O30" s="36"/>
      <c r="P30" s="36"/>
      <c r="Q30" s="31"/>
      <c r="R30" s="31"/>
      <c r="S30" s="31"/>
      <c r="T30" s="35">
        <f t="shared" si="0"/>
        <v>1</v>
      </c>
      <c r="U30" s="35">
        <f t="shared" si="1"/>
        <v>1</v>
      </c>
      <c r="V30" s="35">
        <f t="shared" si="2"/>
        <v>1</v>
      </c>
    </row>
    <row r="31" spans="1:22" x14ac:dyDescent="0.2">
      <c r="A31" s="31"/>
      <c r="B31" s="14" t="s">
        <v>83</v>
      </c>
      <c r="C31" s="15" t="s">
        <v>84</v>
      </c>
      <c r="D31" s="16"/>
      <c r="E31" s="41">
        <v>0.5</v>
      </c>
      <c r="F31" s="12" t="s">
        <v>15</v>
      </c>
      <c r="G31" s="11" t="s">
        <v>15</v>
      </c>
      <c r="H31" s="46"/>
      <c r="I31" s="46"/>
      <c r="J31" s="46"/>
      <c r="K31" s="31"/>
      <c r="L31" s="31"/>
      <c r="M31" s="31"/>
      <c r="N31" s="36"/>
      <c r="O31" s="36"/>
      <c r="P31" s="36"/>
      <c r="Q31" s="31"/>
      <c r="R31" s="31"/>
      <c r="S31" s="31"/>
      <c r="T31" s="35">
        <f t="shared" si="0"/>
        <v>0</v>
      </c>
      <c r="U31" s="35">
        <f t="shared" si="1"/>
        <v>0</v>
      </c>
      <c r="V31" s="35">
        <f t="shared" si="2"/>
        <v>0</v>
      </c>
    </row>
    <row r="32" spans="1:22" x14ac:dyDescent="0.2">
      <c r="A32" s="31"/>
      <c r="B32" s="14"/>
      <c r="C32" s="15"/>
      <c r="D32" s="15" t="s">
        <v>84</v>
      </c>
      <c r="E32" s="41">
        <v>0.5</v>
      </c>
      <c r="F32" s="12" t="s">
        <v>15</v>
      </c>
      <c r="G32" s="11" t="s">
        <v>15</v>
      </c>
      <c r="H32" s="46">
        <v>0.5</v>
      </c>
      <c r="I32" s="46">
        <v>0.5</v>
      </c>
      <c r="J32" s="46">
        <v>0.5</v>
      </c>
      <c r="K32" s="31"/>
      <c r="L32" s="31"/>
      <c r="M32" s="31"/>
      <c r="N32" s="36"/>
      <c r="O32" s="36"/>
      <c r="P32" s="36"/>
      <c r="Q32" s="31"/>
      <c r="R32" s="31"/>
      <c r="S32" s="31"/>
      <c r="T32" s="35">
        <f t="shared" si="0"/>
        <v>0.5</v>
      </c>
      <c r="U32" s="35">
        <f t="shared" si="1"/>
        <v>0.5</v>
      </c>
      <c r="V32" s="35">
        <f t="shared" si="2"/>
        <v>0.5</v>
      </c>
    </row>
    <row r="33" spans="1:22" x14ac:dyDescent="0.2">
      <c r="A33" s="24"/>
      <c r="B33" s="38"/>
      <c r="C33" s="39"/>
      <c r="D33" s="39"/>
      <c r="E33" s="30" t="s">
        <v>17</v>
      </c>
      <c r="F33" s="48"/>
      <c r="G33" s="48"/>
      <c r="H33" s="54">
        <f>SUM(H6:H32)</f>
        <v>8.5</v>
      </c>
      <c r="I33" s="55">
        <f>SUM(I6:I32)</f>
        <v>8.5</v>
      </c>
      <c r="J33" s="54">
        <f>SUM(J6:J32)</f>
        <v>6.75</v>
      </c>
      <c r="K33" s="56"/>
      <c r="L33" s="56"/>
      <c r="M33" s="56"/>
      <c r="N33" s="56"/>
      <c r="O33" s="56"/>
      <c r="P33" s="56"/>
      <c r="Q33" s="56"/>
      <c r="R33" s="56"/>
      <c r="S33" s="56"/>
      <c r="T33" s="57">
        <f>SUM(T6:T32)</f>
        <v>8.5</v>
      </c>
      <c r="U33" s="57">
        <f>SUM(U6:U32)</f>
        <v>8.5</v>
      </c>
      <c r="V33" s="57">
        <f>SUM(V6:V32)</f>
        <v>6.75</v>
      </c>
    </row>
    <row r="34" spans="1:22" x14ac:dyDescent="0.2">
      <c r="A34" s="24"/>
      <c r="B34" s="38"/>
      <c r="C34" s="39"/>
      <c r="D34" s="39"/>
      <c r="E34" s="30" t="s">
        <v>18</v>
      </c>
      <c r="F34" s="48"/>
      <c r="G34" s="48"/>
      <c r="H34" s="54">
        <f>SUM(H6:H32)</f>
        <v>8.5</v>
      </c>
      <c r="I34" s="55">
        <f>SUM(I6:I32)</f>
        <v>8.5</v>
      </c>
      <c r="J34" s="54">
        <f>SUM(J6:J32)</f>
        <v>6.75</v>
      </c>
      <c r="K34" s="56"/>
      <c r="L34" s="56"/>
      <c r="M34" s="56"/>
      <c r="N34" s="56"/>
      <c r="O34" s="56"/>
      <c r="P34" s="56"/>
      <c r="Q34" s="56"/>
      <c r="R34" s="56"/>
      <c r="S34" s="56"/>
      <c r="T34" s="57"/>
      <c r="U34" s="57"/>
      <c r="V34" s="57"/>
    </row>
    <row r="35" spans="1:22" x14ac:dyDescent="0.2">
      <c r="A35" s="24"/>
      <c r="B35" s="38"/>
      <c r="C35" s="39"/>
      <c r="D35" s="39"/>
      <c r="E35" s="26"/>
      <c r="F35" s="37"/>
      <c r="G35" s="37"/>
      <c r="H35" s="37"/>
      <c r="I35" s="37"/>
      <c r="J35" s="37"/>
      <c r="K35" s="37"/>
      <c r="L35" s="24"/>
      <c r="M35" s="37"/>
      <c r="N35" s="37"/>
      <c r="O35" s="37"/>
      <c r="P35" s="37"/>
      <c r="Q35" s="37"/>
      <c r="R35" s="37"/>
      <c r="S35" s="37"/>
      <c r="T35" s="37"/>
      <c r="U35" s="37"/>
      <c r="V35" s="37"/>
    </row>
    <row r="36" spans="1:22" x14ac:dyDescent="0.2">
      <c r="A36" s="24"/>
      <c r="B36" s="38"/>
      <c r="C36" s="39"/>
      <c r="D36" s="39"/>
      <c r="E36" s="26"/>
      <c r="F36" s="37"/>
      <c r="G36" s="100"/>
      <c r="H36" s="100"/>
      <c r="I36" s="100"/>
      <c r="J36" s="100"/>
      <c r="K36" s="100"/>
      <c r="L36" s="100"/>
      <c r="M36" s="100"/>
      <c r="N36" s="37"/>
      <c r="O36" s="37"/>
      <c r="P36" s="37"/>
      <c r="Q36" s="37"/>
      <c r="R36" s="37"/>
      <c r="S36" s="37"/>
      <c r="T36" s="37"/>
      <c r="U36" s="37"/>
      <c r="V36" s="37"/>
    </row>
    <row r="37" spans="1:22" x14ac:dyDescent="0.2">
      <c r="A37" s="24"/>
      <c r="B37" s="38"/>
      <c r="C37" s="39"/>
      <c r="D37" s="39"/>
      <c r="E37" s="26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</row>
    <row r="38" spans="1:22" ht="13.5" thickBot="1" x14ac:dyDescent="0.25">
      <c r="A38" s="24"/>
      <c r="B38" s="38"/>
      <c r="C38" s="39"/>
      <c r="D38" s="40"/>
      <c r="E38" s="24"/>
      <c r="F38" s="24"/>
      <c r="G38" s="24"/>
    </row>
    <row r="39" spans="1:22" ht="13.5" thickBot="1" x14ac:dyDescent="0.25">
      <c r="A39" s="109"/>
      <c r="B39" s="109"/>
      <c r="C39" s="109"/>
      <c r="D39" s="109"/>
      <c r="E39" s="109"/>
      <c r="F39" s="24"/>
      <c r="G39" s="110" t="s">
        <v>114</v>
      </c>
      <c r="H39" s="111"/>
      <c r="I39" s="111"/>
      <c r="J39" s="111"/>
      <c r="K39" s="111"/>
      <c r="L39" s="111"/>
      <c r="M39" s="112"/>
    </row>
    <row r="40" spans="1:22" x14ac:dyDescent="0.2">
      <c r="A40" s="103"/>
      <c r="B40" s="104"/>
      <c r="C40" s="104"/>
      <c r="D40" s="104"/>
      <c r="E40" s="104"/>
      <c r="F40" s="24"/>
      <c r="G40" s="100"/>
      <c r="H40" s="100"/>
      <c r="I40" s="100"/>
      <c r="J40" s="100"/>
      <c r="K40" s="100"/>
      <c r="L40" s="100"/>
      <c r="M40" s="100"/>
    </row>
    <row r="41" spans="1:22" x14ac:dyDescent="0.2">
      <c r="A41" s="103"/>
      <c r="B41" s="104"/>
      <c r="C41" s="104"/>
      <c r="D41" s="104"/>
      <c r="E41" s="104"/>
      <c r="F41" s="24"/>
      <c r="G41" s="100"/>
      <c r="H41" s="100"/>
      <c r="I41" s="100"/>
      <c r="J41" s="100"/>
      <c r="K41" s="100"/>
      <c r="L41" s="100"/>
      <c r="M41" s="100"/>
    </row>
    <row r="42" spans="1:22" x14ac:dyDescent="0.2">
      <c r="A42" s="103"/>
      <c r="B42" s="104"/>
      <c r="C42" s="104"/>
      <c r="D42" s="104"/>
      <c r="E42" s="104"/>
      <c r="F42" s="24"/>
      <c r="G42" s="22"/>
      <c r="H42" s="22"/>
      <c r="I42" s="22"/>
      <c r="J42" s="22"/>
      <c r="K42" s="22"/>
    </row>
    <row r="43" spans="1:22" x14ac:dyDescent="0.2">
      <c r="G43" s="100"/>
      <c r="H43" s="100"/>
      <c r="I43" s="22"/>
      <c r="J43" s="22"/>
      <c r="K43" s="22"/>
    </row>
    <row r="44" spans="1:22" x14ac:dyDescent="0.2">
      <c r="G44" s="100"/>
      <c r="H44" s="100"/>
      <c r="I44" s="100"/>
      <c r="J44" s="100"/>
      <c r="K44" s="100"/>
      <c r="L44" s="100"/>
      <c r="M44" s="100"/>
    </row>
    <row r="45" spans="1:22" x14ac:dyDescent="0.2">
      <c r="G45" s="100"/>
      <c r="H45" s="100"/>
      <c r="I45" s="100"/>
      <c r="J45" s="100"/>
      <c r="K45" s="100"/>
      <c r="L45" s="100"/>
      <c r="M45" s="100"/>
    </row>
    <row r="47" spans="1:22" x14ac:dyDescent="0.2">
      <c r="D47" s="24"/>
    </row>
    <row r="48" spans="1:22" ht="13.15" customHeight="1" x14ac:dyDescent="0.2">
      <c r="D48" s="24"/>
    </row>
    <row r="49" spans="4:19" x14ac:dyDescent="0.2">
      <c r="D49" s="24"/>
    </row>
    <row r="50" spans="4:19" x14ac:dyDescent="0.2">
      <c r="D50" s="24"/>
      <c r="G50" s="32" t="s">
        <v>21</v>
      </c>
      <c r="H50" s="59">
        <f>E56-E54</f>
        <v>0</v>
      </c>
      <c r="I50" s="97" t="s">
        <v>28</v>
      </c>
      <c r="J50" s="97"/>
      <c r="K50" s="101"/>
      <c r="L50" s="102"/>
      <c r="M50" s="102"/>
      <c r="N50" s="102"/>
      <c r="O50" s="102"/>
      <c r="P50" s="102"/>
      <c r="Q50" s="102"/>
    </row>
    <row r="51" spans="4:19" x14ac:dyDescent="0.2">
      <c r="D51" s="53"/>
      <c r="G51" s="32" t="s">
        <v>22</v>
      </c>
      <c r="H51" s="59">
        <f>E56-E55</f>
        <v>0</v>
      </c>
      <c r="I51" s="97" t="s">
        <v>29</v>
      </c>
      <c r="J51" s="97"/>
      <c r="K51" s="101"/>
      <c r="L51" s="102"/>
      <c r="M51" s="102"/>
      <c r="N51" s="102"/>
      <c r="O51" s="102"/>
      <c r="P51" s="102"/>
      <c r="Q51" s="102"/>
    </row>
    <row r="52" spans="4:19" x14ac:dyDescent="0.2">
      <c r="D52" s="98" t="s">
        <v>105</v>
      </c>
      <c r="E52" s="99"/>
      <c r="G52" s="32" t="s">
        <v>23</v>
      </c>
      <c r="H52" s="59" t="e">
        <f>E56/E54</f>
        <v>#DIV/0!</v>
      </c>
      <c r="I52" s="97" t="s">
        <v>31</v>
      </c>
      <c r="J52" s="97"/>
      <c r="K52" s="101"/>
      <c r="L52" s="102"/>
      <c r="M52" s="102"/>
      <c r="N52" s="102"/>
      <c r="O52" s="102"/>
      <c r="P52" s="102"/>
      <c r="Q52" s="102"/>
    </row>
    <row r="53" spans="4:19" x14ac:dyDescent="0.2">
      <c r="D53" s="25" t="s">
        <v>19</v>
      </c>
      <c r="E53" s="23"/>
      <c r="F53" s="26"/>
      <c r="G53" s="32" t="s">
        <v>24</v>
      </c>
      <c r="H53" s="59" t="e">
        <f>E56/E55</f>
        <v>#DIV/0!</v>
      </c>
      <c r="I53" s="97" t="s">
        <v>30</v>
      </c>
      <c r="J53" s="97"/>
      <c r="K53" s="101"/>
      <c r="L53" s="102"/>
      <c r="M53" s="102"/>
      <c r="N53" s="102"/>
      <c r="O53" s="102"/>
      <c r="P53" s="102"/>
      <c r="Q53" s="102"/>
      <c r="R53" s="26"/>
      <c r="S53" s="26"/>
    </row>
    <row r="54" spans="4:19" x14ac:dyDescent="0.2">
      <c r="D54" s="32" t="s">
        <v>12</v>
      </c>
      <c r="E54" s="33"/>
      <c r="F54" s="26"/>
      <c r="G54" s="32" t="s">
        <v>25</v>
      </c>
      <c r="H54" s="59">
        <f>E53-E56</f>
        <v>0</v>
      </c>
      <c r="I54" s="97" t="s">
        <v>32</v>
      </c>
      <c r="J54" s="97"/>
      <c r="K54" s="101"/>
      <c r="L54" s="102"/>
      <c r="M54" s="102"/>
      <c r="N54" s="102"/>
      <c r="O54" s="102"/>
      <c r="P54" s="102"/>
      <c r="Q54" s="102"/>
      <c r="R54" s="26"/>
      <c r="S54" s="26"/>
    </row>
    <row r="55" spans="4:19" x14ac:dyDescent="0.2">
      <c r="D55" s="34" t="s">
        <v>14</v>
      </c>
      <c r="E55" s="33"/>
      <c r="F55" s="26"/>
      <c r="G55" s="32" t="s">
        <v>25</v>
      </c>
      <c r="H55" s="59" t="e">
        <f>(E53-E56)/(H52*H53)</f>
        <v>#DIV/0!</v>
      </c>
      <c r="I55" s="97" t="s">
        <v>40</v>
      </c>
      <c r="J55" s="97"/>
      <c r="K55" s="101"/>
      <c r="L55" s="102"/>
      <c r="M55" s="102"/>
      <c r="N55" s="102"/>
      <c r="O55" s="102"/>
      <c r="P55" s="102"/>
      <c r="Q55" s="102"/>
      <c r="R55" s="26"/>
      <c r="S55" s="26"/>
    </row>
    <row r="56" spans="4:19" x14ac:dyDescent="0.2">
      <c r="D56" s="32" t="s">
        <v>13</v>
      </c>
      <c r="E56" s="33"/>
      <c r="F56" s="26"/>
      <c r="G56" s="32" t="s">
        <v>26</v>
      </c>
      <c r="H56" s="59">
        <f>E55+(E53-E56)</f>
        <v>0</v>
      </c>
      <c r="I56" s="97" t="s">
        <v>34</v>
      </c>
      <c r="J56" s="97"/>
      <c r="K56" s="101"/>
      <c r="L56" s="102"/>
      <c r="M56" s="102"/>
      <c r="N56" s="102"/>
      <c r="O56" s="102"/>
      <c r="P56" s="102"/>
      <c r="Q56" s="102"/>
      <c r="R56" s="26"/>
      <c r="S56" s="26"/>
    </row>
    <row r="57" spans="4:19" x14ac:dyDescent="0.2">
      <c r="F57" s="26"/>
      <c r="G57" s="32" t="s">
        <v>26</v>
      </c>
      <c r="H57" s="59" t="e">
        <f>E53/H53</f>
        <v>#DIV/0!</v>
      </c>
      <c r="I57" s="97" t="s">
        <v>35</v>
      </c>
      <c r="J57" s="121"/>
      <c r="K57" s="101"/>
      <c r="L57" s="102"/>
      <c r="M57" s="102"/>
      <c r="N57" s="102"/>
      <c r="O57" s="102"/>
      <c r="P57" s="102"/>
      <c r="Q57" s="102"/>
      <c r="R57" s="26"/>
      <c r="S57" s="26"/>
    </row>
    <row r="58" spans="4:19" x14ac:dyDescent="0.2">
      <c r="F58" s="26"/>
      <c r="G58" s="32" t="s">
        <v>26</v>
      </c>
      <c r="H58" s="59" t="e">
        <f>E55+(E53-E56)/(H52*H53)</f>
        <v>#DIV/0!</v>
      </c>
      <c r="I58" s="97" t="s">
        <v>41</v>
      </c>
      <c r="J58" s="121"/>
      <c r="K58" s="101"/>
      <c r="L58" s="102"/>
      <c r="M58" s="102"/>
      <c r="N58" s="102"/>
      <c r="O58" s="102"/>
      <c r="P58" s="102"/>
      <c r="Q58" s="102"/>
      <c r="R58" s="26"/>
      <c r="S58" s="26"/>
    </row>
    <row r="59" spans="4:19" x14ac:dyDescent="0.2">
      <c r="E59" s="26"/>
      <c r="F59" s="26"/>
      <c r="G59" s="32" t="s">
        <v>27</v>
      </c>
      <c r="H59" s="59" t="e">
        <f>(E53-E56)/(E53-E55)</f>
        <v>#DIV/0!</v>
      </c>
      <c r="I59" s="97" t="s">
        <v>42</v>
      </c>
      <c r="J59" s="121"/>
      <c r="K59" s="101"/>
      <c r="L59" s="102"/>
      <c r="M59" s="102"/>
      <c r="N59" s="102"/>
      <c r="O59" s="102"/>
      <c r="P59" s="102"/>
      <c r="Q59" s="102"/>
      <c r="R59" s="26"/>
      <c r="S59" s="26"/>
    </row>
    <row r="60" spans="4:19" x14ac:dyDescent="0.2"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</row>
    <row r="61" spans="4:19" x14ac:dyDescent="0.2"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</row>
    <row r="62" spans="4:19" x14ac:dyDescent="0.2"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</row>
    <row r="63" spans="4:19" x14ac:dyDescent="0.2"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</row>
    <row r="64" spans="4:19" x14ac:dyDescent="0.2"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</row>
    <row r="65" spans="5:19" x14ac:dyDescent="0.2"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</row>
    <row r="66" spans="5:19" x14ac:dyDescent="0.2"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</row>
    <row r="67" spans="5:19" x14ac:dyDescent="0.2"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</row>
    <row r="68" spans="5:19" x14ac:dyDescent="0.2"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</row>
    <row r="69" spans="5:19" x14ac:dyDescent="0.2"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</row>
    <row r="70" spans="5:19" x14ac:dyDescent="0.2"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</row>
    <row r="71" spans="5:19" x14ac:dyDescent="0.2"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</row>
  </sheetData>
  <mergeCells count="43">
    <mergeCell ref="I59:J59"/>
    <mergeCell ref="K59:Q59"/>
    <mergeCell ref="I56:J56"/>
    <mergeCell ref="K56:Q56"/>
    <mergeCell ref="I57:J57"/>
    <mergeCell ref="K57:Q57"/>
    <mergeCell ref="I58:J58"/>
    <mergeCell ref="K58:Q58"/>
    <mergeCell ref="I53:J53"/>
    <mergeCell ref="K53:Q53"/>
    <mergeCell ref="I54:J54"/>
    <mergeCell ref="K54:Q54"/>
    <mergeCell ref="I55:J55"/>
    <mergeCell ref="K55:Q55"/>
    <mergeCell ref="A39:E39"/>
    <mergeCell ref="G39:M39"/>
    <mergeCell ref="A1:A3"/>
    <mergeCell ref="B1:C2"/>
    <mergeCell ref="D1:D3"/>
    <mergeCell ref="E1:E3"/>
    <mergeCell ref="F1:F3"/>
    <mergeCell ref="G1:G3"/>
    <mergeCell ref="H1:J1"/>
    <mergeCell ref="K1:M1"/>
    <mergeCell ref="N1:P1"/>
    <mergeCell ref="Q1:S1"/>
    <mergeCell ref="T1:V1"/>
    <mergeCell ref="G43:H43"/>
    <mergeCell ref="G44:M44"/>
    <mergeCell ref="G36:M36"/>
    <mergeCell ref="A40:E40"/>
    <mergeCell ref="A41:E41"/>
    <mergeCell ref="A42:E42"/>
    <mergeCell ref="G40:M40"/>
    <mergeCell ref="G41:M41"/>
    <mergeCell ref="I50:J50"/>
    <mergeCell ref="I51:J51"/>
    <mergeCell ref="I52:J52"/>
    <mergeCell ref="D52:E52"/>
    <mergeCell ref="G45:M45"/>
    <mergeCell ref="K50:Q50"/>
    <mergeCell ref="K51:Q51"/>
    <mergeCell ref="K52:Q5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showGridLines="0" topLeftCell="D30" zoomScaleNormal="100" workbookViewId="0">
      <selection activeCell="H4" sqref="H4:J47"/>
    </sheetView>
  </sheetViews>
  <sheetFormatPr baseColWidth="10" defaultColWidth="11.42578125" defaultRowHeight="12.75" x14ac:dyDescent="0.2"/>
  <cols>
    <col min="1" max="1" width="16.140625" style="1" bestFit="1" customWidth="1"/>
    <col min="2" max="2" width="19.28515625" style="1" customWidth="1"/>
    <col min="3" max="3" width="27.140625" style="1" customWidth="1"/>
    <col min="4" max="4" width="39.85546875" style="1" customWidth="1"/>
    <col min="5" max="7" width="11.42578125" style="1"/>
    <col min="8" max="22" width="11.7109375" style="1" customWidth="1"/>
    <col min="23" max="16384" width="11.42578125" style="1"/>
  </cols>
  <sheetData>
    <row r="1" spans="1:22" x14ac:dyDescent="0.2">
      <c r="A1" s="113" t="s">
        <v>4</v>
      </c>
      <c r="B1" s="115" t="s">
        <v>5</v>
      </c>
      <c r="C1" s="116"/>
      <c r="D1" s="113" t="s">
        <v>6</v>
      </c>
      <c r="E1" s="119" t="s">
        <v>7</v>
      </c>
      <c r="F1" s="119" t="s">
        <v>8</v>
      </c>
      <c r="G1" s="119" t="s">
        <v>9</v>
      </c>
      <c r="H1" s="105" t="s">
        <v>10</v>
      </c>
      <c r="I1" s="106"/>
      <c r="J1" s="107"/>
      <c r="K1" s="108" t="s">
        <v>11</v>
      </c>
      <c r="L1" s="106"/>
      <c r="M1" s="107"/>
      <c r="N1" s="105" t="s">
        <v>0</v>
      </c>
      <c r="O1" s="106"/>
      <c r="P1" s="107"/>
      <c r="Q1" s="108" t="s">
        <v>1</v>
      </c>
      <c r="R1" s="106"/>
      <c r="S1" s="107"/>
      <c r="T1" s="105" t="s">
        <v>20</v>
      </c>
      <c r="U1" s="106"/>
      <c r="V1" s="107"/>
    </row>
    <row r="2" spans="1:22" x14ac:dyDescent="0.2">
      <c r="A2" s="114"/>
      <c r="B2" s="117"/>
      <c r="C2" s="118"/>
      <c r="D2" s="114"/>
      <c r="E2" s="120"/>
      <c r="F2" s="120"/>
      <c r="G2" s="120"/>
      <c r="H2" s="2">
        <v>44081</v>
      </c>
      <c r="I2" s="3"/>
      <c r="J2" s="4">
        <f>H2+6</f>
        <v>44087</v>
      </c>
      <c r="K2" s="5">
        <f>H2+7</f>
        <v>44088</v>
      </c>
      <c r="L2" s="6"/>
      <c r="M2" s="5">
        <f>K2+6</f>
        <v>44094</v>
      </c>
      <c r="N2" s="4">
        <f>K2+7</f>
        <v>44095</v>
      </c>
      <c r="O2" s="3"/>
      <c r="P2" s="4">
        <f>N2+6</f>
        <v>44101</v>
      </c>
      <c r="Q2" s="5">
        <f>N2+7</f>
        <v>44102</v>
      </c>
      <c r="R2" s="6"/>
      <c r="S2" s="5">
        <f>Q2+6</f>
        <v>44108</v>
      </c>
      <c r="T2" s="4">
        <v>44067</v>
      </c>
      <c r="U2" s="3"/>
      <c r="V2" s="4">
        <v>44143</v>
      </c>
    </row>
    <row r="3" spans="1:22" x14ac:dyDescent="0.2">
      <c r="A3" s="114"/>
      <c r="B3" s="27" t="s">
        <v>2</v>
      </c>
      <c r="C3" s="27" t="s">
        <v>3</v>
      </c>
      <c r="D3" s="114"/>
      <c r="E3" s="120"/>
      <c r="F3" s="120"/>
      <c r="G3" s="120"/>
      <c r="H3" s="19" t="s">
        <v>12</v>
      </c>
      <c r="I3" s="19" t="s">
        <v>13</v>
      </c>
      <c r="J3" s="19" t="s">
        <v>14</v>
      </c>
      <c r="K3" s="20" t="s">
        <v>12</v>
      </c>
      <c r="L3" s="20" t="s">
        <v>13</v>
      </c>
      <c r="M3" s="20" t="s">
        <v>14</v>
      </c>
      <c r="N3" s="19" t="s">
        <v>12</v>
      </c>
      <c r="O3" s="19" t="s">
        <v>13</v>
      </c>
      <c r="P3" s="19" t="s">
        <v>14</v>
      </c>
      <c r="Q3" s="20" t="s">
        <v>12</v>
      </c>
      <c r="R3" s="20" t="s">
        <v>13</v>
      </c>
      <c r="S3" s="20" t="s">
        <v>14</v>
      </c>
      <c r="T3" s="19" t="s">
        <v>12</v>
      </c>
      <c r="U3" s="19" t="s">
        <v>13</v>
      </c>
      <c r="V3" s="19" t="s">
        <v>14</v>
      </c>
    </row>
    <row r="4" spans="1:22" x14ac:dyDescent="0.2">
      <c r="A4" s="31"/>
      <c r="B4" s="28" t="s">
        <v>51</v>
      </c>
      <c r="C4" s="30" t="s">
        <v>52</v>
      </c>
      <c r="D4" s="31"/>
      <c r="E4" s="30"/>
      <c r="F4" s="17"/>
      <c r="G4" s="17"/>
      <c r="H4" s="45"/>
      <c r="I4" s="45"/>
      <c r="J4" s="45"/>
      <c r="K4" s="21"/>
      <c r="L4" s="21"/>
      <c r="M4" s="21"/>
      <c r="N4" s="35"/>
      <c r="O4" s="35"/>
      <c r="P4" s="35"/>
      <c r="Q4" s="21"/>
      <c r="R4" s="21"/>
      <c r="S4" s="21"/>
      <c r="T4" s="35">
        <f>H4+K4+N4+Q4</f>
        <v>0</v>
      </c>
      <c r="U4" s="35">
        <f>I4+L4+O4+R4</f>
        <v>0</v>
      </c>
      <c r="V4" s="35">
        <f>J4+M4+P4+S4</f>
        <v>0</v>
      </c>
    </row>
    <row r="5" spans="1:22" x14ac:dyDescent="0.2">
      <c r="A5" s="31"/>
      <c r="B5" s="29" t="s">
        <v>53</v>
      </c>
      <c r="C5" s="30" t="s">
        <v>54</v>
      </c>
      <c r="D5" s="31"/>
      <c r="E5" s="41">
        <v>2.5</v>
      </c>
      <c r="F5" s="10" t="s">
        <v>15</v>
      </c>
      <c r="G5" s="11" t="s">
        <v>15</v>
      </c>
      <c r="H5" s="45"/>
      <c r="I5" s="45"/>
      <c r="J5" s="45"/>
      <c r="K5" s="44"/>
      <c r="L5" s="21"/>
      <c r="M5" s="21"/>
      <c r="N5" s="35"/>
      <c r="O5" s="35"/>
      <c r="P5" s="35"/>
      <c r="Q5" s="21"/>
      <c r="R5" s="21"/>
      <c r="S5" s="21"/>
      <c r="T5" s="35">
        <f>H5+K5+N5+Q5</f>
        <v>0</v>
      </c>
      <c r="U5" s="35">
        <f t="shared" ref="U5:V5" si="0">I5+L5+O5+R5</f>
        <v>0</v>
      </c>
      <c r="V5" s="35">
        <f t="shared" si="0"/>
        <v>0</v>
      </c>
    </row>
    <row r="6" spans="1:22" x14ac:dyDescent="0.2">
      <c r="A6" s="31"/>
      <c r="B6" s="29"/>
      <c r="C6" s="30"/>
      <c r="D6" s="31" t="s">
        <v>55</v>
      </c>
      <c r="E6" s="41">
        <v>0.5</v>
      </c>
      <c r="F6" s="12" t="s">
        <v>15</v>
      </c>
      <c r="G6" s="11" t="s">
        <v>15</v>
      </c>
      <c r="H6" s="47">
        <v>0.5</v>
      </c>
      <c r="I6" s="47">
        <v>0.5</v>
      </c>
      <c r="J6" s="45">
        <v>0.5</v>
      </c>
      <c r="K6" s="43"/>
      <c r="L6" s="21"/>
      <c r="M6" s="21"/>
      <c r="N6" s="35"/>
      <c r="O6" s="35"/>
      <c r="P6" s="35"/>
      <c r="Q6" s="21"/>
      <c r="R6" s="21"/>
      <c r="S6" s="21"/>
      <c r="T6" s="35">
        <f>SUM(H6+K6+N6+Q6)</f>
        <v>0.5</v>
      </c>
      <c r="U6" s="35">
        <f>SUM(I6+L6+O6+R6)</f>
        <v>0.5</v>
      </c>
      <c r="V6" s="35">
        <f>SUM(J6+M6+P6+S6)</f>
        <v>0.5</v>
      </c>
    </row>
    <row r="7" spans="1:22" x14ac:dyDescent="0.2">
      <c r="A7" s="31"/>
      <c r="B7" s="28"/>
      <c r="C7" s="31"/>
      <c r="D7" s="31" t="s">
        <v>56</v>
      </c>
      <c r="E7" s="41">
        <v>0.5</v>
      </c>
      <c r="F7" s="12" t="s">
        <v>15</v>
      </c>
      <c r="G7" s="11" t="s">
        <v>15</v>
      </c>
      <c r="H7" s="47">
        <v>0</v>
      </c>
      <c r="I7" s="47">
        <v>0</v>
      </c>
      <c r="J7" s="45">
        <v>0</v>
      </c>
      <c r="K7" s="58">
        <v>0.5</v>
      </c>
      <c r="L7" s="21">
        <v>0.5</v>
      </c>
      <c r="M7" s="21">
        <v>0.25</v>
      </c>
      <c r="N7" s="35"/>
      <c r="O7" s="35"/>
      <c r="P7" s="35"/>
      <c r="Q7" s="21"/>
      <c r="R7" s="21"/>
      <c r="S7" s="21"/>
      <c r="T7" s="35">
        <f t="shared" ref="T7:V32" si="1">SUM(H7+K7+N7+Q7)</f>
        <v>0.5</v>
      </c>
      <c r="U7" s="35">
        <f t="shared" si="1"/>
        <v>0.5</v>
      </c>
      <c r="V7" s="35">
        <f t="shared" si="1"/>
        <v>0.25</v>
      </c>
    </row>
    <row r="8" spans="1:22" x14ac:dyDescent="0.2">
      <c r="A8" s="31"/>
      <c r="B8" s="14"/>
      <c r="C8" s="15"/>
      <c r="D8" s="31" t="s">
        <v>57</v>
      </c>
      <c r="E8" s="41">
        <v>0.5</v>
      </c>
      <c r="F8" s="12" t="s">
        <v>15</v>
      </c>
      <c r="G8" s="11" t="s">
        <v>15</v>
      </c>
      <c r="H8" s="47">
        <v>0.5</v>
      </c>
      <c r="I8" s="47">
        <v>0.5</v>
      </c>
      <c r="J8" s="45">
        <v>0.25</v>
      </c>
      <c r="K8" s="43"/>
      <c r="L8" s="21"/>
      <c r="M8" s="21"/>
      <c r="N8" s="35"/>
      <c r="O8" s="35"/>
      <c r="P8" s="35"/>
      <c r="Q8" s="21"/>
      <c r="R8" s="21"/>
      <c r="S8" s="21"/>
      <c r="T8" s="35">
        <f t="shared" si="1"/>
        <v>0.5</v>
      </c>
      <c r="U8" s="35">
        <f t="shared" si="1"/>
        <v>0.5</v>
      </c>
      <c r="V8" s="35">
        <f t="shared" si="1"/>
        <v>0.25</v>
      </c>
    </row>
    <row r="9" spans="1:22" x14ac:dyDescent="0.2">
      <c r="A9" s="31"/>
      <c r="B9" s="14"/>
      <c r="C9" s="15"/>
      <c r="D9" s="16" t="s">
        <v>58</v>
      </c>
      <c r="E9" s="41">
        <v>0.5</v>
      </c>
      <c r="F9" s="12" t="s">
        <v>15</v>
      </c>
      <c r="G9" s="11" t="s">
        <v>15</v>
      </c>
      <c r="H9" s="47">
        <v>0</v>
      </c>
      <c r="I9" s="47">
        <v>0</v>
      </c>
      <c r="J9" s="45">
        <v>0</v>
      </c>
      <c r="K9" s="58">
        <v>0.5</v>
      </c>
      <c r="L9" s="21">
        <v>0.5</v>
      </c>
      <c r="M9" s="21">
        <v>0.25</v>
      </c>
      <c r="N9" s="35"/>
      <c r="O9" s="35"/>
      <c r="P9" s="35"/>
      <c r="Q9" s="21"/>
      <c r="R9" s="21"/>
      <c r="S9" s="21"/>
      <c r="T9" s="35">
        <f t="shared" si="1"/>
        <v>0.5</v>
      </c>
      <c r="U9" s="35">
        <f t="shared" si="1"/>
        <v>0.5</v>
      </c>
      <c r="V9" s="35">
        <f t="shared" si="1"/>
        <v>0.25</v>
      </c>
    </row>
    <row r="10" spans="1:22" x14ac:dyDescent="0.2">
      <c r="A10" s="31"/>
      <c r="B10" s="14"/>
      <c r="C10" s="15"/>
      <c r="D10" s="16" t="s">
        <v>59</v>
      </c>
      <c r="E10" s="41">
        <v>0.5</v>
      </c>
      <c r="F10" s="12" t="s">
        <v>15</v>
      </c>
      <c r="G10" s="11" t="s">
        <v>15</v>
      </c>
      <c r="H10" s="47">
        <v>0.5</v>
      </c>
      <c r="I10" s="47">
        <v>0.5</v>
      </c>
      <c r="J10" s="45">
        <v>0.25</v>
      </c>
      <c r="K10" s="58"/>
      <c r="L10" s="21"/>
      <c r="M10" s="21"/>
      <c r="N10" s="35"/>
      <c r="O10" s="35"/>
      <c r="P10" s="35"/>
      <c r="Q10" s="21"/>
      <c r="R10" s="21"/>
      <c r="S10" s="21"/>
      <c r="T10" s="35">
        <f t="shared" si="1"/>
        <v>0.5</v>
      </c>
      <c r="U10" s="35">
        <f t="shared" si="1"/>
        <v>0.5</v>
      </c>
      <c r="V10" s="35">
        <f t="shared" si="1"/>
        <v>0.25</v>
      </c>
    </row>
    <row r="11" spans="1:22" x14ac:dyDescent="0.2">
      <c r="A11" s="31"/>
      <c r="B11" s="29" t="s">
        <v>72</v>
      </c>
      <c r="C11" s="30" t="s">
        <v>60</v>
      </c>
      <c r="D11" s="16"/>
      <c r="E11" s="42">
        <v>3</v>
      </c>
      <c r="F11" s="10" t="s">
        <v>15</v>
      </c>
      <c r="G11" s="11" t="s">
        <v>15</v>
      </c>
      <c r="H11" s="47"/>
      <c r="I11" s="47"/>
      <c r="J11" s="45"/>
      <c r="K11" s="58"/>
      <c r="L11" s="21"/>
      <c r="M11" s="21"/>
      <c r="N11" s="35"/>
      <c r="O11" s="35"/>
      <c r="P11" s="35"/>
      <c r="Q11" s="21"/>
      <c r="R11" s="21"/>
      <c r="S11" s="21"/>
      <c r="T11" s="35">
        <f t="shared" si="1"/>
        <v>0</v>
      </c>
      <c r="U11" s="35">
        <f t="shared" si="1"/>
        <v>0</v>
      </c>
      <c r="V11" s="35">
        <f t="shared" si="1"/>
        <v>0</v>
      </c>
    </row>
    <row r="12" spans="1:22" x14ac:dyDescent="0.2">
      <c r="A12" s="31"/>
      <c r="B12" s="14"/>
      <c r="C12" s="15"/>
      <c r="D12" s="31" t="s">
        <v>61</v>
      </c>
      <c r="E12" s="41">
        <v>1</v>
      </c>
      <c r="F12" s="12" t="s">
        <v>15</v>
      </c>
      <c r="G12" s="11" t="s">
        <v>15</v>
      </c>
      <c r="H12" s="47">
        <v>1</v>
      </c>
      <c r="I12" s="47">
        <v>1</v>
      </c>
      <c r="J12" s="45">
        <v>0.5</v>
      </c>
      <c r="K12" s="58"/>
      <c r="L12" s="21"/>
      <c r="M12" s="21"/>
      <c r="N12" s="35"/>
      <c r="O12" s="35"/>
      <c r="P12" s="35"/>
      <c r="Q12" s="21"/>
      <c r="R12" s="21"/>
      <c r="S12" s="21"/>
      <c r="T12" s="35">
        <f t="shared" si="1"/>
        <v>1</v>
      </c>
      <c r="U12" s="35">
        <f t="shared" si="1"/>
        <v>1</v>
      </c>
      <c r="V12" s="35">
        <f t="shared" si="1"/>
        <v>0.5</v>
      </c>
    </row>
    <row r="13" spans="1:22" x14ac:dyDescent="0.2">
      <c r="A13" s="31"/>
      <c r="B13" s="29"/>
      <c r="C13" s="30"/>
      <c r="D13" s="31" t="s">
        <v>62</v>
      </c>
      <c r="E13" s="41">
        <v>0.5</v>
      </c>
      <c r="F13" s="12" t="s">
        <v>15</v>
      </c>
      <c r="G13" s="11" t="s">
        <v>15</v>
      </c>
      <c r="H13" s="47">
        <v>0</v>
      </c>
      <c r="I13" s="47">
        <v>0</v>
      </c>
      <c r="J13" s="45">
        <v>0</v>
      </c>
      <c r="K13" s="58">
        <v>0.5</v>
      </c>
      <c r="L13" s="21">
        <v>0.5</v>
      </c>
      <c r="M13" s="21">
        <v>0.25</v>
      </c>
      <c r="N13" s="35"/>
      <c r="O13" s="35"/>
      <c r="P13" s="35"/>
      <c r="Q13" s="21"/>
      <c r="R13" s="21"/>
      <c r="S13" s="21"/>
      <c r="T13" s="35">
        <f>SUM(H13+K13+N13+Q13)</f>
        <v>0.5</v>
      </c>
      <c r="U13" s="35">
        <f t="shared" si="1"/>
        <v>0.5</v>
      </c>
      <c r="V13" s="35">
        <f t="shared" si="1"/>
        <v>0.25</v>
      </c>
    </row>
    <row r="14" spans="1:22" x14ac:dyDescent="0.2">
      <c r="A14" s="31"/>
      <c r="B14" s="29"/>
      <c r="C14" s="30"/>
      <c r="D14" s="31" t="s">
        <v>63</v>
      </c>
      <c r="E14" s="41">
        <v>0.5</v>
      </c>
      <c r="F14" s="12" t="s">
        <v>15</v>
      </c>
      <c r="G14" s="11" t="s">
        <v>15</v>
      </c>
      <c r="H14" s="47">
        <v>0.5</v>
      </c>
      <c r="I14" s="47">
        <v>0.5</v>
      </c>
      <c r="J14" s="45">
        <v>0.25</v>
      </c>
      <c r="K14" s="58"/>
      <c r="L14" s="21"/>
      <c r="M14" s="21"/>
      <c r="N14" s="35"/>
      <c r="O14" s="35"/>
      <c r="P14" s="35"/>
      <c r="Q14" s="21"/>
      <c r="R14" s="21"/>
      <c r="S14" s="21"/>
      <c r="T14" s="35">
        <f t="shared" si="1"/>
        <v>0.5</v>
      </c>
      <c r="U14" s="35">
        <f t="shared" si="1"/>
        <v>0.5</v>
      </c>
      <c r="V14" s="35">
        <f t="shared" si="1"/>
        <v>0.25</v>
      </c>
    </row>
    <row r="15" spans="1:22" x14ac:dyDescent="0.2">
      <c r="A15" s="31"/>
      <c r="B15" s="28"/>
      <c r="C15" s="31"/>
      <c r="D15" s="16" t="s">
        <v>64</v>
      </c>
      <c r="E15" s="41">
        <v>0.5</v>
      </c>
      <c r="F15" s="12" t="s">
        <v>15</v>
      </c>
      <c r="G15" s="11" t="s">
        <v>15</v>
      </c>
      <c r="H15" s="47">
        <v>0</v>
      </c>
      <c r="I15" s="47">
        <v>0</v>
      </c>
      <c r="J15" s="45">
        <v>0</v>
      </c>
      <c r="K15" s="58">
        <v>0.5</v>
      </c>
      <c r="L15" s="21">
        <v>0.5</v>
      </c>
      <c r="M15" s="21">
        <v>0.25</v>
      </c>
      <c r="N15" s="35"/>
      <c r="O15" s="35"/>
      <c r="P15" s="35"/>
      <c r="Q15" s="21"/>
      <c r="R15" s="21"/>
      <c r="S15" s="21"/>
      <c r="T15" s="35">
        <f t="shared" si="1"/>
        <v>0.5</v>
      </c>
      <c r="U15" s="35">
        <f t="shared" si="1"/>
        <v>0.5</v>
      </c>
      <c r="V15" s="35">
        <f t="shared" si="1"/>
        <v>0.25</v>
      </c>
    </row>
    <row r="16" spans="1:22" x14ac:dyDescent="0.2">
      <c r="A16" s="31"/>
      <c r="B16" s="14"/>
      <c r="C16" s="15"/>
      <c r="D16" s="16" t="s">
        <v>65</v>
      </c>
      <c r="E16" s="41">
        <v>0.5</v>
      </c>
      <c r="F16" s="12" t="s">
        <v>15</v>
      </c>
      <c r="G16" s="11" t="s">
        <v>15</v>
      </c>
      <c r="H16" s="47">
        <v>0.5</v>
      </c>
      <c r="I16" s="47">
        <v>0.5</v>
      </c>
      <c r="J16" s="45">
        <v>0.25</v>
      </c>
      <c r="K16" s="58"/>
      <c r="L16" s="21"/>
      <c r="M16" s="21"/>
      <c r="N16" s="35"/>
      <c r="O16" s="35"/>
      <c r="P16" s="35"/>
      <c r="Q16" s="21"/>
      <c r="R16" s="21"/>
      <c r="S16" s="21"/>
      <c r="T16" s="35">
        <f t="shared" si="1"/>
        <v>0.5</v>
      </c>
      <c r="U16" s="35">
        <f t="shared" si="1"/>
        <v>0.5</v>
      </c>
      <c r="V16" s="35">
        <f t="shared" si="1"/>
        <v>0.25</v>
      </c>
    </row>
    <row r="17" spans="1:22" x14ac:dyDescent="0.2">
      <c r="A17" s="31"/>
      <c r="B17" s="28" t="s">
        <v>73</v>
      </c>
      <c r="C17" s="30" t="s">
        <v>66</v>
      </c>
      <c r="D17" s="16"/>
      <c r="E17" s="42">
        <v>3</v>
      </c>
      <c r="F17" s="10" t="s">
        <v>15</v>
      </c>
      <c r="G17" s="11" t="s">
        <v>15</v>
      </c>
      <c r="H17" s="47"/>
      <c r="I17" s="47"/>
      <c r="J17" s="45"/>
      <c r="K17" s="58"/>
      <c r="L17" s="21"/>
      <c r="M17" s="21"/>
      <c r="N17" s="35"/>
      <c r="O17" s="35"/>
      <c r="P17" s="35"/>
      <c r="Q17" s="21"/>
      <c r="R17" s="21"/>
      <c r="S17" s="21"/>
      <c r="T17" s="35">
        <f t="shared" si="1"/>
        <v>0</v>
      </c>
      <c r="U17" s="35">
        <f t="shared" si="1"/>
        <v>0</v>
      </c>
      <c r="V17" s="35">
        <f t="shared" si="1"/>
        <v>0</v>
      </c>
    </row>
    <row r="18" spans="1:22" x14ac:dyDescent="0.2">
      <c r="A18" s="31"/>
      <c r="B18" s="14"/>
      <c r="C18" s="15"/>
      <c r="D18" s="31" t="s">
        <v>67</v>
      </c>
      <c r="E18" s="41">
        <v>1</v>
      </c>
      <c r="F18" s="12" t="s">
        <v>15</v>
      </c>
      <c r="G18" s="11" t="s">
        <v>15</v>
      </c>
      <c r="H18" s="47">
        <v>1</v>
      </c>
      <c r="I18" s="47">
        <v>1</v>
      </c>
      <c r="J18" s="46">
        <v>0.5</v>
      </c>
      <c r="K18" s="58"/>
      <c r="L18" s="21"/>
      <c r="M18" s="21"/>
      <c r="N18" s="35"/>
      <c r="O18" s="35"/>
      <c r="P18" s="35"/>
      <c r="Q18" s="21"/>
      <c r="R18" s="21"/>
      <c r="S18" s="21"/>
      <c r="T18" s="35">
        <f t="shared" si="1"/>
        <v>1</v>
      </c>
      <c r="U18" s="35">
        <f t="shared" si="1"/>
        <v>1</v>
      </c>
      <c r="V18" s="35">
        <f t="shared" si="1"/>
        <v>0.5</v>
      </c>
    </row>
    <row r="19" spans="1:22" x14ac:dyDescent="0.2">
      <c r="A19" s="31"/>
      <c r="B19" s="29"/>
      <c r="C19" s="30"/>
      <c r="D19" s="31" t="s">
        <v>68</v>
      </c>
      <c r="E19" s="41">
        <v>0.5</v>
      </c>
      <c r="F19" s="12" t="s">
        <v>15</v>
      </c>
      <c r="G19" s="11" t="s">
        <v>15</v>
      </c>
      <c r="H19" s="47">
        <v>0</v>
      </c>
      <c r="I19" s="47">
        <v>0</v>
      </c>
      <c r="J19" s="46">
        <v>0</v>
      </c>
      <c r="K19" s="58">
        <v>0.5</v>
      </c>
      <c r="L19" s="21">
        <v>0.5</v>
      </c>
      <c r="M19" s="21">
        <v>0.25</v>
      </c>
      <c r="N19" s="35"/>
      <c r="O19" s="35"/>
      <c r="P19" s="35"/>
      <c r="Q19" s="21"/>
      <c r="R19" s="21"/>
      <c r="S19" s="21"/>
      <c r="T19" s="35">
        <f t="shared" si="1"/>
        <v>0.5</v>
      </c>
      <c r="U19" s="35">
        <f t="shared" si="1"/>
        <v>0.5</v>
      </c>
      <c r="V19" s="35">
        <f t="shared" si="1"/>
        <v>0.25</v>
      </c>
    </row>
    <row r="20" spans="1:22" x14ac:dyDescent="0.2">
      <c r="A20" s="31"/>
      <c r="B20" s="29"/>
      <c r="C20" s="30"/>
      <c r="D20" s="31" t="s">
        <v>69</v>
      </c>
      <c r="E20" s="41">
        <v>0.5</v>
      </c>
      <c r="F20" s="12" t="s">
        <v>15</v>
      </c>
      <c r="G20" s="11" t="s">
        <v>15</v>
      </c>
      <c r="H20" s="47">
        <v>0.5</v>
      </c>
      <c r="I20" s="47">
        <v>0.5</v>
      </c>
      <c r="J20" s="46">
        <v>0.25</v>
      </c>
      <c r="K20" s="58"/>
      <c r="L20" s="43"/>
      <c r="M20" s="43"/>
      <c r="N20" s="36"/>
      <c r="O20" s="36"/>
      <c r="P20" s="36"/>
      <c r="Q20" s="31"/>
      <c r="R20" s="31"/>
      <c r="S20" s="31"/>
      <c r="T20" s="35">
        <f t="shared" si="1"/>
        <v>0.5</v>
      </c>
      <c r="U20" s="35">
        <f t="shared" si="1"/>
        <v>0.5</v>
      </c>
      <c r="V20" s="35">
        <f t="shared" si="1"/>
        <v>0.25</v>
      </c>
    </row>
    <row r="21" spans="1:22" x14ac:dyDescent="0.2">
      <c r="A21" s="31"/>
      <c r="B21" s="28"/>
      <c r="C21" s="31"/>
      <c r="D21" s="16" t="s">
        <v>70</v>
      </c>
      <c r="E21" s="41">
        <v>0.5</v>
      </c>
      <c r="F21" s="12" t="s">
        <v>15</v>
      </c>
      <c r="G21" s="11" t="s">
        <v>15</v>
      </c>
      <c r="H21" s="47">
        <v>0</v>
      </c>
      <c r="I21" s="47">
        <v>0</v>
      </c>
      <c r="J21" s="45">
        <v>0</v>
      </c>
      <c r="K21" s="58">
        <v>0.5</v>
      </c>
      <c r="L21" s="58">
        <v>0.5</v>
      </c>
      <c r="M21" s="58">
        <v>0.5</v>
      </c>
      <c r="N21" s="36"/>
      <c r="O21" s="36"/>
      <c r="P21" s="36"/>
      <c r="Q21" s="31"/>
      <c r="R21" s="31"/>
      <c r="S21" s="31"/>
      <c r="T21" s="35">
        <f>SUM(H21+K21+N21+Q21)</f>
        <v>0.5</v>
      </c>
      <c r="U21" s="35">
        <f t="shared" si="1"/>
        <v>0.5</v>
      </c>
      <c r="V21" s="35">
        <f t="shared" si="1"/>
        <v>0.5</v>
      </c>
    </row>
    <row r="22" spans="1:22" x14ac:dyDescent="0.2">
      <c r="A22" s="31"/>
      <c r="B22" s="14"/>
      <c r="C22" s="15"/>
      <c r="D22" s="16" t="s">
        <v>71</v>
      </c>
      <c r="E22" s="41">
        <v>0.5</v>
      </c>
      <c r="F22" s="12" t="s">
        <v>15</v>
      </c>
      <c r="G22" s="11" t="s">
        <v>15</v>
      </c>
      <c r="H22" s="47">
        <v>0.5</v>
      </c>
      <c r="I22" s="47">
        <v>0.5</v>
      </c>
      <c r="J22" s="45">
        <v>0.5</v>
      </c>
      <c r="K22" s="58"/>
      <c r="L22" s="43"/>
      <c r="M22" s="43"/>
      <c r="N22" s="36"/>
      <c r="O22" s="36"/>
      <c r="P22" s="36"/>
      <c r="Q22" s="31"/>
      <c r="R22" s="31"/>
      <c r="S22" s="31"/>
      <c r="T22" s="35">
        <f t="shared" si="1"/>
        <v>0.5</v>
      </c>
      <c r="U22" s="35">
        <f t="shared" si="1"/>
        <v>0.5</v>
      </c>
      <c r="V22" s="35">
        <f t="shared" si="1"/>
        <v>0.5</v>
      </c>
    </row>
    <row r="23" spans="1:22" x14ac:dyDescent="0.2">
      <c r="A23" s="31"/>
      <c r="B23" s="14">
        <v>1.1000000000000001</v>
      </c>
      <c r="C23" s="15" t="s">
        <v>74</v>
      </c>
      <c r="D23" s="16"/>
      <c r="E23" s="41">
        <v>4.5</v>
      </c>
      <c r="F23" s="12" t="s">
        <v>15</v>
      </c>
      <c r="G23" s="11" t="s">
        <v>15</v>
      </c>
      <c r="H23" s="46"/>
      <c r="I23" s="46"/>
      <c r="J23" s="46"/>
      <c r="K23" s="58"/>
      <c r="L23" s="43"/>
      <c r="M23" s="43"/>
      <c r="N23" s="36"/>
      <c r="O23" s="36"/>
      <c r="P23" s="36"/>
      <c r="Q23" s="31"/>
      <c r="R23" s="31"/>
      <c r="S23" s="31"/>
      <c r="T23" s="35">
        <f t="shared" si="1"/>
        <v>0</v>
      </c>
      <c r="U23" s="35">
        <f t="shared" si="1"/>
        <v>0</v>
      </c>
      <c r="V23" s="35">
        <f t="shared" si="1"/>
        <v>0</v>
      </c>
    </row>
    <row r="24" spans="1:22" x14ac:dyDescent="0.2">
      <c r="A24" s="31"/>
      <c r="B24" s="14" t="s">
        <v>77</v>
      </c>
      <c r="C24" s="15" t="s">
        <v>76</v>
      </c>
      <c r="D24" s="16"/>
      <c r="E24" s="41">
        <v>0.5</v>
      </c>
      <c r="F24" s="10" t="s">
        <v>15</v>
      </c>
      <c r="G24" s="11" t="s">
        <v>15</v>
      </c>
      <c r="H24" s="46"/>
      <c r="I24" s="46"/>
      <c r="J24" s="46"/>
      <c r="K24" s="43"/>
      <c r="L24" s="43"/>
      <c r="M24" s="43"/>
      <c r="N24" s="36"/>
      <c r="O24" s="36"/>
      <c r="P24" s="36"/>
      <c r="Q24" s="31"/>
      <c r="R24" s="31"/>
      <c r="S24" s="31"/>
      <c r="T24" s="35">
        <f t="shared" si="1"/>
        <v>0</v>
      </c>
      <c r="U24" s="35">
        <f t="shared" si="1"/>
        <v>0</v>
      </c>
      <c r="V24" s="35">
        <f t="shared" si="1"/>
        <v>0</v>
      </c>
    </row>
    <row r="25" spans="1:22" x14ac:dyDescent="0.2">
      <c r="A25" s="31"/>
      <c r="B25" s="14"/>
      <c r="C25" s="15"/>
      <c r="D25" s="16" t="s">
        <v>85</v>
      </c>
      <c r="E25" s="41">
        <v>0.5</v>
      </c>
      <c r="F25" s="12" t="s">
        <v>15</v>
      </c>
      <c r="G25" s="11" t="s">
        <v>15</v>
      </c>
      <c r="H25" s="46">
        <v>0.5</v>
      </c>
      <c r="I25" s="46">
        <v>0.5</v>
      </c>
      <c r="J25" s="46">
        <v>1</v>
      </c>
      <c r="K25" s="28"/>
      <c r="L25" s="28"/>
      <c r="M25" s="28"/>
      <c r="N25" s="36"/>
      <c r="O25" s="36"/>
      <c r="P25" s="36"/>
      <c r="Q25" s="31"/>
      <c r="R25" s="31"/>
      <c r="S25" s="31"/>
      <c r="T25" s="35">
        <f t="shared" si="1"/>
        <v>0.5</v>
      </c>
      <c r="U25" s="35">
        <f t="shared" si="1"/>
        <v>0.5</v>
      </c>
      <c r="V25" s="35">
        <f t="shared" si="1"/>
        <v>1</v>
      </c>
    </row>
    <row r="26" spans="1:22" x14ac:dyDescent="0.2">
      <c r="A26" s="31"/>
      <c r="B26" s="14" t="s">
        <v>75</v>
      </c>
      <c r="C26" s="15" t="s">
        <v>79</v>
      </c>
      <c r="D26" s="16"/>
      <c r="E26" s="43">
        <v>1</v>
      </c>
      <c r="F26" s="12" t="s">
        <v>15</v>
      </c>
      <c r="G26" s="11" t="s">
        <v>15</v>
      </c>
      <c r="H26" s="46"/>
      <c r="I26" s="46"/>
      <c r="J26" s="46"/>
      <c r="K26" s="28"/>
      <c r="L26" s="28"/>
      <c r="M26" s="28"/>
      <c r="N26" s="36"/>
      <c r="O26" s="36"/>
      <c r="P26" s="36"/>
      <c r="Q26" s="31"/>
      <c r="R26" s="31"/>
      <c r="S26" s="31"/>
      <c r="T26" s="35">
        <f t="shared" si="1"/>
        <v>0</v>
      </c>
      <c r="U26" s="35">
        <f t="shared" si="1"/>
        <v>0</v>
      </c>
      <c r="V26" s="35">
        <f t="shared" si="1"/>
        <v>0</v>
      </c>
    </row>
    <row r="27" spans="1:22" x14ac:dyDescent="0.2">
      <c r="A27" s="31"/>
      <c r="B27" s="14"/>
      <c r="C27" s="15"/>
      <c r="D27" s="16" t="s">
        <v>80</v>
      </c>
      <c r="E27" s="41">
        <v>0.5</v>
      </c>
      <c r="F27" s="12" t="s">
        <v>15</v>
      </c>
      <c r="G27" s="11" t="s">
        <v>15</v>
      </c>
      <c r="H27" s="46">
        <v>0.5</v>
      </c>
      <c r="I27" s="46">
        <v>0.5</v>
      </c>
      <c r="J27" s="46">
        <v>0.5</v>
      </c>
      <c r="K27" s="28"/>
      <c r="L27" s="28"/>
      <c r="M27" s="28"/>
      <c r="N27" s="36"/>
      <c r="O27" s="36"/>
      <c r="P27" s="36"/>
      <c r="Q27" s="31"/>
      <c r="R27" s="31"/>
      <c r="S27" s="31"/>
      <c r="T27" s="35">
        <f t="shared" si="1"/>
        <v>0.5</v>
      </c>
      <c r="U27" s="35">
        <f t="shared" si="1"/>
        <v>0.5</v>
      </c>
      <c r="V27" s="35">
        <f t="shared" si="1"/>
        <v>0.5</v>
      </c>
    </row>
    <row r="28" spans="1:22" x14ac:dyDescent="0.2">
      <c r="A28" s="31"/>
      <c r="B28" s="14"/>
      <c r="C28" s="15"/>
      <c r="D28" s="16" t="s">
        <v>86</v>
      </c>
      <c r="E28" s="41">
        <v>0.5</v>
      </c>
      <c r="F28" s="12" t="s">
        <v>15</v>
      </c>
      <c r="G28" s="11" t="s">
        <v>15</v>
      </c>
      <c r="H28" s="46">
        <v>0.5</v>
      </c>
      <c r="I28" s="46">
        <v>0.5</v>
      </c>
      <c r="J28" s="46">
        <v>0.5</v>
      </c>
      <c r="K28" s="28"/>
      <c r="L28" s="28"/>
      <c r="M28" s="28"/>
      <c r="N28" s="36"/>
      <c r="O28" s="36"/>
      <c r="P28" s="36"/>
      <c r="Q28" s="31"/>
      <c r="R28" s="31"/>
      <c r="S28" s="31"/>
      <c r="T28" s="35">
        <f t="shared" si="1"/>
        <v>0.5</v>
      </c>
      <c r="U28" s="35">
        <f t="shared" si="1"/>
        <v>0.5</v>
      </c>
      <c r="V28" s="35">
        <f t="shared" si="1"/>
        <v>0.5</v>
      </c>
    </row>
    <row r="29" spans="1:22" x14ac:dyDescent="0.2">
      <c r="A29" s="31"/>
      <c r="B29" s="14" t="s">
        <v>78</v>
      </c>
      <c r="C29" s="15" t="s">
        <v>81</v>
      </c>
      <c r="D29" s="16"/>
      <c r="E29" s="41">
        <v>1</v>
      </c>
      <c r="F29" s="12" t="s">
        <v>15</v>
      </c>
      <c r="G29" s="11" t="s">
        <v>15</v>
      </c>
      <c r="H29" s="46"/>
      <c r="I29" s="46"/>
      <c r="J29" s="46"/>
      <c r="K29" s="28"/>
      <c r="L29" s="28"/>
      <c r="M29" s="28"/>
      <c r="N29" s="36"/>
      <c r="O29" s="36"/>
      <c r="P29" s="36"/>
      <c r="Q29" s="31"/>
      <c r="R29" s="31"/>
      <c r="S29" s="31"/>
      <c r="T29" s="35">
        <f t="shared" si="1"/>
        <v>0</v>
      </c>
      <c r="U29" s="35">
        <f t="shared" si="1"/>
        <v>0</v>
      </c>
      <c r="V29" s="35">
        <f t="shared" si="1"/>
        <v>0</v>
      </c>
    </row>
    <row r="30" spans="1:22" x14ac:dyDescent="0.2">
      <c r="A30" s="31"/>
      <c r="B30" s="14"/>
      <c r="C30" s="15"/>
      <c r="D30" s="16" t="s">
        <v>82</v>
      </c>
      <c r="E30" s="41">
        <v>1</v>
      </c>
      <c r="F30" s="12" t="s">
        <v>15</v>
      </c>
      <c r="G30" s="11" t="s">
        <v>15</v>
      </c>
      <c r="H30" s="46">
        <v>1</v>
      </c>
      <c r="I30" s="46">
        <v>1</v>
      </c>
      <c r="J30" s="46">
        <v>1</v>
      </c>
      <c r="K30" s="28"/>
      <c r="L30" s="28"/>
      <c r="M30" s="28"/>
      <c r="N30" s="36"/>
      <c r="O30" s="36"/>
      <c r="P30" s="36"/>
      <c r="Q30" s="31"/>
      <c r="R30" s="31"/>
      <c r="S30" s="31"/>
      <c r="T30" s="35">
        <f t="shared" si="1"/>
        <v>1</v>
      </c>
      <c r="U30" s="35">
        <f t="shared" si="1"/>
        <v>1</v>
      </c>
      <c r="V30" s="35">
        <f t="shared" si="1"/>
        <v>1</v>
      </c>
    </row>
    <row r="31" spans="1:22" x14ac:dyDescent="0.2">
      <c r="A31" s="31"/>
      <c r="B31" s="14" t="s">
        <v>83</v>
      </c>
      <c r="C31" s="15" t="s">
        <v>84</v>
      </c>
      <c r="D31" s="16"/>
      <c r="E31" s="41">
        <v>0.5</v>
      </c>
      <c r="F31" s="12" t="s">
        <v>15</v>
      </c>
      <c r="G31" s="11" t="s">
        <v>15</v>
      </c>
      <c r="H31" s="46"/>
      <c r="I31" s="46"/>
      <c r="J31" s="46"/>
      <c r="K31" s="28"/>
      <c r="L31" s="28"/>
      <c r="M31" s="28"/>
      <c r="N31" s="36"/>
      <c r="O31" s="36"/>
      <c r="P31" s="36"/>
      <c r="Q31" s="31"/>
      <c r="R31" s="31"/>
      <c r="S31" s="31"/>
      <c r="T31" s="35">
        <f t="shared" si="1"/>
        <v>0</v>
      </c>
      <c r="U31" s="35">
        <f t="shared" si="1"/>
        <v>0</v>
      </c>
      <c r="V31" s="35">
        <f t="shared" si="1"/>
        <v>0</v>
      </c>
    </row>
    <row r="32" spans="1:22" x14ac:dyDescent="0.2">
      <c r="A32" s="31"/>
      <c r="B32" s="14"/>
      <c r="C32" s="15"/>
      <c r="D32" s="15" t="s">
        <v>84</v>
      </c>
      <c r="E32" s="41">
        <v>0.5</v>
      </c>
      <c r="F32" s="12" t="s">
        <v>15</v>
      </c>
      <c r="G32" s="11" t="s">
        <v>15</v>
      </c>
      <c r="H32" s="46">
        <v>0.5</v>
      </c>
      <c r="I32" s="46">
        <v>0.5</v>
      </c>
      <c r="J32" s="46">
        <v>0.5</v>
      </c>
      <c r="K32" s="28"/>
      <c r="L32" s="28"/>
      <c r="M32" s="28"/>
      <c r="N32" s="36"/>
      <c r="O32" s="36"/>
      <c r="P32" s="36"/>
      <c r="Q32" s="31"/>
      <c r="R32" s="31"/>
      <c r="S32" s="31"/>
      <c r="T32" s="35">
        <f t="shared" si="1"/>
        <v>0.5</v>
      </c>
      <c r="U32" s="35">
        <f>SUM(I32+L32+O32+R32)</f>
        <v>0.5</v>
      </c>
      <c r="V32" s="35">
        <f t="shared" si="1"/>
        <v>0.5</v>
      </c>
    </row>
    <row r="33" spans="1:22" x14ac:dyDescent="0.2">
      <c r="A33" s="31"/>
      <c r="B33" s="49" t="s">
        <v>87</v>
      </c>
      <c r="C33" s="50" t="s">
        <v>50</v>
      </c>
      <c r="D33" s="16"/>
      <c r="E33" s="41">
        <v>1.5</v>
      </c>
      <c r="F33" s="12" t="s">
        <v>16</v>
      </c>
      <c r="G33" s="11" t="s">
        <v>16</v>
      </c>
      <c r="H33" s="46"/>
      <c r="I33" s="46"/>
      <c r="J33" s="46"/>
      <c r="K33" s="41"/>
      <c r="L33" s="28"/>
      <c r="M33" s="28"/>
      <c r="N33" s="36"/>
      <c r="O33" s="36"/>
      <c r="P33" s="36"/>
      <c r="Q33" s="31"/>
      <c r="R33" s="31"/>
      <c r="S33" s="31"/>
      <c r="T33" s="46">
        <f>H33+K33+N33+Q33</f>
        <v>0</v>
      </c>
      <c r="U33" s="46">
        <f>I33+L33+O33+R33</f>
        <v>0</v>
      </c>
      <c r="V33" s="46">
        <f>J33+M33+P33+S33</f>
        <v>0</v>
      </c>
    </row>
    <row r="34" spans="1:22" x14ac:dyDescent="0.2">
      <c r="A34" s="31"/>
      <c r="B34" s="14"/>
      <c r="C34" s="15"/>
      <c r="D34" s="16" t="s">
        <v>88</v>
      </c>
      <c r="E34" s="41">
        <v>0.5</v>
      </c>
      <c r="F34" s="12" t="s">
        <v>16</v>
      </c>
      <c r="G34" s="12" t="s">
        <v>16</v>
      </c>
      <c r="H34" s="46"/>
      <c r="I34" s="46"/>
      <c r="J34" s="46"/>
      <c r="K34" s="58">
        <v>0.5</v>
      </c>
      <c r="L34" s="58">
        <v>0.5</v>
      </c>
      <c r="M34" s="69">
        <v>2</v>
      </c>
      <c r="N34" s="36"/>
      <c r="O34" s="36"/>
      <c r="P34" s="36"/>
      <c r="Q34" s="31"/>
      <c r="R34" s="31"/>
      <c r="S34" s="31"/>
      <c r="T34" s="46">
        <f>H34+K34+N34+Q34</f>
        <v>0.5</v>
      </c>
      <c r="U34" s="46">
        <f>I34+L34+O34+R34</f>
        <v>0.5</v>
      </c>
      <c r="V34" s="46">
        <f t="shared" ref="V34:V47" si="2">J34+M34+P34+S34</f>
        <v>2</v>
      </c>
    </row>
    <row r="35" spans="1:22" x14ac:dyDescent="0.2">
      <c r="A35" s="31"/>
      <c r="B35" s="14"/>
      <c r="C35" s="15"/>
      <c r="D35" s="16" t="s">
        <v>89</v>
      </c>
      <c r="E35" s="41">
        <v>0.5</v>
      </c>
      <c r="F35" s="12" t="s">
        <v>16</v>
      </c>
      <c r="G35" s="11" t="s">
        <v>16</v>
      </c>
      <c r="H35" s="46"/>
      <c r="I35" s="46"/>
      <c r="J35" s="46"/>
      <c r="K35" s="58">
        <v>0.5</v>
      </c>
      <c r="L35" s="58">
        <v>0.5</v>
      </c>
      <c r="M35" s="69">
        <v>1</v>
      </c>
      <c r="N35" s="36"/>
      <c r="O35" s="36"/>
      <c r="P35" s="36"/>
      <c r="Q35" s="31"/>
      <c r="R35" s="31"/>
      <c r="S35" s="31"/>
      <c r="T35" s="46">
        <f t="shared" ref="T35:T47" si="3">H35+K35+N35+Q35</f>
        <v>0.5</v>
      </c>
      <c r="U35" s="46">
        <f t="shared" ref="U35:U47" si="4">I35+L35+O35+R35</f>
        <v>0.5</v>
      </c>
      <c r="V35" s="46">
        <f t="shared" si="2"/>
        <v>1</v>
      </c>
    </row>
    <row r="36" spans="1:22" x14ac:dyDescent="0.2">
      <c r="A36" s="31"/>
      <c r="B36" s="14"/>
      <c r="C36" s="15"/>
      <c r="D36" s="16" t="s">
        <v>90</v>
      </c>
      <c r="E36" s="41">
        <v>0.5</v>
      </c>
      <c r="F36" s="12" t="s">
        <v>16</v>
      </c>
      <c r="G36" s="12" t="s">
        <v>16</v>
      </c>
      <c r="H36" s="46"/>
      <c r="I36" s="46"/>
      <c r="J36" s="46"/>
      <c r="K36" s="58">
        <v>0.5</v>
      </c>
      <c r="L36" s="58">
        <v>0.5</v>
      </c>
      <c r="M36" s="69">
        <v>0.5</v>
      </c>
      <c r="N36" s="36"/>
      <c r="O36" s="36"/>
      <c r="P36" s="36"/>
      <c r="Q36" s="31"/>
      <c r="R36" s="31"/>
      <c r="S36" s="31"/>
      <c r="T36" s="46">
        <f t="shared" si="3"/>
        <v>0.5</v>
      </c>
      <c r="U36" s="46">
        <f t="shared" si="4"/>
        <v>0.5</v>
      </c>
      <c r="V36" s="46">
        <f t="shared" si="2"/>
        <v>0.5</v>
      </c>
    </row>
    <row r="37" spans="1:22" x14ac:dyDescent="0.2">
      <c r="A37" s="31"/>
      <c r="B37" s="49" t="s">
        <v>92</v>
      </c>
      <c r="C37" s="50" t="s">
        <v>91</v>
      </c>
      <c r="D37" s="16"/>
      <c r="E37" s="41">
        <v>6</v>
      </c>
      <c r="F37" s="12" t="s">
        <v>16</v>
      </c>
      <c r="G37" s="11" t="s">
        <v>16</v>
      </c>
      <c r="H37" s="46"/>
      <c r="I37" s="46"/>
      <c r="J37" s="46"/>
      <c r="K37" s="58"/>
      <c r="L37" s="69"/>
      <c r="M37" s="69"/>
      <c r="N37" s="36"/>
      <c r="O37" s="36"/>
      <c r="P37" s="36"/>
      <c r="Q37" s="31"/>
      <c r="R37" s="31"/>
      <c r="S37" s="31"/>
      <c r="T37" s="46">
        <f t="shared" si="3"/>
        <v>0</v>
      </c>
      <c r="U37" s="46">
        <f t="shared" si="4"/>
        <v>0</v>
      </c>
      <c r="V37" s="46">
        <f t="shared" si="2"/>
        <v>0</v>
      </c>
    </row>
    <row r="38" spans="1:22" x14ac:dyDescent="0.2">
      <c r="A38" s="31"/>
      <c r="B38" s="14"/>
      <c r="C38" s="15"/>
      <c r="D38" s="16" t="s">
        <v>93</v>
      </c>
      <c r="E38" s="41">
        <v>3</v>
      </c>
      <c r="F38" s="12" t="s">
        <v>16</v>
      </c>
      <c r="G38" s="12" t="s">
        <v>16</v>
      </c>
      <c r="H38" s="46"/>
      <c r="I38" s="46"/>
      <c r="J38" s="46"/>
      <c r="K38" s="58">
        <v>3</v>
      </c>
      <c r="L38" s="69">
        <v>3</v>
      </c>
      <c r="M38" s="69">
        <v>2</v>
      </c>
      <c r="N38" s="36"/>
      <c r="O38" s="36"/>
      <c r="P38" s="36"/>
      <c r="Q38" s="31"/>
      <c r="R38" s="31"/>
      <c r="S38" s="31"/>
      <c r="T38" s="46">
        <f t="shared" si="3"/>
        <v>3</v>
      </c>
      <c r="U38" s="46">
        <f t="shared" si="4"/>
        <v>3</v>
      </c>
      <c r="V38" s="46">
        <f t="shared" si="2"/>
        <v>2</v>
      </c>
    </row>
    <row r="39" spans="1:22" x14ac:dyDescent="0.2">
      <c r="A39" s="31"/>
      <c r="B39" s="14"/>
      <c r="C39" s="15"/>
      <c r="D39" s="16" t="s">
        <v>94</v>
      </c>
      <c r="E39" s="41">
        <v>2</v>
      </c>
      <c r="F39" s="12" t="s">
        <v>16</v>
      </c>
      <c r="G39" s="11" t="s">
        <v>16</v>
      </c>
      <c r="H39" s="46"/>
      <c r="I39" s="46"/>
      <c r="J39" s="46"/>
      <c r="K39" s="58">
        <v>2</v>
      </c>
      <c r="L39" s="69">
        <v>2</v>
      </c>
      <c r="M39" s="69">
        <v>2</v>
      </c>
      <c r="N39" s="36"/>
      <c r="O39" s="36"/>
      <c r="P39" s="36"/>
      <c r="Q39" s="31"/>
      <c r="R39" s="31"/>
      <c r="S39" s="31"/>
      <c r="T39" s="46">
        <f t="shared" si="3"/>
        <v>2</v>
      </c>
      <c r="U39" s="46">
        <f t="shared" si="4"/>
        <v>2</v>
      </c>
      <c r="V39" s="46">
        <f t="shared" si="2"/>
        <v>2</v>
      </c>
    </row>
    <row r="40" spans="1:22" x14ac:dyDescent="0.2">
      <c r="A40" s="31"/>
      <c r="B40" s="14"/>
      <c r="C40" s="15"/>
      <c r="D40" s="16" t="s">
        <v>95</v>
      </c>
      <c r="E40" s="41">
        <v>1</v>
      </c>
      <c r="F40" s="12" t="s">
        <v>16</v>
      </c>
      <c r="G40" s="12" t="s">
        <v>16</v>
      </c>
      <c r="H40" s="46"/>
      <c r="I40" s="46"/>
      <c r="J40" s="46"/>
      <c r="K40" s="58">
        <v>1</v>
      </c>
      <c r="L40" s="69">
        <v>1</v>
      </c>
      <c r="M40" s="69">
        <v>2</v>
      </c>
      <c r="N40" s="36"/>
      <c r="O40" s="36"/>
      <c r="P40" s="36"/>
      <c r="Q40" s="31"/>
      <c r="R40" s="31"/>
      <c r="S40" s="31"/>
      <c r="T40" s="46">
        <f t="shared" si="3"/>
        <v>1</v>
      </c>
      <c r="U40" s="46">
        <f t="shared" si="4"/>
        <v>1</v>
      </c>
      <c r="V40" s="46">
        <f t="shared" si="2"/>
        <v>2</v>
      </c>
    </row>
    <row r="41" spans="1:22" x14ac:dyDescent="0.2">
      <c r="A41" s="31"/>
      <c r="B41" s="49" t="s">
        <v>97</v>
      </c>
      <c r="C41" s="50" t="s">
        <v>96</v>
      </c>
      <c r="D41" s="15"/>
      <c r="E41" s="41">
        <v>5</v>
      </c>
      <c r="F41" s="12" t="s">
        <v>16</v>
      </c>
      <c r="G41" s="11" t="s">
        <v>16</v>
      </c>
      <c r="H41" s="46"/>
      <c r="I41" s="46"/>
      <c r="J41" s="46"/>
      <c r="K41" s="58"/>
      <c r="L41" s="69"/>
      <c r="M41" s="69"/>
      <c r="N41" s="36"/>
      <c r="O41" s="36"/>
      <c r="P41" s="36"/>
      <c r="Q41" s="31"/>
      <c r="R41" s="31"/>
      <c r="S41" s="31"/>
      <c r="T41" s="46">
        <f t="shared" si="3"/>
        <v>0</v>
      </c>
      <c r="U41" s="46">
        <f t="shared" si="4"/>
        <v>0</v>
      </c>
      <c r="V41" s="46">
        <f t="shared" si="2"/>
        <v>0</v>
      </c>
    </row>
    <row r="42" spans="1:22" x14ac:dyDescent="0.2">
      <c r="A42" s="31"/>
      <c r="B42" s="49" t="s">
        <v>49</v>
      </c>
      <c r="C42" s="50" t="s">
        <v>98</v>
      </c>
      <c r="D42" s="15"/>
      <c r="E42" s="41">
        <v>2</v>
      </c>
      <c r="F42" s="12" t="s">
        <v>16</v>
      </c>
      <c r="G42" s="12" t="s">
        <v>16</v>
      </c>
      <c r="H42" s="46"/>
      <c r="I42" s="46"/>
      <c r="J42" s="46"/>
      <c r="K42" s="58"/>
      <c r="L42" s="69"/>
      <c r="M42" s="69"/>
      <c r="N42" s="36"/>
      <c r="O42" s="36"/>
      <c r="P42" s="36"/>
      <c r="Q42" s="31"/>
      <c r="R42" s="31"/>
      <c r="S42" s="31"/>
      <c r="T42" s="46">
        <f t="shared" si="3"/>
        <v>0</v>
      </c>
      <c r="U42" s="46">
        <f t="shared" si="4"/>
        <v>0</v>
      </c>
      <c r="V42" s="46">
        <f t="shared" si="2"/>
        <v>0</v>
      </c>
    </row>
    <row r="43" spans="1:22" x14ac:dyDescent="0.2">
      <c r="A43" s="31"/>
      <c r="B43" s="14"/>
      <c r="C43" s="15"/>
      <c r="D43" s="50" t="s">
        <v>99</v>
      </c>
      <c r="E43" s="41">
        <v>1</v>
      </c>
      <c r="F43" s="12" t="s">
        <v>16</v>
      </c>
      <c r="G43" s="11" t="s">
        <v>16</v>
      </c>
      <c r="H43" s="46"/>
      <c r="I43" s="46"/>
      <c r="J43" s="46"/>
      <c r="K43" s="58">
        <v>1</v>
      </c>
      <c r="L43" s="69">
        <v>1</v>
      </c>
      <c r="M43" s="69">
        <v>1</v>
      </c>
      <c r="N43" s="36"/>
      <c r="O43" s="36"/>
      <c r="P43" s="36"/>
      <c r="Q43" s="31"/>
      <c r="R43" s="31"/>
      <c r="S43" s="31"/>
      <c r="T43" s="46">
        <f t="shared" si="3"/>
        <v>1</v>
      </c>
      <c r="U43" s="46">
        <f t="shared" si="4"/>
        <v>1</v>
      </c>
      <c r="V43" s="46">
        <f t="shared" si="2"/>
        <v>1</v>
      </c>
    </row>
    <row r="44" spans="1:22" x14ac:dyDescent="0.2">
      <c r="A44" s="31"/>
      <c r="B44" s="14"/>
      <c r="C44" s="15"/>
      <c r="D44" s="50" t="s">
        <v>100</v>
      </c>
      <c r="E44" s="41">
        <v>1</v>
      </c>
      <c r="F44" s="12" t="s">
        <v>16</v>
      </c>
      <c r="G44" s="12" t="s">
        <v>16</v>
      </c>
      <c r="H44" s="46"/>
      <c r="I44" s="46"/>
      <c r="J44" s="46"/>
      <c r="K44" s="58">
        <v>1</v>
      </c>
      <c r="L44" s="69">
        <v>1</v>
      </c>
      <c r="M44" s="69">
        <v>1</v>
      </c>
      <c r="N44" s="36"/>
      <c r="O44" s="36"/>
      <c r="P44" s="36"/>
      <c r="Q44" s="31"/>
      <c r="R44" s="31"/>
      <c r="S44" s="31"/>
      <c r="T44" s="46">
        <f t="shared" si="3"/>
        <v>1</v>
      </c>
      <c r="U44" s="46">
        <f t="shared" si="4"/>
        <v>1</v>
      </c>
      <c r="V44" s="46">
        <f t="shared" si="2"/>
        <v>1</v>
      </c>
    </row>
    <row r="45" spans="1:22" x14ac:dyDescent="0.2">
      <c r="A45" s="31"/>
      <c r="B45" s="49" t="s">
        <v>101</v>
      </c>
      <c r="C45" s="50" t="s">
        <v>102</v>
      </c>
      <c r="D45" s="50"/>
      <c r="E45" s="41">
        <v>3</v>
      </c>
      <c r="F45" s="12" t="s">
        <v>16</v>
      </c>
      <c r="G45" s="11" t="s">
        <v>16</v>
      </c>
      <c r="H45" s="46"/>
      <c r="I45" s="46"/>
      <c r="J45" s="46"/>
      <c r="K45" s="58"/>
      <c r="L45" s="69"/>
      <c r="M45" s="69"/>
      <c r="N45" s="36"/>
      <c r="O45" s="36"/>
      <c r="P45" s="36"/>
      <c r="Q45" s="31"/>
      <c r="R45" s="31"/>
      <c r="S45" s="31"/>
      <c r="T45" s="46">
        <f t="shared" si="3"/>
        <v>0</v>
      </c>
      <c r="U45" s="46">
        <f t="shared" si="4"/>
        <v>0</v>
      </c>
      <c r="V45" s="46">
        <f t="shared" si="2"/>
        <v>0</v>
      </c>
    </row>
    <row r="46" spans="1:22" x14ac:dyDescent="0.2">
      <c r="A46" s="31"/>
      <c r="B46" s="14"/>
      <c r="C46" s="15"/>
      <c r="D46" s="50" t="s">
        <v>103</v>
      </c>
      <c r="E46" s="41">
        <v>2</v>
      </c>
      <c r="F46" s="12" t="s">
        <v>16</v>
      </c>
      <c r="G46" s="12" t="s">
        <v>16</v>
      </c>
      <c r="H46" s="46"/>
      <c r="I46" s="46"/>
      <c r="J46" s="46"/>
      <c r="K46" s="58">
        <v>2</v>
      </c>
      <c r="L46" s="69">
        <v>2</v>
      </c>
      <c r="M46" s="69">
        <v>2.5</v>
      </c>
      <c r="N46" s="36"/>
      <c r="O46" s="36"/>
      <c r="P46" s="36"/>
      <c r="Q46" s="31"/>
      <c r="R46" s="31"/>
      <c r="S46" s="31"/>
      <c r="T46" s="46">
        <f t="shared" si="3"/>
        <v>2</v>
      </c>
      <c r="U46" s="46">
        <f t="shared" si="4"/>
        <v>2</v>
      </c>
      <c r="V46" s="46">
        <f t="shared" si="2"/>
        <v>2.5</v>
      </c>
    </row>
    <row r="47" spans="1:22" x14ac:dyDescent="0.2">
      <c r="A47" s="31"/>
      <c r="B47" s="14"/>
      <c r="C47" s="15"/>
      <c r="D47" s="50" t="s">
        <v>104</v>
      </c>
      <c r="E47" s="41">
        <v>1</v>
      </c>
      <c r="F47" s="12" t="s">
        <v>16</v>
      </c>
      <c r="G47" s="11" t="s">
        <v>16</v>
      </c>
      <c r="H47" s="46"/>
      <c r="I47" s="46"/>
      <c r="J47" s="46"/>
      <c r="K47" s="58">
        <v>1</v>
      </c>
      <c r="L47" s="69">
        <v>1</v>
      </c>
      <c r="M47" s="69">
        <v>1</v>
      </c>
      <c r="N47" s="36"/>
      <c r="O47" s="36"/>
      <c r="P47" s="36"/>
      <c r="Q47" s="31"/>
      <c r="R47" s="31"/>
      <c r="S47" s="31"/>
      <c r="T47" s="46">
        <f t="shared" si="3"/>
        <v>1</v>
      </c>
      <c r="U47" s="46">
        <f t="shared" si="4"/>
        <v>1</v>
      </c>
      <c r="V47" s="46">
        <f t="shared" si="2"/>
        <v>1</v>
      </c>
    </row>
    <row r="48" spans="1:22" x14ac:dyDescent="0.2">
      <c r="A48" s="51"/>
      <c r="B48" s="24"/>
      <c r="C48" s="38"/>
      <c r="D48" s="39"/>
      <c r="E48" s="25" t="s">
        <v>17</v>
      </c>
      <c r="G48" s="52"/>
      <c r="H48" s="54">
        <f>SUM(H6:H32)</f>
        <v>8.5</v>
      </c>
      <c r="I48" s="55">
        <f>SUM(I6:I32)</f>
        <v>8.5</v>
      </c>
      <c r="J48" s="54">
        <f>SUM(J6:J32)</f>
        <v>6.75</v>
      </c>
      <c r="K48" s="54">
        <f>SUM(K4:K47)</f>
        <v>15.5</v>
      </c>
      <c r="L48" s="54">
        <f>SUM(L4:L47)</f>
        <v>15.5</v>
      </c>
      <c r="M48" s="54">
        <f>SUM(M4:M47)</f>
        <v>16.75</v>
      </c>
      <c r="N48" s="56"/>
      <c r="O48" s="56"/>
      <c r="P48" s="56"/>
      <c r="Q48" s="56"/>
      <c r="R48" s="56"/>
      <c r="S48" s="56"/>
      <c r="T48" s="54">
        <f>SUM(T4:T47)</f>
        <v>24</v>
      </c>
      <c r="U48" s="54">
        <f>SUM(U4:U47)</f>
        <v>24</v>
      </c>
      <c r="V48" s="54">
        <f>SUM(V4:V47)</f>
        <v>23.5</v>
      </c>
    </row>
    <row r="49" spans="1:22" x14ac:dyDescent="0.2">
      <c r="A49" s="24"/>
      <c r="B49" s="38"/>
      <c r="C49" s="39"/>
      <c r="D49" s="39"/>
      <c r="E49" s="30" t="s">
        <v>18</v>
      </c>
      <c r="F49" s="48"/>
      <c r="G49" s="48"/>
      <c r="H49" s="54">
        <f>H48</f>
        <v>8.5</v>
      </c>
      <c r="I49" s="55">
        <f>I48</f>
        <v>8.5</v>
      </c>
      <c r="J49" s="54">
        <f>J48</f>
        <v>6.75</v>
      </c>
      <c r="K49" s="54">
        <f>K48+H49</f>
        <v>24</v>
      </c>
      <c r="L49" s="54">
        <f>L48+I49</f>
        <v>24</v>
      </c>
      <c r="M49" s="54">
        <f>M48+J49</f>
        <v>23.5</v>
      </c>
      <c r="N49" s="56"/>
      <c r="O49" s="56"/>
      <c r="P49" s="56"/>
      <c r="Q49" s="56"/>
      <c r="R49" s="56"/>
      <c r="S49" s="56"/>
      <c r="T49" s="56"/>
      <c r="U49" s="56"/>
      <c r="V49" s="56"/>
    </row>
    <row r="50" spans="1:22" x14ac:dyDescent="0.2">
      <c r="A50" s="24"/>
      <c r="B50" s="38"/>
      <c r="C50" s="39"/>
      <c r="D50" s="39"/>
      <c r="E50" s="26"/>
      <c r="F50" s="37"/>
      <c r="G50" s="37"/>
      <c r="H50" s="37"/>
      <c r="I50" s="37"/>
      <c r="J50" s="37"/>
      <c r="K50" s="37"/>
      <c r="L50" s="24"/>
      <c r="M50" s="37"/>
      <c r="N50" s="37"/>
      <c r="O50" s="37"/>
      <c r="P50" s="37"/>
      <c r="Q50" s="37"/>
      <c r="R50" s="37"/>
      <c r="S50" s="37"/>
      <c r="T50" s="37"/>
      <c r="U50" s="37"/>
      <c r="V50" s="37"/>
    </row>
    <row r="51" spans="1:22" ht="13.5" thickBot="1" x14ac:dyDescent="0.25">
      <c r="A51" s="24"/>
      <c r="B51" s="38"/>
      <c r="C51" s="39"/>
      <c r="D51" s="39"/>
      <c r="E51" s="26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</row>
    <row r="52" spans="1:22" ht="13.5" thickBot="1" x14ac:dyDescent="0.25">
      <c r="A52" s="24"/>
      <c r="B52" s="38"/>
      <c r="C52" s="39"/>
      <c r="D52" s="39"/>
      <c r="E52" s="26"/>
      <c r="F52" s="37"/>
      <c r="G52" s="110" t="s">
        <v>114</v>
      </c>
      <c r="H52" s="111"/>
      <c r="I52" s="111"/>
      <c r="J52" s="111"/>
      <c r="K52" s="111"/>
      <c r="L52" s="111"/>
      <c r="M52" s="112"/>
      <c r="N52" s="37"/>
      <c r="O52" s="37"/>
      <c r="P52" s="37"/>
      <c r="Q52" s="37"/>
      <c r="R52" s="37"/>
      <c r="S52" s="37"/>
      <c r="T52" s="37"/>
      <c r="U52" s="37"/>
      <c r="V52" s="37"/>
    </row>
    <row r="53" spans="1:22" x14ac:dyDescent="0.2">
      <c r="A53" s="24"/>
      <c r="B53" s="38"/>
      <c r="C53" s="39"/>
      <c r="D53" s="40"/>
      <c r="E53" s="24"/>
      <c r="F53" s="24"/>
      <c r="G53" s="24"/>
      <c r="H53" s="24"/>
      <c r="I53" s="24"/>
      <c r="J53" s="24"/>
      <c r="K53" s="24"/>
      <c r="L53" s="24"/>
      <c r="M53" s="24"/>
    </row>
    <row r="54" spans="1:22" x14ac:dyDescent="0.2">
      <c r="A54" s="109"/>
      <c r="B54" s="109"/>
      <c r="C54" s="109"/>
      <c r="D54" s="109"/>
      <c r="E54" s="109"/>
      <c r="F54" s="24"/>
      <c r="G54" s="73"/>
      <c r="H54" s="73"/>
      <c r="I54" s="73"/>
      <c r="J54" s="73"/>
      <c r="K54" s="73"/>
      <c r="L54" s="73"/>
      <c r="M54" s="73"/>
    </row>
    <row r="55" spans="1:22" x14ac:dyDescent="0.2">
      <c r="A55" s="103"/>
      <c r="B55" s="104"/>
      <c r="C55" s="104"/>
      <c r="D55" s="104"/>
      <c r="E55" s="104"/>
      <c r="F55" s="24"/>
      <c r="G55" s="73"/>
      <c r="H55" s="73"/>
      <c r="I55" s="73"/>
      <c r="J55" s="73"/>
      <c r="K55" s="73"/>
      <c r="L55" s="73"/>
      <c r="M55" s="73"/>
    </row>
    <row r="56" spans="1:22" x14ac:dyDescent="0.2">
      <c r="A56" s="103"/>
      <c r="B56" s="104"/>
      <c r="C56" s="104"/>
      <c r="D56" s="104"/>
      <c r="E56" s="104"/>
      <c r="F56" s="24"/>
      <c r="G56" s="73"/>
      <c r="H56" s="73"/>
      <c r="I56" s="73"/>
      <c r="J56" s="73"/>
      <c r="K56" s="73"/>
      <c r="L56" s="73"/>
      <c r="M56" s="73"/>
    </row>
    <row r="57" spans="1:22" x14ac:dyDescent="0.2">
      <c r="A57" s="103"/>
      <c r="B57" s="104"/>
      <c r="C57" s="104"/>
      <c r="D57" s="104"/>
      <c r="E57" s="104"/>
      <c r="F57" s="24"/>
      <c r="G57" s="73"/>
      <c r="H57" s="73"/>
      <c r="I57" s="73"/>
      <c r="J57" s="73"/>
      <c r="K57" s="73"/>
      <c r="L57" s="24"/>
      <c r="M57" s="24"/>
    </row>
    <row r="58" spans="1:22" x14ac:dyDescent="0.2">
      <c r="A58" s="24"/>
      <c r="B58" s="24"/>
      <c r="C58" s="24"/>
      <c r="D58" s="24"/>
      <c r="E58" s="24"/>
      <c r="F58" s="24"/>
      <c r="G58" s="104"/>
      <c r="H58" s="104"/>
      <c r="I58" s="73"/>
      <c r="J58" s="73"/>
      <c r="K58" s="73"/>
      <c r="L58" s="24"/>
      <c r="M58" s="24"/>
    </row>
    <row r="59" spans="1:22" x14ac:dyDescent="0.2">
      <c r="A59" s="24"/>
      <c r="B59" s="24"/>
      <c r="C59" s="24"/>
      <c r="D59" s="24"/>
      <c r="E59" s="24"/>
      <c r="F59" s="24"/>
      <c r="G59" s="73"/>
      <c r="H59" s="73"/>
      <c r="I59" s="73"/>
      <c r="J59" s="73"/>
      <c r="K59" s="73"/>
      <c r="L59" s="73"/>
      <c r="M59" s="73"/>
    </row>
    <row r="60" spans="1:22" x14ac:dyDescent="0.2">
      <c r="A60" s="24"/>
      <c r="B60" s="24"/>
      <c r="C60" s="24"/>
      <c r="D60" s="24"/>
      <c r="E60" s="24"/>
      <c r="F60" s="24"/>
      <c r="G60" s="73"/>
      <c r="H60" s="73"/>
      <c r="I60" s="73"/>
      <c r="J60" s="73"/>
      <c r="K60" s="73"/>
      <c r="L60" s="73"/>
      <c r="M60" s="73"/>
    </row>
    <row r="61" spans="1:22" x14ac:dyDescent="0.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</row>
    <row r="62" spans="1:22" x14ac:dyDescent="0.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</row>
    <row r="63" spans="1:22" ht="13.15" customHeight="1" x14ac:dyDescent="0.2"/>
    <row r="64" spans="1:22" x14ac:dyDescent="0.2">
      <c r="K64" s="24"/>
      <c r="L64" s="24"/>
      <c r="M64" s="24"/>
      <c r="N64" s="24"/>
      <c r="O64" s="24"/>
      <c r="P64" s="24"/>
      <c r="Q64" s="24"/>
    </row>
    <row r="65" spans="4:19" x14ac:dyDescent="0.2">
      <c r="G65" s="30" t="s">
        <v>21</v>
      </c>
      <c r="H65" s="59">
        <f>E71-E69</f>
        <v>0</v>
      </c>
      <c r="I65" s="97" t="s">
        <v>28</v>
      </c>
      <c r="J65" s="97"/>
      <c r="K65" s="101"/>
      <c r="L65" s="102"/>
      <c r="M65" s="102"/>
      <c r="N65" s="102"/>
      <c r="O65" s="102"/>
      <c r="P65" s="102"/>
      <c r="Q65" s="102"/>
    </row>
    <row r="66" spans="4:19" x14ac:dyDescent="0.2">
      <c r="G66" s="30" t="s">
        <v>22</v>
      </c>
      <c r="H66" s="59">
        <f>E71-E70</f>
        <v>1.75</v>
      </c>
      <c r="I66" s="97" t="s">
        <v>29</v>
      </c>
      <c r="J66" s="97"/>
      <c r="K66" s="101"/>
      <c r="L66" s="102"/>
      <c r="M66" s="102"/>
      <c r="N66" s="102"/>
      <c r="O66" s="102"/>
      <c r="P66" s="102"/>
      <c r="Q66" s="102"/>
    </row>
    <row r="67" spans="4:19" x14ac:dyDescent="0.2">
      <c r="D67" s="98" t="s">
        <v>33</v>
      </c>
      <c r="E67" s="99"/>
      <c r="G67" s="30" t="s">
        <v>23</v>
      </c>
      <c r="H67" s="59">
        <f>E71/E69</f>
        <v>1</v>
      </c>
      <c r="I67" s="97" t="s">
        <v>31</v>
      </c>
      <c r="J67" s="97"/>
      <c r="K67" s="101"/>
      <c r="L67" s="102"/>
      <c r="M67" s="102"/>
      <c r="N67" s="102"/>
      <c r="O67" s="102"/>
      <c r="P67" s="102"/>
      <c r="Q67" s="102"/>
    </row>
    <row r="68" spans="4:19" x14ac:dyDescent="0.2">
      <c r="D68" s="25" t="s">
        <v>19</v>
      </c>
      <c r="E68" s="23">
        <v>225</v>
      </c>
      <c r="F68" s="26"/>
      <c r="G68" s="30" t="s">
        <v>24</v>
      </c>
      <c r="H68" s="59">
        <f>E71/E70</f>
        <v>1.2592592592592593</v>
      </c>
      <c r="I68" s="97" t="s">
        <v>30</v>
      </c>
      <c r="J68" s="97"/>
      <c r="K68" s="101"/>
      <c r="L68" s="102"/>
      <c r="M68" s="102"/>
      <c r="N68" s="102"/>
      <c r="O68" s="102"/>
      <c r="P68" s="102"/>
      <c r="Q68" s="102"/>
      <c r="R68" s="26"/>
      <c r="S68" s="26"/>
    </row>
    <row r="69" spans="4:19" x14ac:dyDescent="0.2">
      <c r="D69" s="32" t="s">
        <v>12</v>
      </c>
      <c r="E69" s="33">
        <f>H49</f>
        <v>8.5</v>
      </c>
      <c r="F69" s="26"/>
      <c r="G69" s="30" t="s">
        <v>25</v>
      </c>
      <c r="H69" s="59">
        <f>E68-E71</f>
        <v>216.5</v>
      </c>
      <c r="I69" s="97" t="s">
        <v>32</v>
      </c>
      <c r="J69" s="97"/>
      <c r="K69" s="101"/>
      <c r="L69" s="102"/>
      <c r="M69" s="102"/>
      <c r="N69" s="102"/>
      <c r="O69" s="102"/>
      <c r="P69" s="102"/>
      <c r="Q69" s="102"/>
      <c r="R69" s="26"/>
      <c r="S69" s="26"/>
    </row>
    <row r="70" spans="4:19" x14ac:dyDescent="0.2">
      <c r="D70" s="34" t="s">
        <v>14</v>
      </c>
      <c r="E70" s="33">
        <f>J49</f>
        <v>6.75</v>
      </c>
      <c r="F70" s="26"/>
      <c r="G70" s="30" t="s">
        <v>25</v>
      </c>
      <c r="H70" s="59">
        <f>(E68-E71)/(H67*H68)</f>
        <v>171.92647058823528</v>
      </c>
      <c r="I70" s="97" t="s">
        <v>40</v>
      </c>
      <c r="J70" s="97"/>
      <c r="K70" s="101"/>
      <c r="L70" s="102"/>
      <c r="M70" s="102"/>
      <c r="N70" s="102"/>
      <c r="O70" s="102"/>
      <c r="P70" s="102"/>
      <c r="Q70" s="102"/>
      <c r="R70" s="26"/>
      <c r="S70" s="26"/>
    </row>
    <row r="71" spans="4:19" x14ac:dyDescent="0.2">
      <c r="D71" s="32" t="s">
        <v>13</v>
      </c>
      <c r="E71" s="33">
        <f>I49</f>
        <v>8.5</v>
      </c>
      <c r="F71" s="26"/>
      <c r="G71" s="30" t="s">
        <v>26</v>
      </c>
      <c r="H71" s="59">
        <f>E70+(E68-E71)</f>
        <v>223.25</v>
      </c>
      <c r="I71" s="97" t="s">
        <v>34</v>
      </c>
      <c r="J71" s="97"/>
      <c r="K71" s="101"/>
      <c r="L71" s="102"/>
      <c r="M71" s="102"/>
      <c r="N71" s="102"/>
      <c r="O71" s="102"/>
      <c r="P71" s="102"/>
      <c r="Q71" s="102"/>
      <c r="R71" s="26"/>
      <c r="S71" s="26"/>
    </row>
    <row r="72" spans="4:19" x14ac:dyDescent="0.2">
      <c r="F72" s="26"/>
      <c r="G72" s="30" t="s">
        <v>26</v>
      </c>
      <c r="H72" s="59">
        <f>E68/H68</f>
        <v>178.67647058823528</v>
      </c>
      <c r="I72" s="97" t="s">
        <v>35</v>
      </c>
      <c r="J72" s="121"/>
      <c r="K72" s="101"/>
      <c r="L72" s="102"/>
      <c r="M72" s="102"/>
      <c r="N72" s="102"/>
      <c r="O72" s="102"/>
      <c r="P72" s="102"/>
      <c r="Q72" s="102"/>
      <c r="R72" s="26"/>
      <c r="S72" s="26"/>
    </row>
    <row r="73" spans="4:19" x14ac:dyDescent="0.2">
      <c r="E73" s="26"/>
      <c r="F73" s="26"/>
      <c r="G73" s="30" t="s">
        <v>26</v>
      </c>
      <c r="H73" s="59">
        <f>E70+(E68-E71)/(H67*H68)</f>
        <v>178.67647058823528</v>
      </c>
      <c r="I73" s="97" t="s">
        <v>41</v>
      </c>
      <c r="J73" s="121"/>
      <c r="K73" s="101"/>
      <c r="L73" s="102"/>
      <c r="M73" s="102"/>
      <c r="N73" s="102"/>
      <c r="O73" s="102"/>
      <c r="P73" s="102"/>
      <c r="Q73" s="102"/>
      <c r="R73" s="26"/>
      <c r="S73" s="26"/>
    </row>
    <row r="74" spans="4:19" x14ac:dyDescent="0.2">
      <c r="E74" s="26"/>
      <c r="F74" s="26"/>
      <c r="G74" s="30" t="s">
        <v>27</v>
      </c>
      <c r="H74" s="59">
        <f>(E68-E71)/(E68-E70)</f>
        <v>0.99198167239404356</v>
      </c>
      <c r="I74" s="97" t="s">
        <v>42</v>
      </c>
      <c r="J74" s="121"/>
      <c r="K74" s="101"/>
      <c r="L74" s="102"/>
      <c r="M74" s="102"/>
      <c r="N74" s="102"/>
      <c r="O74" s="102"/>
      <c r="P74" s="102"/>
      <c r="Q74" s="102"/>
      <c r="R74" s="26"/>
      <c r="S74" s="26"/>
    </row>
    <row r="75" spans="4:19" x14ac:dyDescent="0.2"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4:19" x14ac:dyDescent="0.2"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</row>
    <row r="77" spans="4:19" x14ac:dyDescent="0.2">
      <c r="E77" s="26"/>
      <c r="F77" s="26"/>
      <c r="G77" s="32"/>
      <c r="H77" s="32" t="s">
        <v>12</v>
      </c>
      <c r="I77" s="32" t="s">
        <v>13</v>
      </c>
      <c r="J77" s="32" t="s">
        <v>14</v>
      </c>
      <c r="K77" s="26"/>
      <c r="L77" s="26"/>
      <c r="M77" s="26"/>
      <c r="N77" s="26"/>
      <c r="O77" s="26"/>
      <c r="P77" s="26"/>
      <c r="Q77" s="26"/>
      <c r="R77" s="26"/>
      <c r="S77" s="26"/>
    </row>
    <row r="78" spans="4:19" x14ac:dyDescent="0.2">
      <c r="E78" s="26"/>
      <c r="F78" s="26"/>
      <c r="G78" s="32" t="s">
        <v>36</v>
      </c>
      <c r="H78" s="32">
        <f>H49</f>
        <v>8.5</v>
      </c>
      <c r="I78" s="32">
        <f>I49</f>
        <v>8.5</v>
      </c>
      <c r="J78" s="32">
        <f>J49</f>
        <v>6.75</v>
      </c>
      <c r="K78" s="26"/>
      <c r="L78" s="26"/>
      <c r="M78" s="26"/>
      <c r="N78" s="26"/>
      <c r="O78" s="26"/>
      <c r="P78" s="26"/>
      <c r="Q78" s="26"/>
      <c r="R78" s="26"/>
      <c r="S78" s="26"/>
    </row>
    <row r="79" spans="4:19" x14ac:dyDescent="0.2">
      <c r="E79" s="26"/>
      <c r="F79" s="26"/>
      <c r="G79" s="32" t="s">
        <v>37</v>
      </c>
      <c r="H79" s="32">
        <f>K49</f>
        <v>24</v>
      </c>
      <c r="I79" s="32">
        <f>L49</f>
        <v>24</v>
      </c>
      <c r="J79" s="32">
        <f>M49</f>
        <v>23.5</v>
      </c>
      <c r="K79" s="26"/>
      <c r="L79" s="26"/>
      <c r="M79" s="26"/>
      <c r="N79" s="26"/>
      <c r="O79" s="26"/>
      <c r="P79" s="26"/>
      <c r="Q79" s="26"/>
      <c r="R79" s="26"/>
      <c r="S79" s="26"/>
    </row>
    <row r="80" spans="4:19" x14ac:dyDescent="0.2">
      <c r="E80" s="26"/>
      <c r="F80" s="26"/>
      <c r="G80" s="32" t="s">
        <v>38</v>
      </c>
      <c r="H80" s="32"/>
      <c r="I80" s="32"/>
      <c r="J80" s="32"/>
      <c r="K80" s="26"/>
      <c r="L80" s="26"/>
      <c r="M80" s="26"/>
      <c r="N80" s="26"/>
      <c r="O80" s="26"/>
      <c r="P80" s="26"/>
      <c r="Q80" s="26"/>
      <c r="R80" s="26"/>
      <c r="S80" s="26"/>
    </row>
    <row r="81" spans="5:19" x14ac:dyDescent="0.2">
      <c r="E81" s="26"/>
      <c r="F81" s="26"/>
      <c r="G81" s="32" t="s">
        <v>39</v>
      </c>
      <c r="H81" s="32"/>
      <c r="I81" s="32"/>
      <c r="J81" s="32"/>
      <c r="K81" s="26"/>
      <c r="L81" s="26"/>
      <c r="M81" s="26"/>
      <c r="N81" s="26"/>
      <c r="O81" s="26"/>
      <c r="P81" s="26"/>
      <c r="Q81" s="26"/>
      <c r="R81" s="26"/>
      <c r="S81" s="26"/>
    </row>
    <row r="82" spans="5:19" x14ac:dyDescent="0.2"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</row>
    <row r="83" spans="5:19" x14ac:dyDescent="0.2"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</row>
    <row r="84" spans="5:19" x14ac:dyDescent="0.2"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</row>
    <row r="85" spans="5:19" x14ac:dyDescent="0.2"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</row>
    <row r="86" spans="5:19" x14ac:dyDescent="0.2"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</row>
  </sheetData>
  <mergeCells count="38">
    <mergeCell ref="I73:J73"/>
    <mergeCell ref="K73:Q73"/>
    <mergeCell ref="I74:J74"/>
    <mergeCell ref="K74:Q74"/>
    <mergeCell ref="I70:J70"/>
    <mergeCell ref="K70:Q70"/>
    <mergeCell ref="I71:J71"/>
    <mergeCell ref="K71:Q71"/>
    <mergeCell ref="I72:J72"/>
    <mergeCell ref="K72:Q72"/>
    <mergeCell ref="K69:Q69"/>
    <mergeCell ref="A57:E57"/>
    <mergeCell ref="G58:H58"/>
    <mergeCell ref="I65:J65"/>
    <mergeCell ref="I66:J66"/>
    <mergeCell ref="K66:Q66"/>
    <mergeCell ref="D67:E67"/>
    <mergeCell ref="K65:Q65"/>
    <mergeCell ref="I67:J67"/>
    <mergeCell ref="K67:Q67"/>
    <mergeCell ref="I68:J68"/>
    <mergeCell ref="K68:Q68"/>
    <mergeCell ref="I69:J69"/>
    <mergeCell ref="A55:E55"/>
    <mergeCell ref="A56:E56"/>
    <mergeCell ref="T1:V1"/>
    <mergeCell ref="A54:E54"/>
    <mergeCell ref="A1:A3"/>
    <mergeCell ref="B1:C2"/>
    <mergeCell ref="D1:D3"/>
    <mergeCell ref="E1:E3"/>
    <mergeCell ref="F1:F3"/>
    <mergeCell ref="G1:G3"/>
    <mergeCell ref="H1:J1"/>
    <mergeCell ref="K1:M1"/>
    <mergeCell ref="N1:P1"/>
    <mergeCell ref="Q1:S1"/>
    <mergeCell ref="G52:M52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4"/>
  <sheetViews>
    <sheetView tabSelected="1" topLeftCell="B88" zoomScale="70" zoomScaleNormal="70" workbookViewId="0">
      <selection activeCell="B117" sqref="B117"/>
    </sheetView>
  </sheetViews>
  <sheetFormatPr baseColWidth="10" defaultRowHeight="12.75" x14ac:dyDescent="0.2"/>
  <cols>
    <col min="1" max="1" width="17.140625" bestFit="1" customWidth="1"/>
    <col min="3" max="3" width="41.7109375" bestFit="1" customWidth="1"/>
    <col min="4" max="4" width="70.7109375" bestFit="1" customWidth="1"/>
  </cols>
  <sheetData>
    <row r="1" spans="1:23" x14ac:dyDescent="0.2">
      <c r="A1" s="113" t="s">
        <v>4</v>
      </c>
      <c r="B1" s="115" t="s">
        <v>5</v>
      </c>
      <c r="C1" s="116"/>
      <c r="D1" s="113" t="s">
        <v>6</v>
      </c>
      <c r="E1" s="119" t="s">
        <v>7</v>
      </c>
      <c r="F1" s="119" t="s">
        <v>8</v>
      </c>
      <c r="G1" s="119" t="s">
        <v>9</v>
      </c>
      <c r="H1" s="105" t="s">
        <v>10</v>
      </c>
      <c r="I1" s="106"/>
      <c r="J1" s="107"/>
      <c r="K1" s="108" t="s">
        <v>11</v>
      </c>
      <c r="L1" s="106"/>
      <c r="M1" s="107"/>
      <c r="N1" s="105" t="s">
        <v>0</v>
      </c>
      <c r="O1" s="106"/>
      <c r="P1" s="107"/>
      <c r="Q1" s="108" t="s">
        <v>1</v>
      </c>
      <c r="R1" s="106"/>
      <c r="S1" s="107"/>
      <c r="T1" s="105" t="s">
        <v>20</v>
      </c>
      <c r="U1" s="106"/>
      <c r="V1" s="107"/>
      <c r="W1" s="1"/>
    </row>
    <row r="2" spans="1:23" x14ac:dyDescent="0.2">
      <c r="A2" s="114"/>
      <c r="B2" s="117"/>
      <c r="C2" s="118"/>
      <c r="D2" s="114"/>
      <c r="E2" s="120"/>
      <c r="F2" s="120"/>
      <c r="G2" s="120"/>
      <c r="H2" s="2">
        <v>44081</v>
      </c>
      <c r="I2" s="3"/>
      <c r="J2" s="4">
        <f>H2+6</f>
        <v>44087</v>
      </c>
      <c r="K2" s="5">
        <f>H2+7</f>
        <v>44088</v>
      </c>
      <c r="L2" s="6"/>
      <c r="M2" s="5">
        <f>K2+6</f>
        <v>44094</v>
      </c>
      <c r="N2" s="4">
        <f>K2+7</f>
        <v>44095</v>
      </c>
      <c r="O2" s="3"/>
      <c r="P2" s="4">
        <f>N2+6</f>
        <v>44101</v>
      </c>
      <c r="Q2" s="5">
        <f>N2+7</f>
        <v>44102</v>
      </c>
      <c r="R2" s="6"/>
      <c r="S2" s="5">
        <f>Q2+6</f>
        <v>44108</v>
      </c>
      <c r="T2" s="4">
        <v>44067</v>
      </c>
      <c r="U2" s="3"/>
      <c r="V2" s="4">
        <v>44143</v>
      </c>
      <c r="W2" s="1"/>
    </row>
    <row r="3" spans="1:23" x14ac:dyDescent="0.2">
      <c r="A3" s="114"/>
      <c r="B3" s="78" t="s">
        <v>2</v>
      </c>
      <c r="C3" s="78" t="s">
        <v>3</v>
      </c>
      <c r="D3" s="114"/>
      <c r="E3" s="120"/>
      <c r="F3" s="120"/>
      <c r="G3" s="120"/>
      <c r="H3" s="19" t="s">
        <v>12</v>
      </c>
      <c r="I3" s="19" t="s">
        <v>13</v>
      </c>
      <c r="J3" s="19" t="s">
        <v>14</v>
      </c>
      <c r="K3" s="20" t="s">
        <v>12</v>
      </c>
      <c r="L3" s="20" t="s">
        <v>13</v>
      </c>
      <c r="M3" s="20" t="s">
        <v>14</v>
      </c>
      <c r="N3" s="19" t="s">
        <v>12</v>
      </c>
      <c r="O3" s="19" t="s">
        <v>13</v>
      </c>
      <c r="P3" s="19" t="s">
        <v>14</v>
      </c>
      <c r="Q3" s="20" t="s">
        <v>12</v>
      </c>
      <c r="R3" s="20" t="s">
        <v>13</v>
      </c>
      <c r="S3" s="20" t="s">
        <v>14</v>
      </c>
      <c r="T3" s="19" t="s">
        <v>12</v>
      </c>
      <c r="U3" s="19" t="s">
        <v>13</v>
      </c>
      <c r="V3" s="19" t="s">
        <v>14</v>
      </c>
      <c r="W3" s="1"/>
    </row>
    <row r="4" spans="1:23" x14ac:dyDescent="0.2">
      <c r="A4" s="79"/>
      <c r="B4" s="28" t="s">
        <v>51</v>
      </c>
      <c r="C4" s="74" t="s">
        <v>52</v>
      </c>
      <c r="D4" s="79"/>
      <c r="E4" s="74"/>
      <c r="F4" s="17"/>
      <c r="G4" s="17"/>
      <c r="H4" s="45"/>
      <c r="I4" s="45"/>
      <c r="J4" s="45"/>
      <c r="K4" s="21"/>
      <c r="L4" s="21"/>
      <c r="M4" s="21"/>
      <c r="N4" s="35"/>
      <c r="O4" s="35"/>
      <c r="P4" s="35"/>
      <c r="Q4" s="21"/>
      <c r="R4" s="21"/>
      <c r="S4" s="21"/>
      <c r="T4" s="35">
        <f>H4+K4+N4+Q4</f>
        <v>0</v>
      </c>
      <c r="U4" s="35">
        <f>I4+L4+O4+R4</f>
        <v>0</v>
      </c>
      <c r="V4" s="35">
        <f>J4+M4+P4+S4</f>
        <v>0</v>
      </c>
      <c r="W4" s="1"/>
    </row>
    <row r="5" spans="1:23" x14ac:dyDescent="0.2">
      <c r="A5" s="79"/>
      <c r="B5" s="28" t="s">
        <v>53</v>
      </c>
      <c r="C5" s="74" t="s">
        <v>54</v>
      </c>
      <c r="D5" s="79"/>
      <c r="E5" s="41" t="s">
        <v>122</v>
      </c>
      <c r="F5" s="10" t="s">
        <v>15</v>
      </c>
      <c r="G5" s="11" t="s">
        <v>15</v>
      </c>
      <c r="H5" s="45"/>
      <c r="I5" s="45"/>
      <c r="J5" s="45"/>
      <c r="K5" s="44"/>
      <c r="L5" s="21"/>
      <c r="M5" s="21"/>
      <c r="N5" s="35"/>
      <c r="O5" s="35"/>
      <c r="P5" s="35"/>
      <c r="Q5" s="21"/>
      <c r="R5" s="21"/>
      <c r="S5" s="21"/>
      <c r="T5" s="35">
        <f t="shared" ref="T5:V68" si="0">H5+K5+N5+Q5</f>
        <v>0</v>
      </c>
      <c r="U5" s="35">
        <f t="shared" si="0"/>
        <v>0</v>
      </c>
      <c r="V5" s="35">
        <f t="shared" si="0"/>
        <v>0</v>
      </c>
      <c r="W5" s="1"/>
    </row>
    <row r="6" spans="1:23" x14ac:dyDescent="0.2">
      <c r="A6" s="79"/>
      <c r="B6" s="29"/>
      <c r="C6" s="74"/>
      <c r="D6" s="79" t="s">
        <v>55</v>
      </c>
      <c r="E6" s="41" t="s">
        <v>123</v>
      </c>
      <c r="F6" s="12" t="s">
        <v>15</v>
      </c>
      <c r="G6" s="11" t="s">
        <v>15</v>
      </c>
      <c r="H6" s="47">
        <v>0.5</v>
      </c>
      <c r="I6" s="47">
        <v>0.5</v>
      </c>
      <c r="J6" s="45">
        <v>0.5</v>
      </c>
      <c r="K6" s="43"/>
      <c r="L6" s="21"/>
      <c r="M6" s="21"/>
      <c r="N6" s="35"/>
      <c r="O6" s="35"/>
      <c r="P6" s="35"/>
      <c r="Q6" s="21"/>
      <c r="R6" s="21"/>
      <c r="S6" s="21"/>
      <c r="T6" s="35">
        <f t="shared" si="0"/>
        <v>0.5</v>
      </c>
      <c r="U6" s="35">
        <f t="shared" si="0"/>
        <v>0.5</v>
      </c>
      <c r="V6" s="35">
        <f t="shared" si="0"/>
        <v>0.5</v>
      </c>
      <c r="W6" s="1"/>
    </row>
    <row r="7" spans="1:23" x14ac:dyDescent="0.2">
      <c r="A7" s="79"/>
      <c r="B7" s="28"/>
      <c r="C7" s="79"/>
      <c r="D7" s="79" t="s">
        <v>56</v>
      </c>
      <c r="E7" s="41" t="s">
        <v>123</v>
      </c>
      <c r="F7" s="12" t="s">
        <v>15</v>
      </c>
      <c r="G7" s="11" t="s">
        <v>15</v>
      </c>
      <c r="H7" s="47">
        <v>0</v>
      </c>
      <c r="I7" s="47">
        <v>0</v>
      </c>
      <c r="J7" s="45">
        <v>0</v>
      </c>
      <c r="K7" s="58">
        <v>0.5</v>
      </c>
      <c r="L7" s="21">
        <v>0.5</v>
      </c>
      <c r="M7" s="21">
        <v>0.25</v>
      </c>
      <c r="N7" s="35"/>
      <c r="O7" s="35"/>
      <c r="P7" s="35"/>
      <c r="Q7" s="21"/>
      <c r="R7" s="21"/>
      <c r="S7" s="21"/>
      <c r="T7" s="35">
        <f t="shared" si="0"/>
        <v>0.5</v>
      </c>
      <c r="U7" s="35">
        <f t="shared" si="0"/>
        <v>0.5</v>
      </c>
      <c r="V7" s="35">
        <f t="shared" si="0"/>
        <v>0.25</v>
      </c>
      <c r="W7" s="1"/>
    </row>
    <row r="8" spans="1:23" x14ac:dyDescent="0.2">
      <c r="A8" s="79"/>
      <c r="B8" s="14"/>
      <c r="C8" s="15"/>
      <c r="D8" s="79" t="s">
        <v>57</v>
      </c>
      <c r="E8" s="41" t="s">
        <v>123</v>
      </c>
      <c r="F8" s="12" t="s">
        <v>15</v>
      </c>
      <c r="G8" s="11" t="s">
        <v>15</v>
      </c>
      <c r="H8" s="47">
        <v>0.5</v>
      </c>
      <c r="I8" s="47">
        <v>0.5</v>
      </c>
      <c r="J8" s="45">
        <v>0.25</v>
      </c>
      <c r="K8" s="43"/>
      <c r="L8" s="21"/>
      <c r="M8" s="21"/>
      <c r="N8" s="35"/>
      <c r="O8" s="35"/>
      <c r="P8" s="35"/>
      <c r="Q8" s="21"/>
      <c r="R8" s="21"/>
      <c r="S8" s="21"/>
      <c r="T8" s="35">
        <f t="shared" si="0"/>
        <v>0.5</v>
      </c>
      <c r="U8" s="35">
        <f t="shared" si="0"/>
        <v>0.5</v>
      </c>
      <c r="V8" s="35">
        <f t="shared" si="0"/>
        <v>0.25</v>
      </c>
      <c r="W8" s="1"/>
    </row>
    <row r="9" spans="1:23" x14ac:dyDescent="0.2">
      <c r="A9" s="79"/>
      <c r="B9" s="14"/>
      <c r="C9" s="15"/>
      <c r="D9" s="16" t="s">
        <v>58</v>
      </c>
      <c r="E9" s="41" t="s">
        <v>123</v>
      </c>
      <c r="F9" s="12" t="s">
        <v>15</v>
      </c>
      <c r="G9" s="11" t="s">
        <v>15</v>
      </c>
      <c r="H9" s="47">
        <v>0</v>
      </c>
      <c r="I9" s="47">
        <v>0</v>
      </c>
      <c r="J9" s="45">
        <v>0</v>
      </c>
      <c r="K9" s="58">
        <v>0.5</v>
      </c>
      <c r="L9" s="21">
        <v>0.5</v>
      </c>
      <c r="M9" s="21">
        <v>0.25</v>
      </c>
      <c r="N9" s="35"/>
      <c r="O9" s="35"/>
      <c r="P9" s="35"/>
      <c r="Q9" s="21"/>
      <c r="R9" s="21"/>
      <c r="S9" s="21"/>
      <c r="T9" s="35">
        <f t="shared" si="0"/>
        <v>0.5</v>
      </c>
      <c r="U9" s="35">
        <f t="shared" si="0"/>
        <v>0.5</v>
      </c>
      <c r="V9" s="35">
        <f t="shared" si="0"/>
        <v>0.25</v>
      </c>
      <c r="W9" s="1"/>
    </row>
    <row r="10" spans="1:23" x14ac:dyDescent="0.2">
      <c r="A10" s="79"/>
      <c r="B10" s="14"/>
      <c r="C10" s="15"/>
      <c r="D10" s="16" t="s">
        <v>59</v>
      </c>
      <c r="E10" s="41" t="s">
        <v>123</v>
      </c>
      <c r="F10" s="12" t="s">
        <v>15</v>
      </c>
      <c r="G10" s="11" t="s">
        <v>15</v>
      </c>
      <c r="H10" s="47">
        <v>0.5</v>
      </c>
      <c r="I10" s="47">
        <v>0.5</v>
      </c>
      <c r="J10" s="45">
        <v>0.25</v>
      </c>
      <c r="K10" s="58"/>
      <c r="L10" s="21"/>
      <c r="M10" s="21"/>
      <c r="N10" s="35"/>
      <c r="O10" s="35"/>
      <c r="P10" s="35"/>
      <c r="Q10" s="21"/>
      <c r="R10" s="21"/>
      <c r="S10" s="21"/>
      <c r="T10" s="35">
        <f t="shared" si="0"/>
        <v>0.5</v>
      </c>
      <c r="U10" s="35">
        <f t="shared" si="0"/>
        <v>0.5</v>
      </c>
      <c r="V10" s="35">
        <f t="shared" si="0"/>
        <v>0.25</v>
      </c>
      <c r="W10" s="1"/>
    </row>
    <row r="11" spans="1:23" x14ac:dyDescent="0.2">
      <c r="A11" s="79"/>
      <c r="B11" s="28" t="s">
        <v>72</v>
      </c>
      <c r="C11" s="74" t="s">
        <v>60</v>
      </c>
      <c r="D11" s="16"/>
      <c r="E11" s="42" t="s">
        <v>124</v>
      </c>
      <c r="F11" s="10" t="s">
        <v>15</v>
      </c>
      <c r="G11" s="11" t="s">
        <v>15</v>
      </c>
      <c r="H11" s="47"/>
      <c r="I11" s="47"/>
      <c r="J11" s="45"/>
      <c r="K11" s="58"/>
      <c r="L11" s="21"/>
      <c r="M11" s="21"/>
      <c r="N11" s="35"/>
      <c r="O11" s="35"/>
      <c r="P11" s="35"/>
      <c r="Q11" s="21"/>
      <c r="R11" s="21"/>
      <c r="S11" s="21"/>
      <c r="T11" s="35">
        <f t="shared" si="0"/>
        <v>0</v>
      </c>
      <c r="U11" s="35">
        <f t="shared" si="0"/>
        <v>0</v>
      </c>
      <c r="V11" s="35">
        <f t="shared" si="0"/>
        <v>0</v>
      </c>
      <c r="W11" s="1"/>
    </row>
    <row r="12" spans="1:23" x14ac:dyDescent="0.2">
      <c r="A12" s="79"/>
      <c r="B12" s="14"/>
      <c r="C12" s="15"/>
      <c r="D12" s="79" t="s">
        <v>61</v>
      </c>
      <c r="E12" s="41" t="s">
        <v>125</v>
      </c>
      <c r="F12" s="12" t="s">
        <v>15</v>
      </c>
      <c r="G12" s="11" t="s">
        <v>15</v>
      </c>
      <c r="H12" s="47">
        <v>1</v>
      </c>
      <c r="I12" s="47">
        <v>1</v>
      </c>
      <c r="J12" s="45">
        <v>0.5</v>
      </c>
      <c r="K12" s="58"/>
      <c r="L12" s="21"/>
      <c r="M12" s="21"/>
      <c r="N12" s="35"/>
      <c r="O12" s="35"/>
      <c r="P12" s="35"/>
      <c r="Q12" s="21"/>
      <c r="R12" s="21"/>
      <c r="S12" s="21"/>
      <c r="T12" s="35">
        <f t="shared" si="0"/>
        <v>1</v>
      </c>
      <c r="U12" s="35">
        <f t="shared" si="0"/>
        <v>1</v>
      </c>
      <c r="V12" s="35">
        <f t="shared" si="0"/>
        <v>0.5</v>
      </c>
      <c r="W12" s="1"/>
    </row>
    <row r="13" spans="1:23" x14ac:dyDescent="0.2">
      <c r="A13" s="79"/>
      <c r="B13" s="29"/>
      <c r="C13" s="74"/>
      <c r="D13" s="79" t="s">
        <v>62</v>
      </c>
      <c r="E13" s="41" t="s">
        <v>123</v>
      </c>
      <c r="F13" s="12" t="s">
        <v>15</v>
      </c>
      <c r="G13" s="11" t="s">
        <v>15</v>
      </c>
      <c r="H13" s="47">
        <v>0</v>
      </c>
      <c r="I13" s="47">
        <v>0</v>
      </c>
      <c r="J13" s="45">
        <v>0</v>
      </c>
      <c r="K13" s="58">
        <v>0.5</v>
      </c>
      <c r="L13" s="21">
        <v>0.5</v>
      </c>
      <c r="M13" s="21">
        <v>0.25</v>
      </c>
      <c r="N13" s="35"/>
      <c r="O13" s="35"/>
      <c r="P13" s="35"/>
      <c r="Q13" s="21"/>
      <c r="R13" s="21"/>
      <c r="S13" s="21"/>
      <c r="T13" s="35">
        <f t="shared" si="0"/>
        <v>0.5</v>
      </c>
      <c r="U13" s="35">
        <f t="shared" si="0"/>
        <v>0.5</v>
      </c>
      <c r="V13" s="35">
        <f t="shared" si="0"/>
        <v>0.25</v>
      </c>
      <c r="W13" s="1"/>
    </row>
    <row r="14" spans="1:23" x14ac:dyDescent="0.2">
      <c r="A14" s="79"/>
      <c r="B14" s="29"/>
      <c r="C14" s="74"/>
      <c r="D14" s="79" t="s">
        <v>63</v>
      </c>
      <c r="E14" s="41" t="s">
        <v>123</v>
      </c>
      <c r="F14" s="12" t="s">
        <v>15</v>
      </c>
      <c r="G14" s="11" t="s">
        <v>15</v>
      </c>
      <c r="H14" s="47">
        <v>0.5</v>
      </c>
      <c r="I14" s="47">
        <v>0.5</v>
      </c>
      <c r="J14" s="45">
        <v>0.25</v>
      </c>
      <c r="K14" s="58"/>
      <c r="L14" s="21"/>
      <c r="M14" s="21"/>
      <c r="N14" s="35"/>
      <c r="O14" s="35"/>
      <c r="P14" s="35"/>
      <c r="Q14" s="21"/>
      <c r="R14" s="21"/>
      <c r="S14" s="21"/>
      <c r="T14" s="35">
        <f t="shared" si="0"/>
        <v>0.5</v>
      </c>
      <c r="U14" s="35">
        <f t="shared" si="0"/>
        <v>0.5</v>
      </c>
      <c r="V14" s="35">
        <f t="shared" si="0"/>
        <v>0.25</v>
      </c>
      <c r="W14" s="1"/>
    </row>
    <row r="15" spans="1:23" x14ac:dyDescent="0.2">
      <c r="A15" s="79"/>
      <c r="B15" s="28"/>
      <c r="C15" s="79"/>
      <c r="D15" s="16" t="s">
        <v>64</v>
      </c>
      <c r="E15" s="41" t="s">
        <v>123</v>
      </c>
      <c r="F15" s="12" t="s">
        <v>15</v>
      </c>
      <c r="G15" s="11" t="s">
        <v>15</v>
      </c>
      <c r="H15" s="47">
        <v>0</v>
      </c>
      <c r="I15" s="47">
        <v>0</v>
      </c>
      <c r="J15" s="45">
        <v>0</v>
      </c>
      <c r="K15" s="58">
        <v>0.5</v>
      </c>
      <c r="L15" s="21">
        <v>0.5</v>
      </c>
      <c r="M15" s="21">
        <v>0.25</v>
      </c>
      <c r="N15" s="35"/>
      <c r="O15" s="35"/>
      <c r="P15" s="35"/>
      <c r="Q15" s="21"/>
      <c r="R15" s="21"/>
      <c r="S15" s="21"/>
      <c r="T15" s="35">
        <f t="shared" si="0"/>
        <v>0.5</v>
      </c>
      <c r="U15" s="35">
        <f t="shared" si="0"/>
        <v>0.5</v>
      </c>
      <c r="V15" s="35">
        <f t="shared" si="0"/>
        <v>0.25</v>
      </c>
      <c r="W15" s="1"/>
    </row>
    <row r="16" spans="1:23" x14ac:dyDescent="0.2">
      <c r="A16" s="79"/>
      <c r="B16" s="14"/>
      <c r="C16" s="15"/>
      <c r="D16" s="16" t="s">
        <v>65</v>
      </c>
      <c r="E16" s="41" t="s">
        <v>123</v>
      </c>
      <c r="F16" s="12" t="s">
        <v>15</v>
      </c>
      <c r="G16" s="11" t="s">
        <v>15</v>
      </c>
      <c r="H16" s="47">
        <v>0.5</v>
      </c>
      <c r="I16" s="47">
        <v>0.5</v>
      </c>
      <c r="J16" s="45">
        <v>0.25</v>
      </c>
      <c r="K16" s="58"/>
      <c r="L16" s="21"/>
      <c r="M16" s="21"/>
      <c r="N16" s="35"/>
      <c r="O16" s="35"/>
      <c r="P16" s="35"/>
      <c r="Q16" s="21"/>
      <c r="R16" s="21"/>
      <c r="S16" s="21"/>
      <c r="T16" s="35">
        <f t="shared" si="0"/>
        <v>0.5</v>
      </c>
      <c r="U16" s="35">
        <f t="shared" si="0"/>
        <v>0.5</v>
      </c>
      <c r="V16" s="35">
        <f t="shared" si="0"/>
        <v>0.25</v>
      </c>
      <c r="W16" s="1"/>
    </row>
    <row r="17" spans="1:23" x14ac:dyDescent="0.2">
      <c r="A17" s="79"/>
      <c r="B17" s="28" t="s">
        <v>73</v>
      </c>
      <c r="C17" s="74" t="s">
        <v>66</v>
      </c>
      <c r="D17" s="16"/>
      <c r="E17" s="42" t="s">
        <v>124</v>
      </c>
      <c r="F17" s="10" t="s">
        <v>15</v>
      </c>
      <c r="G17" s="11" t="s">
        <v>15</v>
      </c>
      <c r="H17" s="47"/>
      <c r="I17" s="47"/>
      <c r="J17" s="45"/>
      <c r="K17" s="58"/>
      <c r="L17" s="21"/>
      <c r="M17" s="21"/>
      <c r="N17" s="35"/>
      <c r="O17" s="35"/>
      <c r="P17" s="35"/>
      <c r="Q17" s="21"/>
      <c r="R17" s="21"/>
      <c r="S17" s="21"/>
      <c r="T17" s="35">
        <f t="shared" si="0"/>
        <v>0</v>
      </c>
      <c r="U17" s="35">
        <f t="shared" si="0"/>
        <v>0</v>
      </c>
      <c r="V17" s="35">
        <f t="shared" si="0"/>
        <v>0</v>
      </c>
      <c r="W17" s="1"/>
    </row>
    <row r="18" spans="1:23" x14ac:dyDescent="0.2">
      <c r="A18" s="79"/>
      <c r="B18" s="14"/>
      <c r="C18" s="15"/>
      <c r="D18" s="79" t="s">
        <v>67</v>
      </c>
      <c r="E18" s="41" t="s">
        <v>125</v>
      </c>
      <c r="F18" s="12" t="s">
        <v>15</v>
      </c>
      <c r="G18" s="11" t="s">
        <v>15</v>
      </c>
      <c r="H18" s="47">
        <v>1</v>
      </c>
      <c r="I18" s="47">
        <v>1</v>
      </c>
      <c r="J18" s="46">
        <v>0.5</v>
      </c>
      <c r="K18" s="58"/>
      <c r="L18" s="21"/>
      <c r="M18" s="21"/>
      <c r="N18" s="35"/>
      <c r="O18" s="35"/>
      <c r="P18" s="35"/>
      <c r="Q18" s="21"/>
      <c r="R18" s="21"/>
      <c r="S18" s="21"/>
      <c r="T18" s="35">
        <f t="shared" si="0"/>
        <v>1</v>
      </c>
      <c r="U18" s="35">
        <f t="shared" si="0"/>
        <v>1</v>
      </c>
      <c r="V18" s="35">
        <f t="shared" si="0"/>
        <v>0.5</v>
      </c>
      <c r="W18" s="1"/>
    </row>
    <row r="19" spans="1:23" x14ac:dyDescent="0.2">
      <c r="A19" s="79"/>
      <c r="B19" s="29"/>
      <c r="C19" s="74"/>
      <c r="D19" s="79" t="s">
        <v>68</v>
      </c>
      <c r="E19" s="41" t="s">
        <v>123</v>
      </c>
      <c r="F19" s="12" t="s">
        <v>15</v>
      </c>
      <c r="G19" s="11" t="s">
        <v>15</v>
      </c>
      <c r="H19" s="47">
        <v>0</v>
      </c>
      <c r="I19" s="47">
        <v>0</v>
      </c>
      <c r="J19" s="46">
        <v>0</v>
      </c>
      <c r="K19" s="58">
        <v>0.5</v>
      </c>
      <c r="L19" s="21">
        <v>0.5</v>
      </c>
      <c r="M19" s="21">
        <v>0.25</v>
      </c>
      <c r="N19" s="35"/>
      <c r="O19" s="35"/>
      <c r="P19" s="35"/>
      <c r="Q19" s="21"/>
      <c r="R19" s="21"/>
      <c r="S19" s="21"/>
      <c r="T19" s="35">
        <f t="shared" si="0"/>
        <v>0.5</v>
      </c>
      <c r="U19" s="35">
        <f t="shared" si="0"/>
        <v>0.5</v>
      </c>
      <c r="V19" s="35">
        <f t="shared" si="0"/>
        <v>0.25</v>
      </c>
      <c r="W19" s="1"/>
    </row>
    <row r="20" spans="1:23" x14ac:dyDescent="0.2">
      <c r="A20" s="79"/>
      <c r="B20" s="29"/>
      <c r="C20" s="74"/>
      <c r="D20" s="79" t="s">
        <v>69</v>
      </c>
      <c r="E20" s="41" t="s">
        <v>123</v>
      </c>
      <c r="F20" s="12" t="s">
        <v>15</v>
      </c>
      <c r="G20" s="11" t="s">
        <v>15</v>
      </c>
      <c r="H20" s="47">
        <v>0.5</v>
      </c>
      <c r="I20" s="47">
        <v>0.5</v>
      </c>
      <c r="J20" s="46">
        <v>0.25</v>
      </c>
      <c r="K20" s="58"/>
      <c r="L20" s="43"/>
      <c r="M20" s="43"/>
      <c r="N20" s="36"/>
      <c r="O20" s="36"/>
      <c r="P20" s="36"/>
      <c r="Q20" s="79"/>
      <c r="R20" s="79"/>
      <c r="S20" s="79"/>
      <c r="T20" s="35">
        <f t="shared" si="0"/>
        <v>0.5</v>
      </c>
      <c r="U20" s="35">
        <f t="shared" si="0"/>
        <v>0.5</v>
      </c>
      <c r="V20" s="35">
        <f t="shared" si="0"/>
        <v>0.25</v>
      </c>
      <c r="W20" s="1"/>
    </row>
    <row r="21" spans="1:23" x14ac:dyDescent="0.2">
      <c r="A21" s="79"/>
      <c r="B21" s="28"/>
      <c r="C21" s="79"/>
      <c r="D21" s="16" t="s">
        <v>70</v>
      </c>
      <c r="E21" s="41" t="s">
        <v>123</v>
      </c>
      <c r="F21" s="12" t="s">
        <v>15</v>
      </c>
      <c r="G21" s="11" t="s">
        <v>15</v>
      </c>
      <c r="H21" s="47">
        <v>0</v>
      </c>
      <c r="I21" s="47">
        <v>0</v>
      </c>
      <c r="J21" s="45">
        <v>0</v>
      </c>
      <c r="K21" s="58">
        <v>0.5</v>
      </c>
      <c r="L21" s="58">
        <v>0.5</v>
      </c>
      <c r="M21" s="58">
        <v>0.5</v>
      </c>
      <c r="N21" s="36"/>
      <c r="O21" s="36"/>
      <c r="P21" s="36"/>
      <c r="Q21" s="79"/>
      <c r="R21" s="79"/>
      <c r="S21" s="79"/>
      <c r="T21" s="35">
        <f t="shared" si="0"/>
        <v>0.5</v>
      </c>
      <c r="U21" s="35">
        <f t="shared" si="0"/>
        <v>0.5</v>
      </c>
      <c r="V21" s="35">
        <f t="shared" si="0"/>
        <v>0.5</v>
      </c>
      <c r="W21" s="1"/>
    </row>
    <row r="22" spans="1:23" x14ac:dyDescent="0.2">
      <c r="A22" s="79"/>
      <c r="B22" s="14"/>
      <c r="C22" s="15"/>
      <c r="D22" s="16" t="s">
        <v>71</v>
      </c>
      <c r="E22" s="41" t="s">
        <v>123</v>
      </c>
      <c r="F22" s="12" t="s">
        <v>15</v>
      </c>
      <c r="G22" s="11" t="s">
        <v>15</v>
      </c>
      <c r="H22" s="47">
        <v>0.5</v>
      </c>
      <c r="I22" s="47">
        <v>0.5</v>
      </c>
      <c r="J22" s="45">
        <v>0.5</v>
      </c>
      <c r="K22" s="58"/>
      <c r="L22" s="43"/>
      <c r="M22" s="43"/>
      <c r="N22" s="36"/>
      <c r="O22" s="36"/>
      <c r="P22" s="36"/>
      <c r="Q22" s="79"/>
      <c r="R22" s="79"/>
      <c r="S22" s="79"/>
      <c r="T22" s="35">
        <f t="shared" si="0"/>
        <v>0.5</v>
      </c>
      <c r="U22" s="35">
        <f t="shared" si="0"/>
        <v>0.5</v>
      </c>
      <c r="V22" s="35">
        <f t="shared" si="0"/>
        <v>0.5</v>
      </c>
      <c r="W22" s="1"/>
    </row>
    <row r="23" spans="1:23" x14ac:dyDescent="0.2">
      <c r="A23" s="79"/>
      <c r="B23" s="14">
        <v>1.1000000000000001</v>
      </c>
      <c r="C23" s="15" t="s">
        <v>74</v>
      </c>
      <c r="D23" s="16"/>
      <c r="E23" s="43">
        <v>4.5</v>
      </c>
      <c r="F23" s="12" t="s">
        <v>15</v>
      </c>
      <c r="G23" s="11" t="s">
        <v>15</v>
      </c>
      <c r="H23" s="46"/>
      <c r="I23" s="46"/>
      <c r="J23" s="46"/>
      <c r="K23" s="58"/>
      <c r="L23" s="43"/>
      <c r="M23" s="43"/>
      <c r="N23" s="36"/>
      <c r="O23" s="36"/>
      <c r="P23" s="36"/>
      <c r="Q23" s="79"/>
      <c r="R23" s="79"/>
      <c r="S23" s="79"/>
      <c r="T23" s="35">
        <f t="shared" si="0"/>
        <v>0</v>
      </c>
      <c r="U23" s="35">
        <f t="shared" si="0"/>
        <v>0</v>
      </c>
      <c r="V23" s="35">
        <f t="shared" si="0"/>
        <v>0</v>
      </c>
      <c r="W23" s="1"/>
    </row>
    <row r="24" spans="1:23" x14ac:dyDescent="0.2">
      <c r="A24" s="79"/>
      <c r="B24" s="14" t="s">
        <v>77</v>
      </c>
      <c r="C24" s="15" t="s">
        <v>76</v>
      </c>
      <c r="D24" s="16"/>
      <c r="E24" s="43" t="s">
        <v>123</v>
      </c>
      <c r="F24" s="10" t="s">
        <v>15</v>
      </c>
      <c r="G24" s="11" t="s">
        <v>15</v>
      </c>
      <c r="H24" s="46"/>
      <c r="I24" s="46"/>
      <c r="J24" s="46"/>
      <c r="K24" s="43"/>
      <c r="L24" s="43"/>
      <c r="M24" s="43"/>
      <c r="N24" s="36"/>
      <c r="O24" s="36"/>
      <c r="P24" s="36"/>
      <c r="Q24" s="79"/>
      <c r="R24" s="79"/>
      <c r="S24" s="79"/>
      <c r="T24" s="35">
        <f t="shared" si="0"/>
        <v>0</v>
      </c>
      <c r="U24" s="35">
        <f t="shared" si="0"/>
        <v>0</v>
      </c>
      <c r="V24" s="35">
        <f t="shared" si="0"/>
        <v>0</v>
      </c>
      <c r="W24" s="1"/>
    </row>
    <row r="25" spans="1:23" x14ac:dyDescent="0.2">
      <c r="A25" s="79"/>
      <c r="B25" s="14"/>
      <c r="C25" s="15"/>
      <c r="D25" s="16" t="s">
        <v>85</v>
      </c>
      <c r="E25" s="43" t="s">
        <v>123</v>
      </c>
      <c r="F25" s="12" t="s">
        <v>15</v>
      </c>
      <c r="G25" s="11" t="s">
        <v>15</v>
      </c>
      <c r="H25" s="46">
        <v>0.5</v>
      </c>
      <c r="I25" s="46">
        <v>0.5</v>
      </c>
      <c r="J25" s="46">
        <v>1</v>
      </c>
      <c r="K25" s="28"/>
      <c r="L25" s="28"/>
      <c r="M25" s="28"/>
      <c r="N25" s="36"/>
      <c r="O25" s="36"/>
      <c r="P25" s="36"/>
      <c r="Q25" s="79"/>
      <c r="R25" s="79"/>
      <c r="S25" s="79"/>
      <c r="T25" s="35">
        <f t="shared" si="0"/>
        <v>0.5</v>
      </c>
      <c r="U25" s="35">
        <f t="shared" si="0"/>
        <v>0.5</v>
      </c>
      <c r="V25" s="35">
        <f t="shared" si="0"/>
        <v>1</v>
      </c>
      <c r="W25" s="1"/>
    </row>
    <row r="26" spans="1:23" x14ac:dyDescent="0.2">
      <c r="A26" s="79"/>
      <c r="B26" s="14" t="s">
        <v>75</v>
      </c>
      <c r="C26" s="15" t="s">
        <v>79</v>
      </c>
      <c r="D26" s="16"/>
      <c r="E26" s="43" t="s">
        <v>125</v>
      </c>
      <c r="F26" s="12" t="s">
        <v>15</v>
      </c>
      <c r="G26" s="11" t="s">
        <v>15</v>
      </c>
      <c r="H26" s="46"/>
      <c r="I26" s="46"/>
      <c r="J26" s="46"/>
      <c r="K26" s="28"/>
      <c r="L26" s="28"/>
      <c r="M26" s="28"/>
      <c r="N26" s="36"/>
      <c r="O26" s="36"/>
      <c r="P26" s="36"/>
      <c r="Q26" s="79"/>
      <c r="R26" s="79"/>
      <c r="S26" s="79"/>
      <c r="T26" s="35">
        <f t="shared" si="0"/>
        <v>0</v>
      </c>
      <c r="U26" s="35">
        <f t="shared" si="0"/>
        <v>0</v>
      </c>
      <c r="V26" s="35">
        <f t="shared" si="0"/>
        <v>0</v>
      </c>
      <c r="W26" s="1"/>
    </row>
    <row r="27" spans="1:23" x14ac:dyDescent="0.2">
      <c r="A27" s="79"/>
      <c r="B27" s="14"/>
      <c r="C27" s="15"/>
      <c r="D27" s="16" t="s">
        <v>80</v>
      </c>
      <c r="E27" s="41" t="s">
        <v>123</v>
      </c>
      <c r="F27" s="12" t="s">
        <v>15</v>
      </c>
      <c r="G27" s="11" t="s">
        <v>15</v>
      </c>
      <c r="H27" s="46">
        <v>0.5</v>
      </c>
      <c r="I27" s="46">
        <v>0.5</v>
      </c>
      <c r="J27" s="46">
        <v>0.5</v>
      </c>
      <c r="K27" s="28"/>
      <c r="L27" s="28"/>
      <c r="M27" s="28"/>
      <c r="N27" s="36"/>
      <c r="O27" s="36"/>
      <c r="P27" s="36"/>
      <c r="Q27" s="79"/>
      <c r="R27" s="79"/>
      <c r="S27" s="79"/>
      <c r="T27" s="35">
        <f t="shared" si="0"/>
        <v>0.5</v>
      </c>
      <c r="U27" s="35">
        <f t="shared" si="0"/>
        <v>0.5</v>
      </c>
      <c r="V27" s="35">
        <f t="shared" si="0"/>
        <v>0.5</v>
      </c>
      <c r="W27" s="1"/>
    </row>
    <row r="28" spans="1:23" x14ac:dyDescent="0.2">
      <c r="A28" s="79"/>
      <c r="B28" s="14"/>
      <c r="C28" s="15"/>
      <c r="D28" s="16" t="s">
        <v>86</v>
      </c>
      <c r="E28" s="41" t="s">
        <v>123</v>
      </c>
      <c r="F28" s="12" t="s">
        <v>15</v>
      </c>
      <c r="G28" s="11" t="s">
        <v>15</v>
      </c>
      <c r="H28" s="46">
        <v>0.5</v>
      </c>
      <c r="I28" s="46">
        <v>0.5</v>
      </c>
      <c r="J28" s="46">
        <v>0.5</v>
      </c>
      <c r="K28" s="28"/>
      <c r="L28" s="28"/>
      <c r="M28" s="28"/>
      <c r="N28" s="36"/>
      <c r="O28" s="36"/>
      <c r="P28" s="36"/>
      <c r="Q28" s="79"/>
      <c r="R28" s="79"/>
      <c r="S28" s="79"/>
      <c r="T28" s="35">
        <f t="shared" si="0"/>
        <v>0.5</v>
      </c>
      <c r="U28" s="35">
        <f t="shared" si="0"/>
        <v>0.5</v>
      </c>
      <c r="V28" s="35">
        <f t="shared" si="0"/>
        <v>0.5</v>
      </c>
      <c r="W28" s="1"/>
    </row>
    <row r="29" spans="1:23" x14ac:dyDescent="0.2">
      <c r="A29" s="79"/>
      <c r="B29" s="14" t="s">
        <v>78</v>
      </c>
      <c r="C29" s="15" t="s">
        <v>81</v>
      </c>
      <c r="D29" s="16"/>
      <c r="E29" s="41" t="s">
        <v>126</v>
      </c>
      <c r="F29" s="12" t="s">
        <v>15</v>
      </c>
      <c r="G29" s="11" t="s">
        <v>15</v>
      </c>
      <c r="H29" s="46"/>
      <c r="I29" s="46"/>
      <c r="J29" s="46"/>
      <c r="K29" s="28"/>
      <c r="L29" s="28"/>
      <c r="M29" s="28"/>
      <c r="N29" s="36"/>
      <c r="O29" s="36"/>
      <c r="P29" s="36"/>
      <c r="Q29" s="79"/>
      <c r="R29" s="79"/>
      <c r="S29" s="79"/>
      <c r="T29" s="35">
        <f t="shared" si="0"/>
        <v>0</v>
      </c>
      <c r="U29" s="35">
        <f t="shared" si="0"/>
        <v>0</v>
      </c>
      <c r="V29" s="35">
        <f t="shared" si="0"/>
        <v>0</v>
      </c>
      <c r="W29" s="1"/>
    </row>
    <row r="30" spans="1:23" x14ac:dyDescent="0.2">
      <c r="A30" s="79"/>
      <c r="B30" s="14"/>
      <c r="C30" s="15"/>
      <c r="D30" s="16" t="s">
        <v>82</v>
      </c>
      <c r="E30" s="41" t="s">
        <v>126</v>
      </c>
      <c r="F30" s="12" t="s">
        <v>15</v>
      </c>
      <c r="G30" s="11" t="s">
        <v>15</v>
      </c>
      <c r="H30" s="46">
        <v>1</v>
      </c>
      <c r="I30" s="46">
        <v>1</v>
      </c>
      <c r="J30" s="46">
        <v>1</v>
      </c>
      <c r="K30" s="28"/>
      <c r="L30" s="28"/>
      <c r="M30" s="28"/>
      <c r="N30" s="36"/>
      <c r="O30" s="36"/>
      <c r="P30" s="36"/>
      <c r="Q30" s="79"/>
      <c r="R30" s="79"/>
      <c r="S30" s="79"/>
      <c r="T30" s="35">
        <f t="shared" si="0"/>
        <v>1</v>
      </c>
      <c r="U30" s="35">
        <f t="shared" si="0"/>
        <v>1</v>
      </c>
      <c r="V30" s="35">
        <f t="shared" si="0"/>
        <v>1</v>
      </c>
      <c r="W30" s="1"/>
    </row>
    <row r="31" spans="1:23" x14ac:dyDescent="0.2">
      <c r="A31" s="79"/>
      <c r="B31" s="14" t="s">
        <v>83</v>
      </c>
      <c r="C31" s="15" t="s">
        <v>84</v>
      </c>
      <c r="D31" s="16"/>
      <c r="E31" s="41" t="s">
        <v>123</v>
      </c>
      <c r="F31" s="12" t="s">
        <v>15</v>
      </c>
      <c r="G31" s="11" t="s">
        <v>15</v>
      </c>
      <c r="H31" s="46"/>
      <c r="I31" s="46"/>
      <c r="J31" s="46"/>
      <c r="K31" s="28"/>
      <c r="L31" s="28"/>
      <c r="M31" s="28"/>
      <c r="N31" s="36"/>
      <c r="O31" s="36"/>
      <c r="P31" s="36"/>
      <c r="Q31" s="79"/>
      <c r="R31" s="79"/>
      <c r="S31" s="79"/>
      <c r="T31" s="35">
        <f t="shared" si="0"/>
        <v>0</v>
      </c>
      <c r="U31" s="35">
        <f t="shared" si="0"/>
        <v>0</v>
      </c>
      <c r="V31" s="35">
        <f t="shared" si="0"/>
        <v>0</v>
      </c>
      <c r="W31" s="1"/>
    </row>
    <row r="32" spans="1:23" x14ac:dyDescent="0.2">
      <c r="A32" s="79"/>
      <c r="B32" s="14"/>
      <c r="C32" s="15"/>
      <c r="D32" s="15" t="s">
        <v>84</v>
      </c>
      <c r="E32" s="41" t="s">
        <v>123</v>
      </c>
      <c r="F32" s="12" t="s">
        <v>15</v>
      </c>
      <c r="G32" s="11" t="s">
        <v>15</v>
      </c>
      <c r="H32" s="46">
        <v>0.5</v>
      </c>
      <c r="I32" s="46">
        <v>0.5</v>
      </c>
      <c r="J32" s="46">
        <v>0.5</v>
      </c>
      <c r="K32" s="28"/>
      <c r="L32" s="28"/>
      <c r="M32" s="28"/>
      <c r="N32" s="36"/>
      <c r="O32" s="36"/>
      <c r="P32" s="36"/>
      <c r="Q32" s="79"/>
      <c r="R32" s="79"/>
      <c r="S32" s="79"/>
      <c r="T32" s="35">
        <f t="shared" si="0"/>
        <v>0.5</v>
      </c>
      <c r="U32" s="35">
        <f t="shared" si="0"/>
        <v>0.5</v>
      </c>
      <c r="V32" s="35">
        <f t="shared" si="0"/>
        <v>0.5</v>
      </c>
      <c r="W32" s="1"/>
    </row>
    <row r="33" spans="1:23" x14ac:dyDescent="0.2">
      <c r="A33" s="79"/>
      <c r="B33" s="49" t="s">
        <v>87</v>
      </c>
      <c r="C33" s="50" t="s">
        <v>50</v>
      </c>
      <c r="D33" s="16"/>
      <c r="E33" s="41">
        <v>1.5</v>
      </c>
      <c r="F33" s="12" t="s">
        <v>16</v>
      </c>
      <c r="G33" s="11" t="s">
        <v>16</v>
      </c>
      <c r="H33" s="46"/>
      <c r="I33" s="46"/>
      <c r="J33" s="46"/>
      <c r="K33" s="41"/>
      <c r="L33" s="28"/>
      <c r="M33" s="28"/>
      <c r="N33" s="36"/>
      <c r="O33" s="36"/>
      <c r="P33" s="36"/>
      <c r="Q33" s="79"/>
      <c r="R33" s="79"/>
      <c r="S33" s="79"/>
      <c r="T33" s="35">
        <f t="shared" si="0"/>
        <v>0</v>
      </c>
      <c r="U33" s="35">
        <f t="shared" si="0"/>
        <v>0</v>
      </c>
      <c r="V33" s="35">
        <f t="shared" si="0"/>
        <v>0</v>
      </c>
      <c r="W33" s="1"/>
    </row>
    <row r="34" spans="1:23" x14ac:dyDescent="0.2">
      <c r="A34" s="79"/>
      <c r="B34" s="14"/>
      <c r="C34" s="15"/>
      <c r="D34" s="16" t="s">
        <v>88</v>
      </c>
      <c r="E34" s="41">
        <v>0.5</v>
      </c>
      <c r="F34" s="12" t="s">
        <v>16</v>
      </c>
      <c r="G34" s="12" t="s">
        <v>16</v>
      </c>
      <c r="H34" s="46"/>
      <c r="I34" s="46"/>
      <c r="J34" s="46"/>
      <c r="K34" s="58">
        <v>0.5</v>
      </c>
      <c r="L34" s="58">
        <v>0.5</v>
      </c>
      <c r="M34" s="69">
        <v>2</v>
      </c>
      <c r="N34" s="36"/>
      <c r="O34" s="36"/>
      <c r="P34" s="36"/>
      <c r="Q34" s="79"/>
      <c r="R34" s="79"/>
      <c r="S34" s="79"/>
      <c r="T34" s="35">
        <f t="shared" si="0"/>
        <v>0.5</v>
      </c>
      <c r="U34" s="35">
        <f t="shared" si="0"/>
        <v>0.5</v>
      </c>
      <c r="V34" s="35">
        <f t="shared" si="0"/>
        <v>2</v>
      </c>
      <c r="W34" s="1"/>
    </row>
    <row r="35" spans="1:23" x14ac:dyDescent="0.2">
      <c r="A35" s="79"/>
      <c r="B35" s="14"/>
      <c r="C35" s="15"/>
      <c r="D35" s="16" t="s">
        <v>89</v>
      </c>
      <c r="E35" s="41">
        <v>0.5</v>
      </c>
      <c r="F35" s="12" t="s">
        <v>16</v>
      </c>
      <c r="G35" s="11" t="s">
        <v>16</v>
      </c>
      <c r="H35" s="46"/>
      <c r="I35" s="46"/>
      <c r="J35" s="46"/>
      <c r="K35" s="58">
        <v>0.5</v>
      </c>
      <c r="L35" s="58">
        <v>0.5</v>
      </c>
      <c r="M35" s="69">
        <v>1</v>
      </c>
      <c r="N35" s="36"/>
      <c r="O35" s="36"/>
      <c r="P35" s="36"/>
      <c r="Q35" s="79"/>
      <c r="R35" s="79"/>
      <c r="S35" s="79"/>
      <c r="T35" s="35">
        <f t="shared" si="0"/>
        <v>0.5</v>
      </c>
      <c r="U35" s="35">
        <f t="shared" si="0"/>
        <v>0.5</v>
      </c>
      <c r="V35" s="35">
        <f t="shared" si="0"/>
        <v>1</v>
      </c>
      <c r="W35" s="1"/>
    </row>
    <row r="36" spans="1:23" x14ac:dyDescent="0.2">
      <c r="A36" s="79"/>
      <c r="B36" s="14"/>
      <c r="C36" s="15"/>
      <c r="D36" s="16" t="s">
        <v>90</v>
      </c>
      <c r="E36" s="41">
        <v>0.5</v>
      </c>
      <c r="F36" s="12" t="s">
        <v>16</v>
      </c>
      <c r="G36" s="12" t="s">
        <v>16</v>
      </c>
      <c r="H36" s="46"/>
      <c r="I36" s="46"/>
      <c r="J36" s="46"/>
      <c r="K36" s="58">
        <v>0.5</v>
      </c>
      <c r="L36" s="58">
        <v>0.5</v>
      </c>
      <c r="M36" s="69">
        <v>0.5</v>
      </c>
      <c r="N36" s="36"/>
      <c r="O36" s="36"/>
      <c r="P36" s="36"/>
      <c r="Q36" s="79"/>
      <c r="R36" s="79"/>
      <c r="S36" s="79"/>
      <c r="T36" s="35">
        <f t="shared" si="0"/>
        <v>0.5</v>
      </c>
      <c r="U36" s="35">
        <f t="shared" si="0"/>
        <v>0.5</v>
      </c>
      <c r="V36" s="35">
        <f t="shared" si="0"/>
        <v>0.5</v>
      </c>
      <c r="W36" s="1"/>
    </row>
    <row r="37" spans="1:23" x14ac:dyDescent="0.2">
      <c r="A37" s="79"/>
      <c r="B37" s="49" t="s">
        <v>92</v>
      </c>
      <c r="C37" s="50" t="s">
        <v>91</v>
      </c>
      <c r="D37" s="16"/>
      <c r="E37" s="41">
        <v>6</v>
      </c>
      <c r="F37" s="12" t="s">
        <v>16</v>
      </c>
      <c r="G37" s="11" t="s">
        <v>16</v>
      </c>
      <c r="H37" s="46"/>
      <c r="I37" s="46"/>
      <c r="J37" s="46"/>
      <c r="K37" s="58"/>
      <c r="L37" s="69"/>
      <c r="M37" s="69"/>
      <c r="N37" s="36"/>
      <c r="O37" s="36"/>
      <c r="P37" s="36"/>
      <c r="Q37" s="79"/>
      <c r="R37" s="79"/>
      <c r="S37" s="79"/>
      <c r="T37" s="35">
        <f t="shared" si="0"/>
        <v>0</v>
      </c>
      <c r="U37" s="35">
        <f t="shared" si="0"/>
        <v>0</v>
      </c>
      <c r="V37" s="35">
        <f t="shared" si="0"/>
        <v>0</v>
      </c>
      <c r="W37" s="1"/>
    </row>
    <row r="38" spans="1:23" x14ac:dyDescent="0.2">
      <c r="A38" s="79"/>
      <c r="B38" s="14"/>
      <c r="C38" s="15"/>
      <c r="D38" s="16" t="s">
        <v>93</v>
      </c>
      <c r="E38" s="41">
        <v>3</v>
      </c>
      <c r="F38" s="12" t="s">
        <v>16</v>
      </c>
      <c r="G38" s="12" t="s">
        <v>16</v>
      </c>
      <c r="H38" s="46"/>
      <c r="I38" s="46"/>
      <c r="J38" s="46"/>
      <c r="K38" s="58">
        <v>3</v>
      </c>
      <c r="L38" s="69">
        <v>3</v>
      </c>
      <c r="M38" s="69">
        <v>2</v>
      </c>
      <c r="N38" s="36"/>
      <c r="O38" s="36"/>
      <c r="P38" s="36"/>
      <c r="Q38" s="79"/>
      <c r="R38" s="79"/>
      <c r="S38" s="79"/>
      <c r="T38" s="35">
        <f t="shared" si="0"/>
        <v>3</v>
      </c>
      <c r="U38" s="35">
        <f t="shared" si="0"/>
        <v>3</v>
      </c>
      <c r="V38" s="35">
        <f t="shared" si="0"/>
        <v>2</v>
      </c>
      <c r="W38" s="1"/>
    </row>
    <row r="39" spans="1:23" x14ac:dyDescent="0.2">
      <c r="A39" s="79"/>
      <c r="B39" s="14"/>
      <c r="C39" s="15"/>
      <c r="D39" s="16" t="s">
        <v>94</v>
      </c>
      <c r="E39" s="41">
        <v>2</v>
      </c>
      <c r="F39" s="12" t="s">
        <v>16</v>
      </c>
      <c r="G39" s="11" t="s">
        <v>16</v>
      </c>
      <c r="H39" s="46"/>
      <c r="I39" s="46"/>
      <c r="J39" s="46"/>
      <c r="K39" s="58">
        <v>2</v>
      </c>
      <c r="L39" s="69">
        <v>2</v>
      </c>
      <c r="M39" s="69">
        <v>2</v>
      </c>
      <c r="N39" s="36"/>
      <c r="O39" s="36"/>
      <c r="P39" s="36"/>
      <c r="Q39" s="79"/>
      <c r="R39" s="79"/>
      <c r="S39" s="79"/>
      <c r="T39" s="35">
        <f t="shared" si="0"/>
        <v>2</v>
      </c>
      <c r="U39" s="35">
        <f t="shared" si="0"/>
        <v>2</v>
      </c>
      <c r="V39" s="35">
        <f t="shared" si="0"/>
        <v>2</v>
      </c>
      <c r="W39" s="1"/>
    </row>
    <row r="40" spans="1:23" x14ac:dyDescent="0.2">
      <c r="A40" s="79"/>
      <c r="B40" s="14"/>
      <c r="C40" s="15"/>
      <c r="D40" s="16" t="s">
        <v>95</v>
      </c>
      <c r="E40" s="41">
        <v>1</v>
      </c>
      <c r="F40" s="12" t="s">
        <v>16</v>
      </c>
      <c r="G40" s="12" t="s">
        <v>16</v>
      </c>
      <c r="H40" s="46"/>
      <c r="I40" s="46"/>
      <c r="J40" s="46"/>
      <c r="K40" s="58">
        <v>1</v>
      </c>
      <c r="L40" s="69">
        <v>1</v>
      </c>
      <c r="M40" s="69">
        <v>2</v>
      </c>
      <c r="N40" s="36"/>
      <c r="O40" s="36"/>
      <c r="P40" s="36"/>
      <c r="Q40" s="79"/>
      <c r="R40" s="79"/>
      <c r="S40" s="79"/>
      <c r="T40" s="35">
        <f t="shared" si="0"/>
        <v>1</v>
      </c>
      <c r="U40" s="35">
        <f t="shared" si="0"/>
        <v>1</v>
      </c>
      <c r="V40" s="35">
        <f t="shared" si="0"/>
        <v>2</v>
      </c>
      <c r="W40" s="1"/>
    </row>
    <row r="41" spans="1:23" x14ac:dyDescent="0.2">
      <c r="A41" s="79"/>
      <c r="B41" s="49" t="s">
        <v>97</v>
      </c>
      <c r="C41" s="50" t="s">
        <v>96</v>
      </c>
      <c r="D41" s="15"/>
      <c r="E41" s="41">
        <v>5</v>
      </c>
      <c r="F41" s="12" t="s">
        <v>16</v>
      </c>
      <c r="G41" s="11" t="s">
        <v>16</v>
      </c>
      <c r="H41" s="46"/>
      <c r="I41" s="46"/>
      <c r="J41" s="46"/>
      <c r="K41" s="58"/>
      <c r="L41" s="69"/>
      <c r="M41" s="69"/>
      <c r="N41" s="36"/>
      <c r="O41" s="36"/>
      <c r="P41" s="36"/>
      <c r="Q41" s="79"/>
      <c r="R41" s="79"/>
      <c r="S41" s="79"/>
      <c r="T41" s="35">
        <f t="shared" si="0"/>
        <v>0</v>
      </c>
      <c r="U41" s="35">
        <f t="shared" si="0"/>
        <v>0</v>
      </c>
      <c r="V41" s="35">
        <f t="shared" si="0"/>
        <v>0</v>
      </c>
      <c r="W41" s="1"/>
    </row>
    <row r="42" spans="1:23" x14ac:dyDescent="0.2">
      <c r="A42" s="79"/>
      <c r="B42" s="49" t="s">
        <v>49</v>
      </c>
      <c r="C42" s="50" t="s">
        <v>98</v>
      </c>
      <c r="D42" s="15"/>
      <c r="E42" s="41">
        <v>2</v>
      </c>
      <c r="F42" s="12" t="s">
        <v>16</v>
      </c>
      <c r="G42" s="12" t="s">
        <v>16</v>
      </c>
      <c r="H42" s="46"/>
      <c r="I42" s="46"/>
      <c r="J42" s="46"/>
      <c r="K42" s="58"/>
      <c r="L42" s="69"/>
      <c r="M42" s="69"/>
      <c r="N42" s="36"/>
      <c r="O42" s="36"/>
      <c r="P42" s="36"/>
      <c r="Q42" s="79"/>
      <c r="R42" s="79"/>
      <c r="S42" s="79"/>
      <c r="T42" s="35">
        <f t="shared" si="0"/>
        <v>0</v>
      </c>
      <c r="U42" s="35">
        <f t="shared" si="0"/>
        <v>0</v>
      </c>
      <c r="V42" s="35">
        <f t="shared" si="0"/>
        <v>0</v>
      </c>
      <c r="W42" s="1"/>
    </row>
    <row r="43" spans="1:23" x14ac:dyDescent="0.2">
      <c r="A43" s="79"/>
      <c r="B43" s="14"/>
      <c r="C43" s="15"/>
      <c r="D43" s="50" t="s">
        <v>99</v>
      </c>
      <c r="E43" s="41">
        <v>1</v>
      </c>
      <c r="F43" s="12" t="s">
        <v>16</v>
      </c>
      <c r="G43" s="11" t="s">
        <v>16</v>
      </c>
      <c r="H43" s="46"/>
      <c r="I43" s="46"/>
      <c r="J43" s="46"/>
      <c r="K43" s="58">
        <v>1</v>
      </c>
      <c r="L43" s="69">
        <v>1</v>
      </c>
      <c r="M43" s="69">
        <v>1</v>
      </c>
      <c r="N43" s="36"/>
      <c r="O43" s="36"/>
      <c r="P43" s="36"/>
      <c r="Q43" s="79"/>
      <c r="R43" s="79"/>
      <c r="S43" s="79"/>
      <c r="T43" s="35">
        <f t="shared" si="0"/>
        <v>1</v>
      </c>
      <c r="U43" s="35">
        <f t="shared" si="0"/>
        <v>1</v>
      </c>
      <c r="V43" s="35">
        <f t="shared" si="0"/>
        <v>1</v>
      </c>
      <c r="W43" s="1"/>
    </row>
    <row r="44" spans="1:23" x14ac:dyDescent="0.2">
      <c r="A44" s="79"/>
      <c r="B44" s="14"/>
      <c r="C44" s="15"/>
      <c r="D44" s="50" t="s">
        <v>100</v>
      </c>
      <c r="E44" s="41">
        <v>1</v>
      </c>
      <c r="F44" s="12" t="s">
        <v>16</v>
      </c>
      <c r="G44" s="12" t="s">
        <v>16</v>
      </c>
      <c r="H44" s="46"/>
      <c r="I44" s="46"/>
      <c r="J44" s="46"/>
      <c r="K44" s="58">
        <v>1</v>
      </c>
      <c r="L44" s="69">
        <v>1</v>
      </c>
      <c r="M44" s="69">
        <v>1</v>
      </c>
      <c r="N44" s="36"/>
      <c r="O44" s="36"/>
      <c r="P44" s="36"/>
      <c r="Q44" s="79"/>
      <c r="R44" s="79"/>
      <c r="S44" s="79"/>
      <c r="T44" s="35">
        <f t="shared" si="0"/>
        <v>1</v>
      </c>
      <c r="U44" s="35">
        <f t="shared" si="0"/>
        <v>1</v>
      </c>
      <c r="V44" s="35">
        <f t="shared" si="0"/>
        <v>1</v>
      </c>
      <c r="W44" s="1"/>
    </row>
    <row r="45" spans="1:23" x14ac:dyDescent="0.2">
      <c r="A45" s="79"/>
      <c r="B45" s="49" t="s">
        <v>101</v>
      </c>
      <c r="C45" s="50" t="s">
        <v>102</v>
      </c>
      <c r="D45" s="50"/>
      <c r="E45" s="41">
        <v>3</v>
      </c>
      <c r="F45" s="12" t="s">
        <v>16</v>
      </c>
      <c r="G45" s="11" t="s">
        <v>16</v>
      </c>
      <c r="H45" s="46"/>
      <c r="I45" s="46"/>
      <c r="J45" s="46"/>
      <c r="K45" s="58"/>
      <c r="L45" s="69"/>
      <c r="M45" s="69"/>
      <c r="N45" s="36"/>
      <c r="O45" s="36"/>
      <c r="P45" s="36"/>
      <c r="Q45" s="79"/>
      <c r="R45" s="79"/>
      <c r="S45" s="79"/>
      <c r="T45" s="35">
        <f t="shared" si="0"/>
        <v>0</v>
      </c>
      <c r="U45" s="35">
        <f t="shared" si="0"/>
        <v>0</v>
      </c>
      <c r="V45" s="35">
        <f t="shared" si="0"/>
        <v>0</v>
      </c>
      <c r="W45" s="1"/>
    </row>
    <row r="46" spans="1:23" x14ac:dyDescent="0.2">
      <c r="A46" s="79"/>
      <c r="B46" s="14"/>
      <c r="C46" s="15"/>
      <c r="D46" s="50" t="s">
        <v>103</v>
      </c>
      <c r="E46" s="41">
        <v>2</v>
      </c>
      <c r="F46" s="12" t="s">
        <v>16</v>
      </c>
      <c r="G46" s="12" t="s">
        <v>16</v>
      </c>
      <c r="H46" s="46"/>
      <c r="I46" s="46"/>
      <c r="J46" s="46"/>
      <c r="K46" s="58">
        <v>2</v>
      </c>
      <c r="L46" s="69">
        <v>2</v>
      </c>
      <c r="M46" s="69">
        <v>2.5</v>
      </c>
      <c r="N46" s="36"/>
      <c r="O46" s="36"/>
      <c r="P46" s="36"/>
      <c r="Q46" s="79"/>
      <c r="R46" s="79"/>
      <c r="S46" s="79"/>
      <c r="T46" s="35">
        <f t="shared" si="0"/>
        <v>2</v>
      </c>
      <c r="U46" s="35">
        <f t="shared" si="0"/>
        <v>2</v>
      </c>
      <c r="V46" s="35">
        <f t="shared" si="0"/>
        <v>2.5</v>
      </c>
      <c r="W46" s="1"/>
    </row>
    <row r="47" spans="1:23" x14ac:dyDescent="0.2">
      <c r="A47" s="79"/>
      <c r="B47" s="14"/>
      <c r="C47" s="15"/>
      <c r="D47" s="50" t="s">
        <v>104</v>
      </c>
      <c r="E47" s="41">
        <v>1</v>
      </c>
      <c r="F47" s="12" t="s">
        <v>16</v>
      </c>
      <c r="G47" s="11" t="s">
        <v>16</v>
      </c>
      <c r="H47" s="46"/>
      <c r="I47" s="46"/>
      <c r="J47" s="46"/>
      <c r="K47" s="58">
        <v>1</v>
      </c>
      <c r="L47" s="69">
        <v>1</v>
      </c>
      <c r="M47" s="69">
        <v>1</v>
      </c>
      <c r="N47" s="36"/>
      <c r="O47" s="36"/>
      <c r="P47" s="36"/>
      <c r="Q47" s="79"/>
      <c r="R47" s="79"/>
      <c r="S47" s="79"/>
      <c r="T47" s="35">
        <f t="shared" si="0"/>
        <v>1</v>
      </c>
      <c r="U47" s="35">
        <f t="shared" si="0"/>
        <v>1</v>
      </c>
      <c r="V47" s="35">
        <f t="shared" si="0"/>
        <v>1</v>
      </c>
      <c r="W47" s="1"/>
    </row>
    <row r="48" spans="1:23" x14ac:dyDescent="0.2">
      <c r="A48" s="79"/>
      <c r="B48" s="14">
        <v>1.2</v>
      </c>
      <c r="C48" s="50" t="s">
        <v>127</v>
      </c>
      <c r="D48" s="50"/>
      <c r="E48" s="41">
        <v>4.5</v>
      </c>
      <c r="F48" s="12" t="s">
        <v>128</v>
      </c>
      <c r="G48" s="11" t="s">
        <v>128</v>
      </c>
      <c r="H48" s="46"/>
      <c r="I48" s="46"/>
      <c r="J48" s="46"/>
      <c r="K48" s="41"/>
      <c r="L48" s="79"/>
      <c r="M48" s="79"/>
      <c r="N48" s="89"/>
      <c r="O48" s="36"/>
      <c r="P48" s="36"/>
      <c r="Q48" s="79"/>
      <c r="R48" s="79"/>
      <c r="S48" s="79"/>
      <c r="T48" s="35">
        <f t="shared" si="0"/>
        <v>0</v>
      </c>
      <c r="U48" s="35">
        <f t="shared" si="0"/>
        <v>0</v>
      </c>
      <c r="V48" s="35">
        <f t="shared" si="0"/>
        <v>0</v>
      </c>
      <c r="W48" s="1"/>
    </row>
    <row r="49" spans="1:23" x14ac:dyDescent="0.2">
      <c r="A49" s="79"/>
      <c r="B49" s="49" t="s">
        <v>129</v>
      </c>
      <c r="C49" s="50" t="s">
        <v>130</v>
      </c>
      <c r="D49" s="50"/>
      <c r="E49" s="41">
        <v>4.5</v>
      </c>
      <c r="F49" s="12" t="s">
        <v>128</v>
      </c>
      <c r="G49" s="11" t="s">
        <v>128</v>
      </c>
      <c r="H49" s="46"/>
      <c r="I49" s="46"/>
      <c r="J49" s="46"/>
      <c r="K49" s="41"/>
      <c r="L49" s="79"/>
      <c r="M49" s="79"/>
      <c r="N49" s="89"/>
      <c r="O49" s="36"/>
      <c r="P49" s="36"/>
      <c r="Q49" s="79"/>
      <c r="R49" s="79"/>
      <c r="S49" s="79"/>
      <c r="T49" s="35">
        <f t="shared" si="0"/>
        <v>0</v>
      </c>
      <c r="U49" s="35">
        <f t="shared" si="0"/>
        <v>0</v>
      </c>
      <c r="V49" s="35">
        <f t="shared" si="0"/>
        <v>0</v>
      </c>
      <c r="W49" s="1"/>
    </row>
    <row r="50" spans="1:23" x14ac:dyDescent="0.2">
      <c r="A50" s="79"/>
      <c r="B50" s="14"/>
      <c r="C50" s="15"/>
      <c r="D50" s="50" t="s">
        <v>131</v>
      </c>
      <c r="E50" s="41">
        <v>0.5</v>
      </c>
      <c r="F50" s="12" t="s">
        <v>128</v>
      </c>
      <c r="G50" s="11" t="s">
        <v>128</v>
      </c>
      <c r="H50" s="46"/>
      <c r="I50" s="46"/>
      <c r="J50" s="46"/>
      <c r="K50" s="41"/>
      <c r="L50" s="79"/>
      <c r="M50" s="79"/>
      <c r="N50" s="89">
        <v>0.5</v>
      </c>
      <c r="O50" s="89">
        <v>0.5</v>
      </c>
      <c r="P50" s="46">
        <v>0.5</v>
      </c>
      <c r="Q50" s="79"/>
      <c r="R50" s="79"/>
      <c r="S50" s="79"/>
      <c r="T50" s="35">
        <f t="shared" si="0"/>
        <v>0.5</v>
      </c>
      <c r="U50" s="35">
        <f t="shared" si="0"/>
        <v>0.5</v>
      </c>
      <c r="V50" s="35" t="e">
        <f>P50+M50+#REF!+S50</f>
        <v>#REF!</v>
      </c>
      <c r="W50" s="1"/>
    </row>
    <row r="51" spans="1:23" x14ac:dyDescent="0.2">
      <c r="A51" s="79"/>
      <c r="B51" s="14"/>
      <c r="C51" s="15"/>
      <c r="D51" s="50" t="s">
        <v>132</v>
      </c>
      <c r="E51" s="41">
        <v>2</v>
      </c>
      <c r="F51" s="12" t="s">
        <v>128</v>
      </c>
      <c r="G51" s="11" t="s">
        <v>128</v>
      </c>
      <c r="H51" s="46"/>
      <c r="I51" s="46"/>
      <c r="J51" s="46"/>
      <c r="K51" s="41"/>
      <c r="L51" s="79"/>
      <c r="M51" s="79"/>
      <c r="N51" s="89">
        <v>2</v>
      </c>
      <c r="O51" s="89">
        <v>2</v>
      </c>
      <c r="P51" s="46">
        <v>4.5</v>
      </c>
      <c r="Q51" s="79"/>
      <c r="R51" s="79"/>
      <c r="S51" s="79"/>
      <c r="T51" s="35">
        <f t="shared" si="0"/>
        <v>2</v>
      </c>
      <c r="U51" s="35">
        <f t="shared" si="0"/>
        <v>2</v>
      </c>
      <c r="V51" s="35" t="e">
        <f>P51+M51+#REF!+S51</f>
        <v>#REF!</v>
      </c>
      <c r="W51" s="1"/>
    </row>
    <row r="52" spans="1:23" x14ac:dyDescent="0.2">
      <c r="A52" s="79"/>
      <c r="B52" s="14"/>
      <c r="C52" s="15"/>
      <c r="D52" s="50" t="s">
        <v>133</v>
      </c>
      <c r="E52" s="41">
        <v>2</v>
      </c>
      <c r="F52" s="12" t="s">
        <v>128</v>
      </c>
      <c r="G52" s="11" t="s">
        <v>128</v>
      </c>
      <c r="H52" s="46"/>
      <c r="I52" s="46"/>
      <c r="J52" s="46"/>
      <c r="K52" s="41"/>
      <c r="L52" s="79"/>
      <c r="M52" s="79"/>
      <c r="N52" s="89">
        <v>2</v>
      </c>
      <c r="O52" s="36">
        <v>0</v>
      </c>
      <c r="P52" s="46"/>
      <c r="Q52" s="79"/>
      <c r="R52" s="79"/>
      <c r="S52" s="79"/>
      <c r="T52" s="35">
        <f t="shared" si="0"/>
        <v>2</v>
      </c>
      <c r="U52" s="35">
        <f t="shared" si="0"/>
        <v>0</v>
      </c>
      <c r="V52" s="35" t="e">
        <f>P52+M52+#REF!+S52</f>
        <v>#REF!</v>
      </c>
      <c r="W52" s="1"/>
    </row>
    <row r="53" spans="1:23" x14ac:dyDescent="0.2">
      <c r="A53" s="79"/>
      <c r="B53" s="14">
        <v>1.1000000000000001</v>
      </c>
      <c r="C53" s="50" t="s">
        <v>74</v>
      </c>
      <c r="D53" s="50"/>
      <c r="E53" s="41">
        <v>2</v>
      </c>
      <c r="F53" s="12" t="s">
        <v>128</v>
      </c>
      <c r="G53" s="11" t="s">
        <v>128</v>
      </c>
      <c r="H53" s="46"/>
      <c r="I53" s="46"/>
      <c r="J53" s="46"/>
      <c r="K53" s="41"/>
      <c r="L53" s="79"/>
      <c r="M53" s="79"/>
      <c r="N53" s="89"/>
      <c r="O53" s="36"/>
      <c r="P53" s="46"/>
      <c r="Q53" s="79"/>
      <c r="R53" s="79"/>
      <c r="S53" s="79"/>
      <c r="T53" s="35">
        <f t="shared" si="0"/>
        <v>0</v>
      </c>
      <c r="U53" s="35">
        <f t="shared" si="0"/>
        <v>0</v>
      </c>
      <c r="V53" s="35" t="e">
        <f>P53+M53+#REF!+S53</f>
        <v>#REF!</v>
      </c>
      <c r="W53" s="1"/>
    </row>
    <row r="54" spans="1:23" x14ac:dyDescent="0.2">
      <c r="A54" s="79"/>
      <c r="B54" s="49" t="s">
        <v>78</v>
      </c>
      <c r="C54" s="50" t="s">
        <v>134</v>
      </c>
      <c r="D54" s="50"/>
      <c r="E54" s="41">
        <v>2</v>
      </c>
      <c r="F54" s="12" t="s">
        <v>128</v>
      </c>
      <c r="G54" s="11" t="s">
        <v>128</v>
      </c>
      <c r="H54" s="46"/>
      <c r="I54" s="46"/>
      <c r="J54" s="46"/>
      <c r="K54" s="41"/>
      <c r="L54" s="79"/>
      <c r="M54" s="79"/>
      <c r="N54" s="89"/>
      <c r="O54" s="36"/>
      <c r="P54" s="46"/>
      <c r="Q54" s="79"/>
      <c r="R54" s="79"/>
      <c r="S54" s="79"/>
      <c r="T54" s="35">
        <f t="shared" si="0"/>
        <v>0</v>
      </c>
      <c r="U54" s="35">
        <f t="shared" si="0"/>
        <v>0</v>
      </c>
      <c r="V54" s="35" t="e">
        <f>P54+M54+#REF!+S54</f>
        <v>#REF!</v>
      </c>
      <c r="W54" s="1"/>
    </row>
    <row r="55" spans="1:23" x14ac:dyDescent="0.2">
      <c r="A55" s="79"/>
      <c r="B55" s="14"/>
      <c r="C55" s="15"/>
      <c r="D55" s="50" t="s">
        <v>135</v>
      </c>
      <c r="E55" s="41">
        <v>1</v>
      </c>
      <c r="F55" s="12" t="s">
        <v>128</v>
      </c>
      <c r="G55" s="11" t="s">
        <v>128</v>
      </c>
      <c r="H55" s="46"/>
      <c r="I55" s="46"/>
      <c r="J55" s="46"/>
      <c r="K55" s="41"/>
      <c r="L55" s="79"/>
      <c r="M55" s="79"/>
      <c r="N55" s="89"/>
      <c r="O55" s="36"/>
      <c r="P55" s="46"/>
      <c r="Q55" s="79"/>
      <c r="R55" s="79"/>
      <c r="S55" s="79"/>
      <c r="T55" s="35">
        <f t="shared" si="0"/>
        <v>0</v>
      </c>
      <c r="U55" s="35">
        <f t="shared" si="0"/>
        <v>0</v>
      </c>
      <c r="V55" s="35" t="e">
        <f>P55+M55+#REF!+S55</f>
        <v>#REF!</v>
      </c>
      <c r="W55" s="1"/>
    </row>
    <row r="56" spans="1:23" x14ac:dyDescent="0.2">
      <c r="A56" s="79"/>
      <c r="B56" s="14"/>
      <c r="C56" s="15"/>
      <c r="D56" s="50" t="s">
        <v>136</v>
      </c>
      <c r="E56" s="41">
        <v>1</v>
      </c>
      <c r="F56" s="12" t="s">
        <v>128</v>
      </c>
      <c r="G56" s="11" t="s">
        <v>128</v>
      </c>
      <c r="H56" s="46"/>
      <c r="I56" s="46"/>
      <c r="J56" s="46"/>
      <c r="K56" s="41"/>
      <c r="L56" s="79"/>
      <c r="M56" s="79"/>
      <c r="N56" s="89"/>
      <c r="O56" s="36"/>
      <c r="P56" s="46"/>
      <c r="Q56" s="79"/>
      <c r="R56" s="79"/>
      <c r="S56" s="79"/>
      <c r="T56" s="35">
        <f t="shared" si="0"/>
        <v>0</v>
      </c>
      <c r="U56" s="35">
        <f t="shared" si="0"/>
        <v>0</v>
      </c>
      <c r="V56" s="35" t="e">
        <f>P56+M56+#REF!+S56</f>
        <v>#REF!</v>
      </c>
      <c r="W56" s="1"/>
    </row>
    <row r="57" spans="1:23" x14ac:dyDescent="0.2">
      <c r="A57" s="79"/>
      <c r="B57" s="49" t="s">
        <v>51</v>
      </c>
      <c r="C57" s="50" t="s">
        <v>52</v>
      </c>
      <c r="D57" s="50"/>
      <c r="E57" s="41">
        <v>4</v>
      </c>
      <c r="F57" s="12" t="s">
        <v>128</v>
      </c>
      <c r="G57" s="11" t="s">
        <v>128</v>
      </c>
      <c r="H57" s="46"/>
      <c r="I57" s="46"/>
      <c r="J57" s="46"/>
      <c r="K57" s="41"/>
      <c r="L57" s="79"/>
      <c r="M57" s="79"/>
      <c r="N57" s="89"/>
      <c r="O57" s="36"/>
      <c r="P57" s="46"/>
      <c r="Q57" s="79"/>
      <c r="R57" s="79"/>
      <c r="S57" s="79"/>
      <c r="T57" s="35">
        <f t="shared" si="0"/>
        <v>0</v>
      </c>
      <c r="U57" s="35">
        <f t="shared" si="0"/>
        <v>0</v>
      </c>
      <c r="V57" s="35" t="e">
        <f>P57+M57+#REF!+S57</f>
        <v>#REF!</v>
      </c>
      <c r="W57" s="1"/>
    </row>
    <row r="58" spans="1:23" x14ac:dyDescent="0.2">
      <c r="A58" s="79"/>
      <c r="B58" s="49" t="s">
        <v>137</v>
      </c>
      <c r="C58" s="50" t="s">
        <v>138</v>
      </c>
      <c r="D58" s="50"/>
      <c r="E58" s="41">
        <v>2</v>
      </c>
      <c r="F58" s="12" t="s">
        <v>128</v>
      </c>
      <c r="G58" s="11" t="s">
        <v>128</v>
      </c>
      <c r="H58" s="46"/>
      <c r="I58" s="46"/>
      <c r="J58" s="46"/>
      <c r="K58" s="41"/>
      <c r="L58" s="79"/>
      <c r="M58" s="79"/>
      <c r="N58" s="89"/>
      <c r="O58" s="36"/>
      <c r="P58" s="46"/>
      <c r="Q58" s="79"/>
      <c r="R58" s="79"/>
      <c r="S58" s="79"/>
      <c r="T58" s="35">
        <f t="shared" si="0"/>
        <v>0</v>
      </c>
      <c r="U58" s="35">
        <f t="shared" si="0"/>
        <v>0</v>
      </c>
      <c r="V58" s="35" t="e">
        <f>P59+M58+#REF!+S58</f>
        <v>#REF!</v>
      </c>
      <c r="W58" s="1"/>
    </row>
    <row r="59" spans="1:23" x14ac:dyDescent="0.2">
      <c r="A59" s="79"/>
      <c r="B59" s="14"/>
      <c r="C59" s="15"/>
      <c r="D59" s="50" t="s">
        <v>139</v>
      </c>
      <c r="E59" s="41">
        <v>0.5</v>
      </c>
      <c r="F59" s="12" t="s">
        <v>128</v>
      </c>
      <c r="G59" s="11" t="s">
        <v>128</v>
      </c>
      <c r="H59" s="46"/>
      <c r="I59" s="46"/>
      <c r="J59" s="46"/>
      <c r="K59" s="41"/>
      <c r="L59" s="79"/>
      <c r="M59" s="79"/>
      <c r="N59" s="89">
        <v>0.5</v>
      </c>
      <c r="O59" s="89">
        <v>0.5</v>
      </c>
      <c r="P59" s="89">
        <v>0.5</v>
      </c>
      <c r="Q59" s="79"/>
      <c r="R59" s="79"/>
      <c r="S59" s="79"/>
      <c r="T59" s="35">
        <f t="shared" si="0"/>
        <v>0.5</v>
      </c>
      <c r="U59" s="35">
        <f t="shared" si="0"/>
        <v>0.5</v>
      </c>
      <c r="V59" s="35" t="e">
        <f>P60+M59+#REF!+S59</f>
        <v>#REF!</v>
      </c>
      <c r="W59" s="1"/>
    </row>
    <row r="60" spans="1:23" x14ac:dyDescent="0.2">
      <c r="A60" s="79"/>
      <c r="B60" s="14"/>
      <c r="C60" s="15"/>
      <c r="D60" s="50" t="s">
        <v>140</v>
      </c>
      <c r="E60" s="41">
        <v>0.5</v>
      </c>
      <c r="F60" s="12" t="s">
        <v>128</v>
      </c>
      <c r="G60" s="11" t="s">
        <v>128</v>
      </c>
      <c r="H60" s="46"/>
      <c r="I60" s="46"/>
      <c r="J60" s="46"/>
      <c r="K60" s="41"/>
      <c r="L60" s="79"/>
      <c r="M60" s="79"/>
      <c r="N60" s="89">
        <v>0.5</v>
      </c>
      <c r="O60" s="89">
        <v>0.5</v>
      </c>
      <c r="P60" s="89">
        <v>0.5</v>
      </c>
      <c r="Q60" s="79"/>
      <c r="R60" s="79"/>
      <c r="S60" s="79"/>
      <c r="T60" s="35">
        <f t="shared" si="0"/>
        <v>0.5</v>
      </c>
      <c r="U60" s="35">
        <f t="shared" si="0"/>
        <v>0.5</v>
      </c>
      <c r="V60" s="35" t="e">
        <f>P61+M60+#REF!+S60</f>
        <v>#REF!</v>
      </c>
      <c r="W60" s="1"/>
    </row>
    <row r="61" spans="1:23" x14ac:dyDescent="0.2">
      <c r="A61" s="79"/>
      <c r="B61" s="14"/>
      <c r="C61" s="15"/>
      <c r="D61" s="50" t="s">
        <v>141</v>
      </c>
      <c r="E61" s="41">
        <v>0.5</v>
      </c>
      <c r="F61" s="12" t="s">
        <v>128</v>
      </c>
      <c r="G61" s="11" t="s">
        <v>128</v>
      </c>
      <c r="H61" s="46"/>
      <c r="I61" s="46"/>
      <c r="J61" s="46"/>
      <c r="K61" s="41"/>
      <c r="L61" s="79"/>
      <c r="M61" s="79"/>
      <c r="N61" s="89">
        <v>0.5</v>
      </c>
      <c r="O61" s="89">
        <v>0.5</v>
      </c>
      <c r="P61" s="89">
        <v>0.5</v>
      </c>
      <c r="Q61" s="79"/>
      <c r="R61" s="79"/>
      <c r="S61" s="79"/>
      <c r="T61" s="35">
        <f t="shared" si="0"/>
        <v>0.5</v>
      </c>
      <c r="U61" s="35">
        <f t="shared" si="0"/>
        <v>0.5</v>
      </c>
      <c r="V61" s="35" t="e">
        <f>P62+M61+#REF!+S61</f>
        <v>#REF!</v>
      </c>
      <c r="W61" s="1"/>
    </row>
    <row r="62" spans="1:23" x14ac:dyDescent="0.2">
      <c r="A62" s="79"/>
      <c r="B62" s="14"/>
      <c r="C62" s="15"/>
      <c r="D62" s="50" t="s">
        <v>142</v>
      </c>
      <c r="E62" s="41">
        <v>0.5</v>
      </c>
      <c r="F62" s="12" t="s">
        <v>128</v>
      </c>
      <c r="G62" s="11" t="s">
        <v>128</v>
      </c>
      <c r="H62" s="46"/>
      <c r="I62" s="46"/>
      <c r="J62" s="46"/>
      <c r="K62" s="41"/>
      <c r="L62" s="79"/>
      <c r="M62" s="79"/>
      <c r="N62" s="89">
        <v>0.5</v>
      </c>
      <c r="O62" s="89">
        <v>0.5</v>
      </c>
      <c r="P62" s="89">
        <v>0.5</v>
      </c>
      <c r="Q62" s="79"/>
      <c r="R62" s="79"/>
      <c r="S62" s="79"/>
      <c r="T62" s="35">
        <f t="shared" si="0"/>
        <v>0.5</v>
      </c>
      <c r="U62" s="35">
        <f t="shared" si="0"/>
        <v>0.5</v>
      </c>
      <c r="V62" s="35" t="e">
        <f>#REF!+M62+#REF!+S62</f>
        <v>#REF!</v>
      </c>
      <c r="W62" s="1"/>
    </row>
    <row r="63" spans="1:23" x14ac:dyDescent="0.2">
      <c r="A63" s="79"/>
      <c r="B63" s="49" t="s">
        <v>143</v>
      </c>
      <c r="C63" s="50" t="s">
        <v>144</v>
      </c>
      <c r="D63" s="50"/>
      <c r="E63" s="41">
        <v>2</v>
      </c>
      <c r="F63" s="12" t="s">
        <v>128</v>
      </c>
      <c r="G63" s="11" t="s">
        <v>128</v>
      </c>
      <c r="H63" s="46"/>
      <c r="I63" s="46"/>
      <c r="J63" s="46"/>
      <c r="K63" s="41"/>
      <c r="L63" s="79"/>
      <c r="M63" s="79"/>
      <c r="N63" s="89"/>
      <c r="O63" s="89"/>
      <c r="P63" s="89"/>
      <c r="Q63" s="79"/>
      <c r="R63" s="79"/>
      <c r="S63" s="79"/>
      <c r="T63" s="35">
        <f t="shared" si="0"/>
        <v>0</v>
      </c>
      <c r="U63" s="35">
        <f t="shared" si="0"/>
        <v>0</v>
      </c>
      <c r="V63" s="35">
        <f t="shared" si="0"/>
        <v>0</v>
      </c>
      <c r="W63" s="1"/>
    </row>
    <row r="64" spans="1:23" x14ac:dyDescent="0.2">
      <c r="A64" s="79"/>
      <c r="B64" s="14"/>
      <c r="C64" s="15"/>
      <c r="D64" s="50" t="s">
        <v>145</v>
      </c>
      <c r="E64" s="41">
        <v>1</v>
      </c>
      <c r="F64" s="12" t="s">
        <v>128</v>
      </c>
      <c r="G64" s="11" t="s">
        <v>128</v>
      </c>
      <c r="H64" s="46"/>
      <c r="I64" s="46"/>
      <c r="J64" s="46"/>
      <c r="K64" s="41"/>
      <c r="L64" s="79"/>
      <c r="M64" s="79"/>
      <c r="N64" s="89">
        <v>1</v>
      </c>
      <c r="O64" s="89">
        <v>1</v>
      </c>
      <c r="P64" s="89">
        <v>1.5</v>
      </c>
      <c r="Q64" s="79"/>
      <c r="R64" s="79"/>
      <c r="S64" s="79"/>
      <c r="T64" s="35">
        <f t="shared" si="0"/>
        <v>1</v>
      </c>
      <c r="U64" s="35">
        <f t="shared" si="0"/>
        <v>1</v>
      </c>
      <c r="V64" s="35">
        <f t="shared" si="0"/>
        <v>1.5</v>
      </c>
      <c r="W64" s="1"/>
    </row>
    <row r="65" spans="1:23" x14ac:dyDescent="0.2">
      <c r="A65" s="79"/>
      <c r="B65" s="14"/>
      <c r="C65" s="15"/>
      <c r="D65" s="50" t="s">
        <v>146</v>
      </c>
      <c r="E65" s="41">
        <v>1</v>
      </c>
      <c r="F65" s="12" t="s">
        <v>128</v>
      </c>
      <c r="G65" s="11" t="s">
        <v>128</v>
      </c>
      <c r="H65" s="46"/>
      <c r="I65" s="46"/>
      <c r="J65" s="46"/>
      <c r="K65" s="79"/>
      <c r="L65" s="79"/>
      <c r="M65" s="79"/>
      <c r="N65" s="89"/>
      <c r="O65" s="36"/>
      <c r="P65" s="36"/>
      <c r="Q65" s="79"/>
      <c r="R65" s="79"/>
      <c r="S65" s="79"/>
      <c r="T65" s="35">
        <f t="shared" si="0"/>
        <v>0</v>
      </c>
      <c r="U65" s="35">
        <f t="shared" si="0"/>
        <v>0</v>
      </c>
      <c r="V65" s="35">
        <f t="shared" si="0"/>
        <v>0</v>
      </c>
      <c r="W65" s="1"/>
    </row>
    <row r="66" spans="1:23" x14ac:dyDescent="0.2">
      <c r="A66" s="79"/>
      <c r="B66" s="49" t="s">
        <v>97</v>
      </c>
      <c r="C66" s="50" t="s">
        <v>96</v>
      </c>
      <c r="D66" s="50"/>
      <c r="E66" s="41">
        <v>8</v>
      </c>
      <c r="F66" s="12" t="s">
        <v>128</v>
      </c>
      <c r="G66" s="11" t="s">
        <v>128</v>
      </c>
      <c r="H66" s="46"/>
      <c r="I66" s="46"/>
      <c r="J66" s="46"/>
      <c r="K66" s="79"/>
      <c r="L66" s="79"/>
      <c r="M66" s="79"/>
      <c r="N66" s="89"/>
      <c r="O66" s="36"/>
      <c r="P66" s="36"/>
      <c r="Q66" s="79"/>
      <c r="R66" s="79"/>
      <c r="S66" s="79"/>
      <c r="T66" s="35">
        <f t="shared" si="0"/>
        <v>0</v>
      </c>
      <c r="U66" s="35">
        <f t="shared" si="0"/>
        <v>0</v>
      </c>
      <c r="V66" s="35">
        <f t="shared" si="0"/>
        <v>0</v>
      </c>
      <c r="W66" s="1"/>
    </row>
    <row r="67" spans="1:23" x14ac:dyDescent="0.2">
      <c r="A67" s="79"/>
      <c r="B67" s="49" t="s">
        <v>147</v>
      </c>
      <c r="C67" s="50" t="s">
        <v>148</v>
      </c>
      <c r="D67" s="50" t="s">
        <v>149</v>
      </c>
      <c r="E67" s="41">
        <v>2</v>
      </c>
      <c r="F67" s="12" t="s">
        <v>128</v>
      </c>
      <c r="G67" s="11" t="s">
        <v>128</v>
      </c>
      <c r="H67" s="46"/>
      <c r="I67" s="46"/>
      <c r="J67" s="46"/>
      <c r="K67" s="79"/>
      <c r="L67" s="79"/>
      <c r="M67" s="79"/>
      <c r="N67" s="89"/>
      <c r="O67" s="36"/>
      <c r="P67" s="36"/>
      <c r="Q67" s="79"/>
      <c r="R67" s="79"/>
      <c r="S67" s="79"/>
      <c r="T67" s="35">
        <f t="shared" si="0"/>
        <v>0</v>
      </c>
      <c r="U67" s="35">
        <f t="shared" si="0"/>
        <v>0</v>
      </c>
      <c r="V67" s="35">
        <f t="shared" si="0"/>
        <v>0</v>
      </c>
      <c r="W67" s="1"/>
    </row>
    <row r="68" spans="1:23" x14ac:dyDescent="0.2">
      <c r="A68" s="79"/>
      <c r="B68" s="14"/>
      <c r="C68" s="15"/>
      <c r="D68" s="50" t="s">
        <v>150</v>
      </c>
      <c r="E68" s="41">
        <v>0.5</v>
      </c>
      <c r="F68" s="12" t="s">
        <v>128</v>
      </c>
      <c r="G68" s="11" t="s">
        <v>128</v>
      </c>
      <c r="H68" s="46"/>
      <c r="I68" s="46"/>
      <c r="J68" s="46"/>
      <c r="K68" s="79"/>
      <c r="L68" s="79"/>
      <c r="M68" s="79"/>
      <c r="N68" s="89">
        <v>0.5</v>
      </c>
      <c r="O68" s="89">
        <v>0.5</v>
      </c>
      <c r="P68" s="89">
        <v>1.5</v>
      </c>
      <c r="Q68" s="79"/>
      <c r="R68" s="79"/>
      <c r="S68" s="79"/>
      <c r="T68" s="35">
        <f t="shared" si="0"/>
        <v>0.5</v>
      </c>
      <c r="U68" s="35">
        <f t="shared" si="0"/>
        <v>0.5</v>
      </c>
      <c r="V68" s="35">
        <f t="shared" si="0"/>
        <v>1.5</v>
      </c>
      <c r="W68" s="1"/>
    </row>
    <row r="69" spans="1:23" x14ac:dyDescent="0.2">
      <c r="A69" s="79"/>
      <c r="B69" s="1"/>
      <c r="C69" s="15"/>
      <c r="D69" s="50" t="s">
        <v>151</v>
      </c>
      <c r="E69" s="41">
        <v>0.5</v>
      </c>
      <c r="F69" s="12" t="s">
        <v>128</v>
      </c>
      <c r="G69" s="11" t="s">
        <v>128</v>
      </c>
      <c r="H69" s="46"/>
      <c r="I69" s="46"/>
      <c r="J69" s="46"/>
      <c r="K69" s="79"/>
      <c r="L69" s="79"/>
      <c r="M69" s="79"/>
      <c r="N69" s="89"/>
      <c r="O69" s="36"/>
      <c r="P69" s="36"/>
      <c r="Q69" s="79"/>
      <c r="R69" s="79"/>
      <c r="S69" s="79"/>
      <c r="T69" s="35">
        <f t="shared" ref="T69:V77" si="1">H69+K69+N69+Q69</f>
        <v>0</v>
      </c>
      <c r="U69" s="35">
        <f t="shared" si="1"/>
        <v>0</v>
      </c>
      <c r="V69" s="35">
        <f t="shared" si="1"/>
        <v>0</v>
      </c>
      <c r="W69" s="1"/>
    </row>
    <row r="70" spans="1:23" x14ac:dyDescent="0.2">
      <c r="A70" s="79"/>
      <c r="B70" s="49" t="s">
        <v>152</v>
      </c>
      <c r="C70" s="50" t="s">
        <v>153</v>
      </c>
      <c r="D70" s="50"/>
      <c r="E70" s="41">
        <v>1</v>
      </c>
      <c r="F70" s="12" t="s">
        <v>128</v>
      </c>
      <c r="G70" s="11" t="s">
        <v>128</v>
      </c>
      <c r="H70" s="46"/>
      <c r="I70" s="46"/>
      <c r="J70" s="46"/>
      <c r="K70" s="79"/>
      <c r="L70" s="79"/>
      <c r="M70" s="79"/>
      <c r="N70" s="89"/>
      <c r="O70" s="36"/>
      <c r="P70" s="36"/>
      <c r="Q70" s="79"/>
      <c r="R70" s="79"/>
      <c r="S70" s="79"/>
      <c r="T70" s="35">
        <f t="shared" si="1"/>
        <v>0</v>
      </c>
      <c r="U70" s="35">
        <f t="shared" si="1"/>
        <v>0</v>
      </c>
      <c r="V70" s="35">
        <f t="shared" si="1"/>
        <v>0</v>
      </c>
      <c r="W70" s="1"/>
    </row>
    <row r="71" spans="1:23" x14ac:dyDescent="0.2">
      <c r="A71" s="79"/>
      <c r="B71" s="14"/>
      <c r="C71" s="15"/>
      <c r="D71" s="50" t="s">
        <v>154</v>
      </c>
      <c r="E71" s="41">
        <v>0.5</v>
      </c>
      <c r="F71" s="12" t="s">
        <v>128</v>
      </c>
      <c r="G71" s="11" t="s">
        <v>128</v>
      </c>
      <c r="H71" s="46"/>
      <c r="I71" s="46"/>
      <c r="J71" s="46"/>
      <c r="K71" s="79"/>
      <c r="L71" s="79"/>
      <c r="M71" s="79"/>
      <c r="N71" s="89"/>
      <c r="O71" s="36"/>
      <c r="P71" s="36"/>
      <c r="Q71" s="79"/>
      <c r="R71" s="79"/>
      <c r="S71" s="79"/>
      <c r="T71" s="35">
        <f t="shared" si="1"/>
        <v>0</v>
      </c>
      <c r="U71" s="35">
        <f t="shared" si="1"/>
        <v>0</v>
      </c>
      <c r="V71" s="35">
        <f t="shared" si="1"/>
        <v>0</v>
      </c>
      <c r="W71" s="1"/>
    </row>
    <row r="72" spans="1:23" x14ac:dyDescent="0.2">
      <c r="A72" s="79"/>
      <c r="B72" s="14"/>
      <c r="C72" s="15"/>
      <c r="D72" s="16" t="s">
        <v>155</v>
      </c>
      <c r="E72" s="41">
        <v>0.5</v>
      </c>
      <c r="F72" s="12" t="s">
        <v>128</v>
      </c>
      <c r="G72" s="11" t="s">
        <v>128</v>
      </c>
      <c r="H72" s="46"/>
      <c r="I72" s="46"/>
      <c r="J72" s="46"/>
      <c r="K72" s="79"/>
      <c r="L72" s="79"/>
      <c r="M72" s="79"/>
      <c r="N72" s="89"/>
      <c r="O72" s="36"/>
      <c r="P72" s="46"/>
      <c r="Q72" s="79"/>
      <c r="R72" s="79"/>
      <c r="S72" s="79"/>
      <c r="T72" s="35">
        <f t="shared" si="1"/>
        <v>0</v>
      </c>
      <c r="U72" s="35">
        <f t="shared" si="1"/>
        <v>0</v>
      </c>
      <c r="V72" s="35">
        <f t="shared" si="1"/>
        <v>0</v>
      </c>
      <c r="W72" s="1"/>
    </row>
    <row r="73" spans="1:23" x14ac:dyDescent="0.2">
      <c r="A73" s="79"/>
      <c r="B73" s="49" t="s">
        <v>156</v>
      </c>
      <c r="C73" s="50" t="s">
        <v>157</v>
      </c>
      <c r="D73" s="16"/>
      <c r="E73" s="41">
        <v>5</v>
      </c>
      <c r="F73" s="12" t="s">
        <v>128</v>
      </c>
      <c r="G73" s="11" t="s">
        <v>128</v>
      </c>
      <c r="H73" s="46"/>
      <c r="I73" s="46"/>
      <c r="J73" s="46"/>
      <c r="K73" s="79"/>
      <c r="L73" s="79"/>
      <c r="M73" s="79"/>
      <c r="N73" s="89"/>
      <c r="O73" s="36"/>
      <c r="P73" s="46"/>
      <c r="Q73" s="79"/>
      <c r="R73" s="79"/>
      <c r="S73" s="79"/>
      <c r="T73" s="35">
        <f t="shared" si="1"/>
        <v>0</v>
      </c>
      <c r="U73" s="35">
        <f t="shared" si="1"/>
        <v>0</v>
      </c>
      <c r="V73" s="35">
        <f t="shared" si="1"/>
        <v>0</v>
      </c>
      <c r="W73" s="1"/>
    </row>
    <row r="74" spans="1:23" x14ac:dyDescent="0.2">
      <c r="A74" s="79"/>
      <c r="B74" s="14"/>
      <c r="C74" s="15"/>
      <c r="D74" s="50" t="s">
        <v>158</v>
      </c>
      <c r="E74" s="41">
        <v>0.5</v>
      </c>
      <c r="F74" s="12" t="s">
        <v>128</v>
      </c>
      <c r="G74" s="11" t="s">
        <v>128</v>
      </c>
      <c r="H74" s="46"/>
      <c r="I74" s="46"/>
      <c r="J74" s="46"/>
      <c r="K74" s="79"/>
      <c r="L74" s="79"/>
      <c r="M74" s="79"/>
      <c r="N74" s="89">
        <v>0.5</v>
      </c>
      <c r="O74" s="89">
        <v>0.5</v>
      </c>
      <c r="P74" s="46">
        <v>0.5</v>
      </c>
      <c r="Q74" s="79"/>
      <c r="R74" s="79"/>
      <c r="S74" s="79"/>
      <c r="T74" s="35">
        <f t="shared" si="1"/>
        <v>0.5</v>
      </c>
      <c r="U74" s="35">
        <f t="shared" si="1"/>
        <v>0.5</v>
      </c>
      <c r="V74" s="35">
        <f t="shared" si="1"/>
        <v>0.5</v>
      </c>
      <c r="W74" s="1"/>
    </row>
    <row r="75" spans="1:23" x14ac:dyDescent="0.2">
      <c r="A75" s="79"/>
      <c r="B75" s="14"/>
      <c r="C75" s="15"/>
      <c r="D75" s="50" t="s">
        <v>159</v>
      </c>
      <c r="E75" s="41">
        <v>2</v>
      </c>
      <c r="F75" s="12" t="s">
        <v>128</v>
      </c>
      <c r="G75" s="11" t="s">
        <v>128</v>
      </c>
      <c r="H75" s="46"/>
      <c r="I75" s="46"/>
      <c r="J75" s="46"/>
      <c r="K75" s="79"/>
      <c r="L75" s="79"/>
      <c r="M75" s="79"/>
      <c r="N75" s="89">
        <v>2</v>
      </c>
      <c r="O75" s="89">
        <v>2</v>
      </c>
      <c r="P75" s="46">
        <v>1.5</v>
      </c>
      <c r="Q75" s="79"/>
      <c r="R75" s="79"/>
      <c r="S75" s="79"/>
      <c r="T75" s="35">
        <f t="shared" si="1"/>
        <v>2</v>
      </c>
      <c r="U75" s="35">
        <f t="shared" si="1"/>
        <v>2</v>
      </c>
      <c r="V75" s="35">
        <f t="shared" si="1"/>
        <v>1.5</v>
      </c>
      <c r="W75" s="1"/>
    </row>
    <row r="76" spans="1:23" x14ac:dyDescent="0.2">
      <c r="A76" s="79"/>
      <c r="B76" s="14"/>
      <c r="C76" s="15"/>
      <c r="D76" s="50" t="s">
        <v>160</v>
      </c>
      <c r="E76" s="41">
        <v>2</v>
      </c>
      <c r="F76" s="12" t="s">
        <v>128</v>
      </c>
      <c r="G76" s="11" t="s">
        <v>128</v>
      </c>
      <c r="H76" s="46"/>
      <c r="I76" s="46"/>
      <c r="J76" s="46"/>
      <c r="K76" s="79"/>
      <c r="L76" s="79"/>
      <c r="M76" s="79"/>
      <c r="N76" s="89">
        <v>2</v>
      </c>
      <c r="O76" s="89">
        <v>2</v>
      </c>
      <c r="P76" s="46">
        <v>0.5</v>
      </c>
      <c r="Q76" s="79"/>
      <c r="R76" s="79"/>
      <c r="S76" s="79"/>
      <c r="T76" s="35">
        <f t="shared" si="1"/>
        <v>2</v>
      </c>
      <c r="U76" s="35">
        <f t="shared" si="1"/>
        <v>2</v>
      </c>
      <c r="V76" s="35">
        <f t="shared" si="1"/>
        <v>0.5</v>
      </c>
      <c r="W76" s="1"/>
    </row>
    <row r="77" spans="1:23" x14ac:dyDescent="0.2">
      <c r="A77" s="79"/>
      <c r="B77" s="14"/>
      <c r="C77" s="15"/>
      <c r="D77" s="16" t="s">
        <v>155</v>
      </c>
      <c r="E77" s="41">
        <v>0.5</v>
      </c>
      <c r="F77" s="12" t="s">
        <v>128</v>
      </c>
      <c r="G77" s="11" t="s">
        <v>128</v>
      </c>
      <c r="H77" s="46"/>
      <c r="I77" s="46"/>
      <c r="J77" s="46"/>
      <c r="K77" s="79"/>
      <c r="L77" s="79"/>
      <c r="M77" s="79"/>
      <c r="N77" s="89">
        <v>0.5</v>
      </c>
      <c r="O77" s="89">
        <v>0.5</v>
      </c>
      <c r="P77" s="46">
        <v>0.5</v>
      </c>
      <c r="Q77" s="79"/>
      <c r="R77" s="79"/>
      <c r="S77" s="79"/>
      <c r="T77" s="35">
        <f t="shared" si="1"/>
        <v>0.5</v>
      </c>
      <c r="U77" s="35">
        <f t="shared" si="1"/>
        <v>0.5</v>
      </c>
      <c r="V77" s="35">
        <f t="shared" si="1"/>
        <v>0.5</v>
      </c>
      <c r="W77" s="1"/>
    </row>
    <row r="78" spans="1:23" x14ac:dyDescent="0.2">
      <c r="A78" s="79"/>
      <c r="B78" s="14" t="s">
        <v>182</v>
      </c>
      <c r="C78" s="14" t="s">
        <v>74</v>
      </c>
      <c r="D78" s="15"/>
      <c r="E78" s="166" t="s">
        <v>126</v>
      </c>
      <c r="F78" s="79" t="s">
        <v>205</v>
      </c>
      <c r="G78" s="81" t="s">
        <v>205</v>
      </c>
      <c r="H78" s="54"/>
      <c r="I78" s="55"/>
      <c r="J78" s="54"/>
      <c r="K78" s="54"/>
      <c r="L78" s="54"/>
      <c r="M78" s="54"/>
      <c r="N78" s="54"/>
      <c r="O78" s="54"/>
      <c r="P78" s="54"/>
      <c r="Q78" s="56"/>
      <c r="R78" s="56"/>
      <c r="S78" s="56"/>
      <c r="T78" s="54"/>
      <c r="U78" s="54"/>
      <c r="V78" s="54"/>
      <c r="W78" s="1"/>
    </row>
    <row r="79" spans="1:23" x14ac:dyDescent="0.2">
      <c r="A79" s="79"/>
      <c r="B79" s="14"/>
      <c r="C79" s="39" t="s">
        <v>183</v>
      </c>
      <c r="D79" s="39"/>
      <c r="E79" s="166" t="s">
        <v>126</v>
      </c>
      <c r="F79" s="81" t="s">
        <v>205</v>
      </c>
      <c r="G79" s="81" t="s">
        <v>205</v>
      </c>
      <c r="H79" s="82"/>
      <c r="I79" s="83"/>
      <c r="J79" s="82"/>
      <c r="K79" s="82"/>
      <c r="L79" s="82"/>
      <c r="M79" s="82"/>
      <c r="N79" s="82"/>
      <c r="O79" s="82"/>
      <c r="P79" s="82"/>
      <c r="Q79" s="84"/>
      <c r="R79" s="84"/>
      <c r="S79" s="84"/>
      <c r="T79" s="85"/>
      <c r="U79" s="84"/>
      <c r="V79" s="84"/>
      <c r="W79" s="1"/>
    </row>
    <row r="80" spans="1:23" x14ac:dyDescent="0.2">
      <c r="A80" s="50"/>
      <c r="B80" s="79"/>
      <c r="C80" s="39"/>
      <c r="D80" s="39" t="s">
        <v>184</v>
      </c>
      <c r="E80" s="166" t="s">
        <v>123</v>
      </c>
      <c r="F80" s="81" t="s">
        <v>205</v>
      </c>
      <c r="G80" s="81" t="s">
        <v>205</v>
      </c>
      <c r="H80" s="37"/>
      <c r="I80" s="37"/>
      <c r="J80" s="37"/>
      <c r="K80" s="37"/>
      <c r="L80" s="7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1"/>
    </row>
    <row r="81" spans="1:37" x14ac:dyDescent="0.2">
      <c r="A81" s="77"/>
      <c r="B81" s="38"/>
      <c r="C81" s="39"/>
      <c r="D81" s="39" t="s">
        <v>185</v>
      </c>
      <c r="E81" s="166" t="s">
        <v>123</v>
      </c>
      <c r="F81" s="81" t="s">
        <v>205</v>
      </c>
      <c r="G81" s="81" t="s">
        <v>205</v>
      </c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1"/>
    </row>
    <row r="82" spans="1:37" x14ac:dyDescent="0.2">
      <c r="A82" s="77"/>
      <c r="B82" s="38" t="s">
        <v>186</v>
      </c>
      <c r="C82" s="39" t="s">
        <v>127</v>
      </c>
      <c r="D82" s="39"/>
      <c r="E82" s="166" t="s">
        <v>201</v>
      </c>
      <c r="F82" s="81" t="s">
        <v>205</v>
      </c>
      <c r="G82" s="81" t="s">
        <v>205</v>
      </c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1"/>
    </row>
    <row r="83" spans="1:37" x14ac:dyDescent="0.2">
      <c r="A83" s="77"/>
      <c r="B83" s="38" t="s">
        <v>187</v>
      </c>
      <c r="C83" s="39" t="s">
        <v>188</v>
      </c>
      <c r="D83" s="40"/>
      <c r="E83" s="167" t="s">
        <v>202</v>
      </c>
      <c r="F83" s="81" t="s">
        <v>205</v>
      </c>
      <c r="G83" s="81" t="s">
        <v>205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37" x14ac:dyDescent="0.2">
      <c r="A84" s="77"/>
      <c r="B84" s="38"/>
      <c r="C84" s="69"/>
      <c r="D84" s="69" t="s">
        <v>189</v>
      </c>
      <c r="E84" s="167" t="s">
        <v>126</v>
      </c>
      <c r="F84" s="81" t="s">
        <v>205</v>
      </c>
      <c r="G84" s="81" t="s">
        <v>205</v>
      </c>
      <c r="H84" s="75"/>
      <c r="I84" s="75"/>
      <c r="J84" s="75"/>
      <c r="K84" s="75"/>
      <c r="L84" s="75"/>
      <c r="M84" s="75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37" x14ac:dyDescent="0.2">
      <c r="A85" s="77"/>
      <c r="B85" s="38"/>
      <c r="C85" s="86"/>
      <c r="D85" s="86" t="s">
        <v>190</v>
      </c>
      <c r="E85" s="167" t="s">
        <v>126</v>
      </c>
      <c r="F85" s="81" t="s">
        <v>205</v>
      </c>
      <c r="G85" s="81" t="s">
        <v>205</v>
      </c>
      <c r="H85" s="75"/>
      <c r="I85" s="75"/>
      <c r="J85" s="75"/>
      <c r="K85" s="75"/>
      <c r="L85" s="75"/>
      <c r="M85" s="75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37" x14ac:dyDescent="0.2">
      <c r="A86" s="69"/>
      <c r="B86" s="69"/>
      <c r="C86" s="86"/>
      <c r="D86" s="86" t="s">
        <v>191</v>
      </c>
      <c r="E86" s="167" t="s">
        <v>123</v>
      </c>
      <c r="F86" s="81" t="s">
        <v>205</v>
      </c>
      <c r="G86" s="81" t="s">
        <v>205</v>
      </c>
      <c r="H86" s="75"/>
      <c r="I86" s="75"/>
      <c r="J86" s="75"/>
      <c r="K86" s="75"/>
      <c r="L86" s="75"/>
      <c r="M86" s="75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37" x14ac:dyDescent="0.2">
      <c r="A87" s="87"/>
      <c r="B87" s="86" t="s">
        <v>192</v>
      </c>
      <c r="C87" s="86" t="s">
        <v>193</v>
      </c>
      <c r="D87" s="86"/>
      <c r="E87" s="167" t="s">
        <v>202</v>
      </c>
      <c r="F87" s="81" t="s">
        <v>205</v>
      </c>
      <c r="G87" s="81" t="s">
        <v>205</v>
      </c>
      <c r="H87" s="75"/>
      <c r="I87" s="75"/>
      <c r="J87" s="75"/>
      <c r="K87" s="75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37" x14ac:dyDescent="0.2">
      <c r="A88" s="87"/>
      <c r="B88" s="86"/>
      <c r="C88" s="1"/>
      <c r="D88" s="165" t="s">
        <v>194</v>
      </c>
      <c r="E88" s="167" t="s">
        <v>123</v>
      </c>
      <c r="F88" s="81" t="s">
        <v>205</v>
      </c>
      <c r="G88" s="100" t="s">
        <v>205</v>
      </c>
      <c r="H88" s="100"/>
      <c r="I88" s="75"/>
      <c r="J88" s="75"/>
      <c r="K88" s="75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37" x14ac:dyDescent="0.2">
      <c r="A89" s="87"/>
      <c r="B89" s="86"/>
      <c r="C89" s="1"/>
      <c r="D89" s="165" t="s">
        <v>195</v>
      </c>
      <c r="E89" s="167" t="s">
        <v>126</v>
      </c>
      <c r="F89" s="81" t="s">
        <v>205</v>
      </c>
      <c r="G89" s="81" t="s">
        <v>205</v>
      </c>
      <c r="H89" s="75"/>
      <c r="I89" s="75"/>
      <c r="J89" s="75"/>
      <c r="K89" s="75"/>
      <c r="L89" s="75"/>
      <c r="M89" s="75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37" x14ac:dyDescent="0.2">
      <c r="A90" s="1"/>
      <c r="B90" s="1"/>
      <c r="C90" s="1"/>
      <c r="D90" s="165" t="s">
        <v>196</v>
      </c>
      <c r="E90" s="167" t="s">
        <v>126</v>
      </c>
      <c r="F90" s="81" t="s">
        <v>205</v>
      </c>
      <c r="G90" s="81" t="s">
        <v>205</v>
      </c>
      <c r="H90" s="75"/>
      <c r="I90" s="75"/>
      <c r="J90" s="75"/>
      <c r="K90" s="75"/>
      <c r="L90" s="75"/>
      <c r="M90" s="75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37" x14ac:dyDescent="0.2">
      <c r="A91" s="1"/>
      <c r="B91" s="1" t="s">
        <v>197</v>
      </c>
      <c r="C91" s="1" t="s">
        <v>198</v>
      </c>
      <c r="D91" s="1"/>
      <c r="E91" s="167" t="s">
        <v>203</v>
      </c>
      <c r="F91" s="81" t="s">
        <v>205</v>
      </c>
      <c r="G91" s="81" t="s">
        <v>205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74" t="s">
        <v>21</v>
      </c>
      <c r="AA91" s="59">
        <f>X97-X95</f>
        <v>0</v>
      </c>
      <c r="AB91" s="97" t="s">
        <v>28</v>
      </c>
      <c r="AC91" s="97"/>
      <c r="AD91" s="162" t="s">
        <v>161</v>
      </c>
      <c r="AE91" s="163"/>
      <c r="AF91" s="163"/>
      <c r="AG91" s="163"/>
      <c r="AH91" s="163"/>
      <c r="AI91" s="163"/>
      <c r="AJ91" s="164"/>
      <c r="AK91" s="1"/>
    </row>
    <row r="92" spans="1:37" x14ac:dyDescent="0.2">
      <c r="A92" s="1"/>
      <c r="B92" s="1"/>
      <c r="C92" s="1"/>
      <c r="D92" s="165" t="s">
        <v>199</v>
      </c>
      <c r="E92" s="167" t="s">
        <v>204</v>
      </c>
      <c r="F92" s="81" t="s">
        <v>205</v>
      </c>
      <c r="G92" s="81" t="s">
        <v>205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74" t="s">
        <v>22</v>
      </c>
      <c r="AA92" s="59">
        <f>X97-X96</f>
        <v>0</v>
      </c>
      <c r="AB92" s="97" t="s">
        <v>29</v>
      </c>
      <c r="AC92" s="97"/>
      <c r="AD92" s="162" t="s">
        <v>162</v>
      </c>
      <c r="AE92" s="163"/>
      <c r="AF92" s="163"/>
      <c r="AG92" s="163"/>
      <c r="AH92" s="163"/>
      <c r="AI92" s="163"/>
      <c r="AJ92" s="164"/>
      <c r="AK92" s="1"/>
    </row>
    <row r="93" spans="1:37" x14ac:dyDescent="0.2">
      <c r="A93" s="1"/>
      <c r="B93" s="1"/>
      <c r="C93" s="1"/>
      <c r="D93" s="165" t="s">
        <v>200</v>
      </c>
      <c r="E93" s="167" t="s">
        <v>204</v>
      </c>
      <c r="F93" s="81" t="s">
        <v>205</v>
      </c>
      <c r="G93" s="81" t="s">
        <v>205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98" t="s">
        <v>163</v>
      </c>
      <c r="X93" s="99"/>
      <c r="Y93" s="1"/>
      <c r="Z93" s="74" t="s">
        <v>23</v>
      </c>
      <c r="AA93" s="59" t="e">
        <f>X97/X95</f>
        <v>#DIV/0!</v>
      </c>
      <c r="AB93" s="97" t="s">
        <v>31</v>
      </c>
      <c r="AC93" s="97"/>
      <c r="AD93" s="162" t="s">
        <v>164</v>
      </c>
      <c r="AE93" s="163"/>
      <c r="AF93" s="163"/>
      <c r="AG93" s="163"/>
      <c r="AH93" s="163"/>
      <c r="AI93" s="163"/>
      <c r="AJ93" s="164"/>
      <c r="AK93" s="1"/>
    </row>
    <row r="94" spans="1:37" x14ac:dyDescent="0.2">
      <c r="A94" s="1"/>
      <c r="B94" s="1" t="s">
        <v>206</v>
      </c>
      <c r="C94" s="1" t="s">
        <v>207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5" t="s">
        <v>19</v>
      </c>
      <c r="X94" s="23">
        <v>225</v>
      </c>
      <c r="Y94" s="76"/>
      <c r="Z94" s="74" t="s">
        <v>24</v>
      </c>
      <c r="AA94" s="59" t="e">
        <f>X97/X96</f>
        <v>#DIV/0!</v>
      </c>
      <c r="AB94" s="97" t="s">
        <v>30</v>
      </c>
      <c r="AC94" s="97"/>
      <c r="AD94" s="162" t="s">
        <v>165</v>
      </c>
      <c r="AE94" s="163"/>
      <c r="AF94" s="163"/>
      <c r="AG94" s="163"/>
      <c r="AH94" s="163"/>
      <c r="AI94" s="163"/>
      <c r="AJ94" s="164"/>
      <c r="AK94" s="76"/>
    </row>
    <row r="95" spans="1:37" x14ac:dyDescent="0.2">
      <c r="A95" s="1"/>
      <c r="B95" s="1" t="s">
        <v>209</v>
      </c>
      <c r="C95" s="1" t="s">
        <v>208</v>
      </c>
      <c r="S95" s="1"/>
      <c r="T95" s="1"/>
      <c r="U95" s="1"/>
      <c r="V95" s="1"/>
      <c r="W95" s="74" t="s">
        <v>12</v>
      </c>
      <c r="X95" s="79">
        <f>K79</f>
        <v>0</v>
      </c>
      <c r="Y95" s="76"/>
      <c r="Z95" s="74" t="s">
        <v>25</v>
      </c>
      <c r="AA95" s="59">
        <f>X94-X97</f>
        <v>225</v>
      </c>
      <c r="AB95" s="97" t="s">
        <v>32</v>
      </c>
      <c r="AC95" s="97"/>
      <c r="AD95" s="162" t="s">
        <v>166</v>
      </c>
      <c r="AE95" s="163"/>
      <c r="AF95" s="163"/>
      <c r="AG95" s="163"/>
      <c r="AH95" s="163"/>
      <c r="AI95" s="163"/>
      <c r="AJ95" s="164"/>
      <c r="AK95" s="76"/>
    </row>
    <row r="96" spans="1:37" x14ac:dyDescent="0.2">
      <c r="A96" s="1"/>
      <c r="B96" s="1"/>
      <c r="C96" s="1"/>
      <c r="D96" t="s">
        <v>210</v>
      </c>
      <c r="S96" s="1"/>
      <c r="T96" s="1"/>
      <c r="U96" s="1"/>
      <c r="V96" s="1"/>
      <c r="W96" s="34" t="s">
        <v>14</v>
      </c>
      <c r="X96" s="79">
        <f>M79</f>
        <v>0</v>
      </c>
      <c r="Y96" s="76"/>
      <c r="Z96" s="74" t="s">
        <v>25</v>
      </c>
      <c r="AA96" s="59" t="e">
        <f>(X94-X97)/(AA93*AA94)</f>
        <v>#DIV/0!</v>
      </c>
      <c r="AB96" s="97" t="s">
        <v>40</v>
      </c>
      <c r="AC96" s="97"/>
      <c r="AD96" s="162" t="s">
        <v>167</v>
      </c>
      <c r="AE96" s="163"/>
      <c r="AF96" s="163"/>
      <c r="AG96" s="163"/>
      <c r="AH96" s="163"/>
      <c r="AI96" s="163"/>
      <c r="AJ96" s="164"/>
      <c r="AK96" s="76"/>
    </row>
    <row r="97" spans="1:37" x14ac:dyDescent="0.2">
      <c r="A97" s="1"/>
      <c r="B97" s="1"/>
      <c r="C97" s="1"/>
      <c r="D97" t="s">
        <v>211</v>
      </c>
      <c r="S97" s="1"/>
      <c r="T97" s="1"/>
      <c r="U97" s="1"/>
      <c r="V97" s="1"/>
      <c r="W97" s="74" t="s">
        <v>13</v>
      </c>
      <c r="X97" s="79">
        <f>L79</f>
        <v>0</v>
      </c>
      <c r="Y97" s="76"/>
      <c r="Z97" s="74" t="s">
        <v>26</v>
      </c>
      <c r="AA97" s="59">
        <f>X96+(X94-X97)</f>
        <v>225</v>
      </c>
      <c r="AB97" s="97" t="s">
        <v>34</v>
      </c>
      <c r="AC97" s="97"/>
      <c r="AD97" s="162" t="s">
        <v>166</v>
      </c>
      <c r="AE97" s="163"/>
      <c r="AF97" s="163"/>
      <c r="AG97" s="163"/>
      <c r="AH97" s="163"/>
      <c r="AI97" s="163"/>
      <c r="AJ97" s="164"/>
      <c r="AK97" s="76"/>
    </row>
    <row r="98" spans="1:37" x14ac:dyDescent="0.2">
      <c r="A98" s="1"/>
      <c r="B98" s="1"/>
      <c r="C98" s="1"/>
      <c r="D98" t="s">
        <v>212</v>
      </c>
      <c r="S98" s="76"/>
      <c r="T98" s="1"/>
      <c r="U98" s="1"/>
      <c r="V98" s="1"/>
      <c r="W98" s="1"/>
      <c r="X98" s="76"/>
      <c r="Y98" s="76"/>
      <c r="Z98" s="74" t="s">
        <v>26</v>
      </c>
      <c r="AA98" s="59" t="e">
        <f>X94/AA94</f>
        <v>#DIV/0!</v>
      </c>
      <c r="AB98" s="97" t="s">
        <v>35</v>
      </c>
      <c r="AC98" s="121"/>
      <c r="AD98" s="162" t="s">
        <v>167</v>
      </c>
      <c r="AE98" s="163"/>
      <c r="AF98" s="163"/>
      <c r="AG98" s="163"/>
      <c r="AH98" s="163"/>
      <c r="AI98" s="163"/>
      <c r="AJ98" s="164"/>
      <c r="AK98" s="76"/>
    </row>
    <row r="99" spans="1:37" x14ac:dyDescent="0.2">
      <c r="A99" s="1"/>
      <c r="B99" s="1" t="s">
        <v>214</v>
      </c>
      <c r="C99" s="1" t="s">
        <v>213</v>
      </c>
      <c r="S99" s="76"/>
      <c r="T99" s="1"/>
      <c r="U99" s="1"/>
      <c r="V99" s="1"/>
      <c r="W99" s="1"/>
      <c r="X99" s="76"/>
      <c r="Y99" s="76"/>
      <c r="Z99" s="74" t="s">
        <v>26</v>
      </c>
      <c r="AA99" s="88" t="e">
        <f>X96+(X94-X97)/(AA93*AA94)</f>
        <v>#DIV/0!</v>
      </c>
      <c r="AB99" s="97" t="s">
        <v>41</v>
      </c>
      <c r="AC99" s="121"/>
      <c r="AD99" s="162" t="s">
        <v>168</v>
      </c>
      <c r="AE99" s="163"/>
      <c r="AF99" s="163"/>
      <c r="AG99" s="163"/>
      <c r="AH99" s="163"/>
      <c r="AI99" s="163"/>
      <c r="AJ99" s="164"/>
      <c r="AK99" s="76"/>
    </row>
    <row r="100" spans="1:37" x14ac:dyDescent="0.2">
      <c r="A100" s="1"/>
      <c r="B100" s="1"/>
      <c r="C100" s="1"/>
      <c r="D100" t="s">
        <v>215</v>
      </c>
      <c r="S100" s="76"/>
      <c r="T100" s="1"/>
      <c r="U100" s="1"/>
      <c r="V100" s="1"/>
      <c r="W100" s="1"/>
      <c r="X100" s="76"/>
      <c r="Y100" s="76"/>
      <c r="Z100" s="74" t="s">
        <v>27</v>
      </c>
      <c r="AA100" s="59">
        <f>(X94-X97)/(X94-X96)</f>
        <v>1</v>
      </c>
      <c r="AB100" s="97" t="s">
        <v>42</v>
      </c>
      <c r="AC100" s="121"/>
      <c r="AD100" s="162" t="s">
        <v>169</v>
      </c>
      <c r="AE100" s="163"/>
      <c r="AF100" s="163"/>
      <c r="AG100" s="163"/>
      <c r="AH100" s="163"/>
      <c r="AI100" s="163"/>
      <c r="AJ100" s="164"/>
      <c r="AK100" s="76"/>
    </row>
    <row r="101" spans="1:37" x14ac:dyDescent="0.2">
      <c r="A101" s="1"/>
      <c r="B101" s="1"/>
      <c r="C101" s="1"/>
      <c r="D101" t="s">
        <v>216</v>
      </c>
      <c r="S101" s="76"/>
      <c r="T101" s="1"/>
      <c r="U101" s="1"/>
      <c r="V101" s="1"/>
      <c r="W101" s="1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</row>
    <row r="102" spans="1:37" x14ac:dyDescent="0.2">
      <c r="A102" s="1"/>
      <c r="B102" s="1" t="s">
        <v>218</v>
      </c>
      <c r="C102" s="1" t="s">
        <v>217</v>
      </c>
      <c r="S102" s="76"/>
      <c r="T102" s="1"/>
      <c r="U102" s="1"/>
      <c r="V102" s="1"/>
      <c r="W102" s="1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</row>
    <row r="103" spans="1:37" x14ac:dyDescent="0.2">
      <c r="A103" s="1"/>
      <c r="B103" s="1"/>
      <c r="C103" s="1"/>
      <c r="D103" t="s">
        <v>219</v>
      </c>
      <c r="S103" s="76"/>
      <c r="T103" s="1"/>
      <c r="U103" s="1"/>
      <c r="V103" s="1"/>
      <c r="W103" s="1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</row>
    <row r="104" spans="1:37" x14ac:dyDescent="0.2">
      <c r="A104" s="1"/>
      <c r="B104" s="1"/>
      <c r="C104" s="1"/>
      <c r="D104" t="s">
        <v>220</v>
      </c>
      <c r="S104" s="76"/>
      <c r="T104" s="1"/>
      <c r="U104" s="1"/>
      <c r="V104" s="1"/>
      <c r="W104" s="1"/>
      <c r="X104" s="76"/>
      <c r="Y104" s="76"/>
      <c r="Z104" s="74"/>
      <c r="AA104" s="74" t="s">
        <v>12</v>
      </c>
      <c r="AB104" s="74" t="s">
        <v>13</v>
      </c>
      <c r="AC104" s="74" t="s">
        <v>14</v>
      </c>
      <c r="AD104" s="76"/>
      <c r="AE104" s="76"/>
      <c r="AF104" s="76"/>
      <c r="AG104" s="76"/>
      <c r="AH104" s="76"/>
      <c r="AI104" s="76"/>
      <c r="AJ104" s="76"/>
      <c r="AK104" s="76"/>
    </row>
    <row r="105" spans="1:37" x14ac:dyDescent="0.2">
      <c r="A105" s="1"/>
      <c r="B105" s="1" t="s">
        <v>221</v>
      </c>
      <c r="C105" s="1" t="s">
        <v>222</v>
      </c>
      <c r="S105" s="76"/>
      <c r="T105" s="1"/>
      <c r="U105" s="1"/>
      <c r="V105" s="1"/>
      <c r="W105" s="1"/>
      <c r="X105" s="76"/>
      <c r="Y105" s="76"/>
      <c r="Z105" s="74" t="s">
        <v>36</v>
      </c>
      <c r="AA105" s="74">
        <f>H79</f>
        <v>0</v>
      </c>
      <c r="AB105" s="74">
        <f>I79</f>
        <v>0</v>
      </c>
      <c r="AC105" s="74">
        <f>J79</f>
        <v>0</v>
      </c>
      <c r="AD105" s="76"/>
      <c r="AE105" s="76"/>
      <c r="AF105" s="76"/>
      <c r="AG105" s="76"/>
      <c r="AH105" s="76"/>
      <c r="AI105" s="76"/>
      <c r="AJ105" s="76"/>
      <c r="AK105" s="76"/>
    </row>
    <row r="106" spans="1:37" x14ac:dyDescent="0.2">
      <c r="A106" s="1"/>
      <c r="B106" s="1"/>
      <c r="C106" s="1"/>
      <c r="D106" t="s">
        <v>223</v>
      </c>
      <c r="S106" s="76"/>
      <c r="T106" s="1"/>
      <c r="U106" s="1"/>
      <c r="V106" s="1"/>
      <c r="W106" s="1"/>
      <c r="X106" s="76"/>
      <c r="Y106" s="76"/>
      <c r="Z106" s="74" t="s">
        <v>37</v>
      </c>
      <c r="AA106" s="74">
        <f>K79</f>
        <v>0</v>
      </c>
      <c r="AB106" s="74">
        <f>L79</f>
        <v>0</v>
      </c>
      <c r="AC106" s="74">
        <f>M79</f>
        <v>0</v>
      </c>
      <c r="AD106" s="76"/>
      <c r="AE106" s="76"/>
      <c r="AF106" s="76"/>
      <c r="AG106" s="76"/>
      <c r="AH106" s="76"/>
      <c r="AI106" s="76"/>
      <c r="AJ106" s="76"/>
      <c r="AK106" s="76"/>
    </row>
    <row r="107" spans="1:37" x14ac:dyDescent="0.2">
      <c r="A107" s="1"/>
      <c r="B107" s="1"/>
      <c r="C107" s="1"/>
      <c r="D107" t="s">
        <v>224</v>
      </c>
      <c r="S107" s="76"/>
      <c r="T107" s="1"/>
      <c r="U107" s="1"/>
      <c r="V107" s="1"/>
      <c r="W107" s="1"/>
      <c r="X107" s="76"/>
      <c r="Y107" s="76"/>
      <c r="Z107" s="74" t="s">
        <v>38</v>
      </c>
      <c r="AA107" s="74">
        <f>N79</f>
        <v>0</v>
      </c>
      <c r="AB107" s="74">
        <f>O79</f>
        <v>0</v>
      </c>
      <c r="AC107" s="74">
        <f>P79</f>
        <v>0</v>
      </c>
      <c r="AD107" s="76"/>
      <c r="AE107" s="76"/>
      <c r="AF107" s="76"/>
      <c r="AG107" s="76"/>
      <c r="AH107" s="76"/>
      <c r="AI107" s="76"/>
      <c r="AJ107" s="76"/>
      <c r="AK107" s="76"/>
    </row>
    <row r="108" spans="1:37" x14ac:dyDescent="0.2">
      <c r="A108" s="1"/>
      <c r="B108" s="1" t="s">
        <v>225</v>
      </c>
      <c r="C108" s="1" t="s">
        <v>226</v>
      </c>
      <c r="S108" s="76"/>
      <c r="T108" s="1"/>
      <c r="U108" s="1"/>
      <c r="V108" s="1"/>
      <c r="W108" s="1"/>
      <c r="X108" s="76"/>
      <c r="Y108" s="76"/>
      <c r="Z108" s="74" t="s">
        <v>39</v>
      </c>
      <c r="AA108" s="74"/>
      <c r="AB108" s="74"/>
      <c r="AC108" s="74"/>
      <c r="AD108" s="76"/>
      <c r="AE108" s="76"/>
      <c r="AF108" s="76"/>
      <c r="AG108" s="76"/>
      <c r="AH108" s="76"/>
      <c r="AI108" s="76"/>
      <c r="AJ108" s="76"/>
      <c r="AK108" s="76"/>
    </row>
    <row r="109" spans="1:37" x14ac:dyDescent="0.2">
      <c r="A109" s="1"/>
      <c r="B109" s="1"/>
      <c r="C109" s="1"/>
      <c r="D109" t="s">
        <v>228</v>
      </c>
      <c r="S109" s="76"/>
      <c r="T109" s="1"/>
      <c r="U109" s="1"/>
      <c r="V109" s="1"/>
      <c r="W109" s="1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</row>
    <row r="110" spans="1:37" x14ac:dyDescent="0.2">
      <c r="A110" s="1"/>
      <c r="B110" s="1"/>
      <c r="C110" s="1"/>
      <c r="D110" s="1" t="s">
        <v>227</v>
      </c>
      <c r="S110" s="76"/>
      <c r="T110" s="1"/>
      <c r="U110" s="1"/>
      <c r="V110" s="1"/>
      <c r="W110" s="1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</row>
    <row r="111" spans="1:37" x14ac:dyDescent="0.2">
      <c r="A111" s="1"/>
      <c r="B111" s="1" t="s">
        <v>229</v>
      </c>
      <c r="C111" s="1" t="s">
        <v>230</v>
      </c>
      <c r="S111" s="76"/>
      <c r="T111" s="1"/>
      <c r="U111" s="1"/>
      <c r="V111" s="1"/>
      <c r="W111" s="1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</row>
    <row r="112" spans="1:37" x14ac:dyDescent="0.2">
      <c r="A112" s="1"/>
      <c r="B112" s="1"/>
      <c r="C112" s="1"/>
      <c r="D112" t="s">
        <v>231</v>
      </c>
      <c r="S112" s="76"/>
      <c r="T112" s="1"/>
      <c r="U112" s="1"/>
      <c r="V112" s="1"/>
      <c r="W112" s="1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</row>
    <row r="113" spans="1:37" x14ac:dyDescent="0.2">
      <c r="A113" s="1"/>
      <c r="B113" s="1"/>
      <c r="C113" s="1"/>
      <c r="D113" t="s">
        <v>232</v>
      </c>
      <c r="S113" s="76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">
      <c r="A114" s="1"/>
      <c r="B114" s="1" t="s">
        <v>234</v>
      </c>
      <c r="C114" s="1" t="s">
        <v>233</v>
      </c>
      <c r="S114" s="76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">
      <c r="A115" s="1"/>
      <c r="B115" s="1"/>
      <c r="C115" s="1"/>
      <c r="D115" t="s">
        <v>235</v>
      </c>
      <c r="S115" s="76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">
      <c r="A116" s="1"/>
      <c r="B116" s="1"/>
      <c r="C116" s="1"/>
      <c r="D116" t="s">
        <v>236</v>
      </c>
      <c r="S116" s="76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">
      <c r="A117" s="1"/>
      <c r="B117" s="1"/>
      <c r="C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">
      <c r="A118" s="1"/>
      <c r="B118" s="1"/>
      <c r="C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">
      <c r="A119" s="1"/>
      <c r="B119" s="1"/>
      <c r="C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">
      <c r="A120" s="1"/>
      <c r="B120" s="1"/>
      <c r="C120" s="1"/>
      <c r="S120" s="1"/>
      <c r="T120" s="1"/>
      <c r="U120" s="1"/>
      <c r="V120" s="1"/>
      <c r="W120" s="1"/>
    </row>
    <row r="121" spans="1:37" x14ac:dyDescent="0.2">
      <c r="A121" s="1"/>
      <c r="B121" s="1"/>
      <c r="C121" s="1"/>
      <c r="S121" s="1"/>
      <c r="T121" s="1"/>
      <c r="U121" s="1"/>
      <c r="V121" s="1"/>
      <c r="W121" s="1"/>
    </row>
    <row r="122" spans="1:37" x14ac:dyDescent="0.2">
      <c r="A122" s="1"/>
      <c r="B122" s="1"/>
      <c r="C122" s="1"/>
      <c r="S122" s="1"/>
      <c r="T122" s="1"/>
      <c r="U122" s="1"/>
      <c r="V122" s="1"/>
      <c r="W122" s="1"/>
    </row>
    <row r="123" spans="1:37" x14ac:dyDescent="0.2">
      <c r="A123" s="1"/>
      <c r="B123" s="1"/>
      <c r="C123" s="1"/>
      <c r="S123" s="1"/>
      <c r="T123" s="1"/>
      <c r="U123" s="1"/>
      <c r="V123" s="1"/>
      <c r="W123" s="1"/>
    </row>
    <row r="124" spans="1:3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</sheetData>
  <mergeCells count="33">
    <mergeCell ref="G88:H88"/>
    <mergeCell ref="A1:A3"/>
    <mergeCell ref="B1:C2"/>
    <mergeCell ref="D1:D3"/>
    <mergeCell ref="E1:E3"/>
    <mergeCell ref="F1:F3"/>
    <mergeCell ref="G1:G3"/>
    <mergeCell ref="H1:J1"/>
    <mergeCell ref="K1:M1"/>
    <mergeCell ref="N1:P1"/>
    <mergeCell ref="Q1:S1"/>
    <mergeCell ref="T1:V1"/>
    <mergeCell ref="AB91:AC91"/>
    <mergeCell ref="AD91:AJ91"/>
    <mergeCell ref="AB92:AC92"/>
    <mergeCell ref="AD92:AJ92"/>
    <mergeCell ref="W93:X93"/>
    <mergeCell ref="AB93:AC93"/>
    <mergeCell ref="AD93:AJ93"/>
    <mergeCell ref="AB94:AC94"/>
    <mergeCell ref="AD94:AJ94"/>
    <mergeCell ref="AB95:AC95"/>
    <mergeCell ref="AD95:AJ95"/>
    <mergeCell ref="AB96:AC96"/>
    <mergeCell ref="AD96:AJ96"/>
    <mergeCell ref="AB100:AC100"/>
    <mergeCell ref="AD100:AJ100"/>
    <mergeCell ref="AB97:AC97"/>
    <mergeCell ref="AD97:AJ97"/>
    <mergeCell ref="AB98:AC98"/>
    <mergeCell ref="AD98:AJ98"/>
    <mergeCell ref="AB99:AC99"/>
    <mergeCell ref="AD99:AJ99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37" zoomScale="85" zoomScaleNormal="85" workbookViewId="0">
      <selection activeCell="B50" sqref="B50:K52"/>
    </sheetView>
  </sheetViews>
  <sheetFormatPr baseColWidth="10" defaultRowHeight="12.75" x14ac:dyDescent="0.2"/>
  <cols>
    <col min="5" max="5" width="18.85546875" customWidth="1"/>
    <col min="6" max="6" width="16" customWidth="1"/>
    <col min="11" max="11" width="26.7109375" customWidth="1"/>
  </cols>
  <sheetData>
    <row r="1" spans="1:10" ht="13.5" thickBot="1" x14ac:dyDescent="0.25"/>
    <row r="2" spans="1:10" ht="18" customHeight="1" thickBot="1" x14ac:dyDescent="0.25">
      <c r="A2" s="142" t="s">
        <v>116</v>
      </c>
      <c r="B2" s="142"/>
      <c r="C2" s="142"/>
      <c r="D2" s="142"/>
      <c r="E2" s="142"/>
      <c r="F2" s="142"/>
      <c r="G2" s="142"/>
      <c r="H2" s="142"/>
      <c r="I2" s="142"/>
      <c r="J2" s="142"/>
    </row>
    <row r="3" spans="1:10" ht="26.25" customHeight="1" thickBot="1" x14ac:dyDescent="0.25">
      <c r="A3" s="72" t="s">
        <v>43</v>
      </c>
      <c r="B3" s="150" t="s">
        <v>108</v>
      </c>
      <c r="C3" s="151"/>
      <c r="D3" s="151"/>
      <c r="E3" s="151"/>
      <c r="F3" s="151"/>
      <c r="G3" s="151"/>
      <c r="H3" s="151"/>
      <c r="I3" s="151"/>
      <c r="J3" s="152"/>
    </row>
    <row r="4" spans="1:10" ht="18.75" customHeight="1" thickBot="1" x14ac:dyDescent="0.25">
      <c r="A4" s="72" t="s">
        <v>44</v>
      </c>
      <c r="B4" s="150" t="s">
        <v>107</v>
      </c>
      <c r="C4" s="151"/>
      <c r="D4" s="151"/>
      <c r="E4" s="151"/>
      <c r="F4" s="151"/>
      <c r="G4" s="151"/>
      <c r="H4" s="151"/>
      <c r="I4" s="151"/>
      <c r="J4" s="152"/>
    </row>
    <row r="5" spans="1:10" ht="26.25" customHeight="1" thickBot="1" x14ac:dyDescent="0.25">
      <c r="A5" s="72" t="s">
        <v>45</v>
      </c>
      <c r="B5" s="150" t="s">
        <v>115</v>
      </c>
      <c r="C5" s="151"/>
      <c r="D5" s="151"/>
      <c r="E5" s="151"/>
      <c r="F5" s="151"/>
      <c r="G5" s="151"/>
      <c r="H5" s="151"/>
      <c r="I5" s="151"/>
      <c r="J5" s="152"/>
    </row>
    <row r="25" spans="2:11" ht="13.5" thickBot="1" x14ac:dyDescent="0.25"/>
    <row r="26" spans="2:11" ht="17.45" customHeight="1" x14ac:dyDescent="0.2">
      <c r="B26" s="125" t="s">
        <v>173</v>
      </c>
      <c r="C26" s="126"/>
      <c r="D26" s="126"/>
      <c r="E26" s="126"/>
      <c r="F26" s="126"/>
      <c r="G26" s="126"/>
      <c r="H26" s="126"/>
      <c r="I26" s="126"/>
      <c r="J26" s="126"/>
      <c r="K26" s="127"/>
    </row>
    <row r="27" spans="2:11" x14ac:dyDescent="0.2">
      <c r="B27" s="128"/>
      <c r="C27" s="129"/>
      <c r="D27" s="129"/>
      <c r="E27" s="129"/>
      <c r="F27" s="129"/>
      <c r="G27" s="129"/>
      <c r="H27" s="129"/>
      <c r="I27" s="129"/>
      <c r="J27" s="129"/>
      <c r="K27" s="130"/>
    </row>
    <row r="28" spans="2:11" ht="13.15" customHeight="1" thickBot="1" x14ac:dyDescent="0.25">
      <c r="B28" s="131"/>
      <c r="C28" s="132"/>
      <c r="D28" s="132"/>
      <c r="E28" s="132"/>
      <c r="F28" s="132"/>
      <c r="G28" s="132"/>
      <c r="H28" s="132"/>
      <c r="I28" s="132"/>
      <c r="J28" s="132"/>
      <c r="K28" s="133"/>
    </row>
    <row r="29" spans="2:11" ht="13.15" customHeight="1" thickBot="1" x14ac:dyDescent="0.25">
      <c r="B29" s="60"/>
      <c r="C29" s="60"/>
      <c r="D29" s="60"/>
      <c r="E29" s="60"/>
      <c r="F29" s="60"/>
      <c r="G29" s="60"/>
      <c r="H29" s="60"/>
      <c r="I29" s="60"/>
      <c r="J29" s="60"/>
    </row>
    <row r="30" spans="2:11" ht="30" customHeight="1" thickBot="1" x14ac:dyDescent="0.3">
      <c r="B30" s="153" t="s">
        <v>116</v>
      </c>
      <c r="C30" s="154"/>
      <c r="D30" s="154"/>
      <c r="E30" s="154"/>
      <c r="F30" s="154"/>
      <c r="G30" s="154"/>
      <c r="H30" s="154"/>
      <c r="I30" s="154"/>
      <c r="J30" s="154"/>
      <c r="K30" s="155"/>
    </row>
    <row r="31" spans="2:11" ht="13.5" thickBot="1" x14ac:dyDescent="0.25">
      <c r="B31" s="61"/>
      <c r="C31" s="61"/>
      <c r="D31" s="61"/>
      <c r="E31" s="61"/>
      <c r="F31" s="61"/>
      <c r="G31" s="61"/>
      <c r="H31" s="61"/>
      <c r="I31" s="61"/>
      <c r="J31" s="61"/>
    </row>
    <row r="32" spans="2:11" ht="18" customHeight="1" thickBot="1" x14ac:dyDescent="0.25">
      <c r="B32" s="61"/>
      <c r="C32" s="61"/>
      <c r="D32" s="61"/>
      <c r="E32" s="61"/>
      <c r="F32" s="61"/>
      <c r="G32" s="61"/>
      <c r="H32" s="61"/>
      <c r="I32" s="61"/>
      <c r="J32" s="61"/>
    </row>
    <row r="33" spans="2:11" ht="13.5" thickBot="1" x14ac:dyDescent="0.25">
      <c r="B33" s="60"/>
      <c r="C33" s="60"/>
      <c r="D33" s="60"/>
      <c r="E33" s="60"/>
      <c r="F33" s="60"/>
      <c r="G33" s="60"/>
      <c r="H33" s="60"/>
      <c r="I33" s="60"/>
      <c r="J33" s="60"/>
      <c r="K33" s="61"/>
    </row>
    <row r="34" spans="2:11" ht="13.5" thickBot="1" x14ac:dyDescent="0.25">
      <c r="B34" s="143" t="s">
        <v>46</v>
      </c>
      <c r="C34" s="144"/>
      <c r="D34" s="143" t="s">
        <v>47</v>
      </c>
      <c r="E34" s="144"/>
      <c r="F34" s="143" t="s">
        <v>106</v>
      </c>
      <c r="G34" s="149"/>
      <c r="H34" s="149"/>
      <c r="I34" s="149"/>
      <c r="J34" s="149"/>
      <c r="K34" s="144"/>
    </row>
    <row r="35" spans="2:11" ht="13.5" thickBot="1" x14ac:dyDescent="0.25">
      <c r="B35" s="62" t="s">
        <v>19</v>
      </c>
      <c r="C35" s="71">
        <v>225</v>
      </c>
      <c r="D35" s="145" t="s">
        <v>170</v>
      </c>
      <c r="E35" s="146"/>
      <c r="F35" s="134"/>
      <c r="G35" s="135"/>
      <c r="H35" s="135"/>
      <c r="I35" s="135"/>
      <c r="J35" s="135"/>
      <c r="K35" s="136"/>
    </row>
    <row r="36" spans="2:11" ht="13.9" customHeight="1" thickBot="1" x14ac:dyDescent="0.25">
      <c r="B36" s="62" t="s">
        <v>12</v>
      </c>
      <c r="C36" s="70">
        <v>8.5</v>
      </c>
      <c r="D36" s="147"/>
      <c r="E36" s="148"/>
      <c r="F36" s="134"/>
      <c r="G36" s="135"/>
      <c r="H36" s="135"/>
      <c r="I36" s="135"/>
      <c r="J36" s="135"/>
      <c r="K36" s="136"/>
    </row>
    <row r="37" spans="2:11" ht="57" customHeight="1" thickBot="1" x14ac:dyDescent="0.25">
      <c r="B37" s="62" t="s">
        <v>14</v>
      </c>
      <c r="C37" s="63">
        <v>6.75</v>
      </c>
      <c r="D37" s="134"/>
      <c r="E37" s="136"/>
      <c r="F37" s="139" t="s">
        <v>111</v>
      </c>
      <c r="G37" s="140"/>
      <c r="H37" s="140"/>
      <c r="I37" s="140"/>
      <c r="J37" s="140"/>
      <c r="K37" s="141"/>
    </row>
    <row r="38" spans="2:11" ht="32.25" customHeight="1" thickBot="1" x14ac:dyDescent="0.25">
      <c r="B38" s="62" t="s">
        <v>13</v>
      </c>
      <c r="C38" s="63">
        <v>8.5</v>
      </c>
      <c r="D38" s="134"/>
      <c r="E38" s="136"/>
      <c r="F38" s="139" t="s">
        <v>112</v>
      </c>
      <c r="G38" s="140"/>
      <c r="H38" s="140"/>
      <c r="I38" s="140"/>
      <c r="J38" s="140"/>
      <c r="K38" s="141"/>
    </row>
    <row r="39" spans="2:11" ht="30" customHeight="1" thickBot="1" x14ac:dyDescent="0.25">
      <c r="B39" s="62" t="s">
        <v>21</v>
      </c>
      <c r="C39" s="63">
        <v>0</v>
      </c>
      <c r="D39" s="137" t="s">
        <v>28</v>
      </c>
      <c r="E39" s="138"/>
      <c r="F39" s="139" t="s">
        <v>109</v>
      </c>
      <c r="G39" s="140"/>
      <c r="H39" s="140"/>
      <c r="I39" s="140"/>
      <c r="J39" s="140"/>
      <c r="K39" s="141"/>
    </row>
    <row r="40" spans="2:11" ht="36.75" customHeight="1" thickBot="1" x14ac:dyDescent="0.25">
      <c r="B40" s="62" t="s">
        <v>22</v>
      </c>
      <c r="C40" s="63">
        <v>1.75</v>
      </c>
      <c r="D40" s="137" t="s">
        <v>29</v>
      </c>
      <c r="E40" s="138"/>
      <c r="F40" s="139" t="s">
        <v>117</v>
      </c>
      <c r="G40" s="140"/>
      <c r="H40" s="140"/>
      <c r="I40" s="140"/>
      <c r="J40" s="140"/>
      <c r="K40" s="141"/>
    </row>
    <row r="41" spans="2:11" ht="27" customHeight="1" thickBot="1" x14ac:dyDescent="0.25">
      <c r="B41" s="62" t="s">
        <v>23</v>
      </c>
      <c r="C41" s="63">
        <v>1</v>
      </c>
      <c r="D41" s="137" t="s">
        <v>31</v>
      </c>
      <c r="E41" s="138"/>
      <c r="F41" s="139" t="s">
        <v>110</v>
      </c>
      <c r="G41" s="140"/>
      <c r="H41" s="140"/>
      <c r="I41" s="140"/>
      <c r="J41" s="140"/>
      <c r="K41" s="141"/>
    </row>
    <row r="42" spans="2:11" ht="55.5" customHeight="1" thickBot="1" x14ac:dyDescent="0.25">
      <c r="B42" s="62" t="s">
        <v>24</v>
      </c>
      <c r="C42" s="63">
        <v>1.26</v>
      </c>
      <c r="D42" s="137" t="s">
        <v>30</v>
      </c>
      <c r="E42" s="138"/>
      <c r="F42" s="139" t="s">
        <v>118</v>
      </c>
      <c r="G42" s="140"/>
      <c r="H42" s="140"/>
      <c r="I42" s="140"/>
      <c r="J42" s="140"/>
      <c r="K42" s="141"/>
    </row>
    <row r="43" spans="2:11" ht="13.5" customHeight="1" thickBot="1" x14ac:dyDescent="0.25">
      <c r="B43" s="62" t="s">
        <v>25</v>
      </c>
      <c r="C43" s="63">
        <v>15.5</v>
      </c>
      <c r="D43" s="137" t="s">
        <v>32</v>
      </c>
      <c r="E43" s="138"/>
      <c r="F43" s="139" t="s">
        <v>119</v>
      </c>
      <c r="G43" s="140"/>
      <c r="H43" s="140"/>
      <c r="I43" s="140"/>
      <c r="J43" s="140"/>
      <c r="K43" s="141"/>
    </row>
    <row r="44" spans="2:11" ht="13.5" customHeight="1" thickBot="1" x14ac:dyDescent="0.25">
      <c r="B44" s="62" t="s">
        <v>25</v>
      </c>
      <c r="C44" s="63">
        <v>12.31</v>
      </c>
      <c r="D44" s="137" t="s">
        <v>40</v>
      </c>
      <c r="E44" s="138"/>
      <c r="F44" s="139" t="s">
        <v>120</v>
      </c>
      <c r="G44" s="140"/>
      <c r="H44" s="140"/>
      <c r="I44" s="140"/>
      <c r="J44" s="140"/>
      <c r="K44" s="141"/>
    </row>
    <row r="45" spans="2:11" ht="13.5" thickBot="1" x14ac:dyDescent="0.25">
      <c r="B45" s="62" t="s">
        <v>26</v>
      </c>
      <c r="C45" s="63">
        <v>22.25</v>
      </c>
      <c r="D45" s="137" t="s">
        <v>34</v>
      </c>
      <c r="E45" s="138"/>
      <c r="F45" s="134" t="s">
        <v>121</v>
      </c>
      <c r="G45" s="135"/>
      <c r="H45" s="135"/>
      <c r="I45" s="135"/>
      <c r="J45" s="135"/>
      <c r="K45" s="136"/>
    </row>
    <row r="46" spans="2:11" ht="13.5" thickBot="1" x14ac:dyDescent="0.25">
      <c r="B46" s="62" t="s">
        <v>26</v>
      </c>
      <c r="C46" s="63">
        <v>19.059999999999999</v>
      </c>
      <c r="D46" s="137" t="s">
        <v>35</v>
      </c>
      <c r="E46" s="138"/>
      <c r="F46" s="134" t="s">
        <v>121</v>
      </c>
      <c r="G46" s="135"/>
      <c r="H46" s="135"/>
      <c r="I46" s="135"/>
      <c r="J46" s="135"/>
      <c r="K46" s="136"/>
    </row>
    <row r="47" spans="2:11" ht="13.5" thickBot="1" x14ac:dyDescent="0.25">
      <c r="B47" s="62" t="s">
        <v>26</v>
      </c>
      <c r="C47" s="63">
        <v>19.059999999999999</v>
      </c>
      <c r="D47" s="137" t="s">
        <v>41</v>
      </c>
      <c r="E47" s="138"/>
      <c r="F47" s="134" t="s">
        <v>121</v>
      </c>
      <c r="G47" s="135"/>
      <c r="H47" s="135"/>
      <c r="I47" s="135"/>
      <c r="J47" s="135"/>
      <c r="K47" s="136"/>
    </row>
    <row r="48" spans="2:11" ht="13.5" thickBot="1" x14ac:dyDescent="0.25">
      <c r="B48" s="62" t="s">
        <v>27</v>
      </c>
      <c r="C48" s="63">
        <v>0.9</v>
      </c>
      <c r="D48" s="137" t="s">
        <v>42</v>
      </c>
      <c r="E48" s="138"/>
      <c r="F48" s="134"/>
      <c r="G48" s="135"/>
      <c r="H48" s="135"/>
      <c r="I48" s="135"/>
      <c r="J48" s="135"/>
      <c r="K48" s="136"/>
    </row>
    <row r="49" spans="2:11" ht="13.5" thickBot="1" x14ac:dyDescent="0.25">
      <c r="B49" s="60"/>
      <c r="C49" s="60"/>
      <c r="D49" s="60"/>
      <c r="E49" s="60"/>
      <c r="F49" s="122"/>
      <c r="G49" s="123"/>
      <c r="H49" s="123"/>
      <c r="I49" s="123"/>
      <c r="J49" s="123"/>
      <c r="K49" s="124"/>
    </row>
    <row r="50" spans="2:11" ht="17.45" customHeight="1" x14ac:dyDescent="0.2">
      <c r="B50" s="125" t="s">
        <v>113</v>
      </c>
      <c r="C50" s="126"/>
      <c r="D50" s="126"/>
      <c r="E50" s="126"/>
      <c r="F50" s="126"/>
      <c r="G50" s="126"/>
      <c r="H50" s="126"/>
      <c r="I50" s="126"/>
      <c r="J50" s="126"/>
      <c r="K50" s="127"/>
    </row>
    <row r="51" spans="2:11" x14ac:dyDescent="0.2">
      <c r="B51" s="128"/>
      <c r="C51" s="129"/>
      <c r="D51" s="129"/>
      <c r="E51" s="129"/>
      <c r="F51" s="129"/>
      <c r="G51" s="129"/>
      <c r="H51" s="129"/>
      <c r="I51" s="129"/>
      <c r="J51" s="129"/>
      <c r="K51" s="130"/>
    </row>
    <row r="52" spans="2:11" ht="13.15" customHeight="1" thickBot="1" x14ac:dyDescent="0.25">
      <c r="B52" s="131"/>
      <c r="C52" s="132"/>
      <c r="D52" s="132"/>
      <c r="E52" s="132"/>
      <c r="F52" s="132"/>
      <c r="G52" s="132"/>
      <c r="H52" s="132"/>
      <c r="I52" s="132"/>
      <c r="J52" s="132"/>
      <c r="K52" s="133"/>
    </row>
    <row r="53" spans="2:11" ht="13.15" customHeight="1" thickBot="1" x14ac:dyDescent="0.25">
      <c r="B53" s="61"/>
      <c r="C53" s="61"/>
      <c r="D53" s="61"/>
      <c r="E53" s="61"/>
      <c r="F53" s="61"/>
      <c r="G53" s="61"/>
      <c r="H53" s="61"/>
      <c r="I53" s="61"/>
      <c r="J53" s="61"/>
      <c r="K53" s="61"/>
    </row>
    <row r="54" spans="2:11" ht="13.9" customHeight="1" thickBot="1" x14ac:dyDescent="0.25">
      <c r="B54" s="61"/>
      <c r="C54" s="61"/>
      <c r="D54" s="61"/>
      <c r="E54" s="61"/>
      <c r="F54" s="61"/>
      <c r="G54" s="61"/>
      <c r="H54" s="61"/>
      <c r="I54" s="61"/>
      <c r="J54" s="61"/>
    </row>
    <row r="55" spans="2:11" ht="13.5" thickBot="1" x14ac:dyDescent="0.25">
      <c r="B55" s="61"/>
      <c r="C55" s="61"/>
      <c r="D55" s="61"/>
      <c r="E55" s="61"/>
      <c r="F55" s="61"/>
      <c r="G55" s="61"/>
      <c r="H55" s="1"/>
      <c r="I55" s="66" t="s">
        <v>48</v>
      </c>
      <c r="J55" s="67"/>
      <c r="K55" s="68"/>
    </row>
    <row r="56" spans="2:11" ht="13.5" thickBot="1" x14ac:dyDescent="0.25">
      <c r="B56" s="61"/>
      <c r="C56" s="61"/>
      <c r="D56" s="61"/>
      <c r="E56" s="61"/>
      <c r="F56" s="61"/>
      <c r="G56" s="61"/>
      <c r="H56" s="65"/>
      <c r="J56" s="65"/>
    </row>
    <row r="57" spans="2:11" ht="13.5" thickBot="1" x14ac:dyDescent="0.25">
      <c r="H57" s="1"/>
      <c r="I57" s="64"/>
    </row>
  </sheetData>
  <mergeCells count="39">
    <mergeCell ref="A2:J2"/>
    <mergeCell ref="D39:E39"/>
    <mergeCell ref="B34:C34"/>
    <mergeCell ref="D34:E34"/>
    <mergeCell ref="D35:E35"/>
    <mergeCell ref="D36:E36"/>
    <mergeCell ref="F34:K34"/>
    <mergeCell ref="B5:J5"/>
    <mergeCell ref="B4:J4"/>
    <mergeCell ref="B3:J3"/>
    <mergeCell ref="B26:K28"/>
    <mergeCell ref="B30:K30"/>
    <mergeCell ref="D37:E37"/>
    <mergeCell ref="D38:E38"/>
    <mergeCell ref="F44:K44"/>
    <mergeCell ref="F45:K45"/>
    <mergeCell ref="F46:K46"/>
    <mergeCell ref="D46:E46"/>
    <mergeCell ref="D44:E44"/>
    <mergeCell ref="D45:E45"/>
    <mergeCell ref="D43:E43"/>
    <mergeCell ref="F43:K43"/>
    <mergeCell ref="F35:K35"/>
    <mergeCell ref="F36:K36"/>
    <mergeCell ref="F38:K38"/>
    <mergeCell ref="F39:K39"/>
    <mergeCell ref="D40:E40"/>
    <mergeCell ref="D41:E41"/>
    <mergeCell ref="D42:E42"/>
    <mergeCell ref="F40:K40"/>
    <mergeCell ref="F41:K41"/>
    <mergeCell ref="F42:K42"/>
    <mergeCell ref="F37:K37"/>
    <mergeCell ref="F49:K49"/>
    <mergeCell ref="B50:K52"/>
    <mergeCell ref="F47:K47"/>
    <mergeCell ref="D47:E47"/>
    <mergeCell ref="D48:E48"/>
    <mergeCell ref="F48:K48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40" zoomScale="85" zoomScaleNormal="85" workbookViewId="0">
      <selection activeCell="E42" sqref="E42:J42"/>
    </sheetView>
  </sheetViews>
  <sheetFormatPr baseColWidth="10" defaultRowHeight="12.75" x14ac:dyDescent="0.2"/>
  <cols>
    <col min="1" max="2" width="11.42578125" style="1"/>
    <col min="3" max="3" width="13.140625" style="1" customWidth="1"/>
    <col min="4" max="4" width="36.140625" style="1" customWidth="1"/>
    <col min="5" max="5" width="16" style="1" customWidth="1"/>
    <col min="6" max="9" width="11.42578125" style="1"/>
    <col min="10" max="10" width="26.7109375" style="1" customWidth="1"/>
    <col min="11" max="16384" width="11.42578125" style="1"/>
  </cols>
  <sheetData>
    <row r="1" spans="1:9" ht="13.5" thickBot="1" x14ac:dyDescent="0.25"/>
    <row r="2" spans="1:9" ht="18" customHeight="1" thickBot="1" x14ac:dyDescent="0.25">
      <c r="A2" s="142" t="s">
        <v>171</v>
      </c>
      <c r="B2" s="142"/>
      <c r="C2" s="142"/>
      <c r="D2" s="142"/>
      <c r="E2" s="142"/>
      <c r="F2" s="142"/>
      <c r="G2" s="142"/>
      <c r="H2" s="142"/>
      <c r="I2" s="142"/>
    </row>
    <row r="3" spans="1:9" ht="26.25" customHeight="1" thickBot="1" x14ac:dyDescent="0.25">
      <c r="A3" s="72" t="s">
        <v>43</v>
      </c>
      <c r="B3" s="150" t="s">
        <v>108</v>
      </c>
      <c r="C3" s="151"/>
      <c r="D3" s="151"/>
      <c r="E3" s="151"/>
      <c r="F3" s="151"/>
      <c r="G3" s="151"/>
      <c r="H3" s="151"/>
      <c r="I3" s="152"/>
    </row>
    <row r="4" spans="1:9" ht="18.75" customHeight="1" thickBot="1" x14ac:dyDescent="0.25">
      <c r="A4" s="72" t="s">
        <v>44</v>
      </c>
      <c r="B4" s="150" t="s">
        <v>172</v>
      </c>
      <c r="C4" s="151"/>
      <c r="D4" s="151"/>
      <c r="E4" s="151"/>
      <c r="F4" s="151"/>
      <c r="G4" s="151"/>
      <c r="H4" s="151"/>
      <c r="I4" s="152"/>
    </row>
    <row r="5" spans="1:9" ht="26.25" customHeight="1" thickBot="1" x14ac:dyDescent="0.25">
      <c r="A5" s="72" t="s">
        <v>45</v>
      </c>
      <c r="B5" s="150" t="s">
        <v>115</v>
      </c>
      <c r="C5" s="151"/>
      <c r="D5" s="151"/>
      <c r="E5" s="151"/>
      <c r="F5" s="151"/>
      <c r="G5" s="151"/>
      <c r="H5" s="151"/>
      <c r="I5" s="152"/>
    </row>
    <row r="25" spans="2:10" ht="13.5" thickBot="1" x14ac:dyDescent="0.25"/>
    <row r="26" spans="2:10" ht="17.45" customHeight="1" x14ac:dyDescent="0.2">
      <c r="B26" s="125" t="s">
        <v>174</v>
      </c>
      <c r="C26" s="126"/>
      <c r="D26" s="126"/>
      <c r="E26" s="126"/>
      <c r="F26" s="126"/>
      <c r="G26" s="126"/>
      <c r="H26" s="126"/>
      <c r="I26" s="126"/>
      <c r="J26" s="127"/>
    </row>
    <row r="27" spans="2:10" x14ac:dyDescent="0.2">
      <c r="B27" s="128"/>
      <c r="C27" s="129"/>
      <c r="D27" s="129"/>
      <c r="E27" s="129"/>
      <c r="F27" s="129"/>
      <c r="G27" s="129"/>
      <c r="H27" s="129"/>
      <c r="I27" s="129"/>
      <c r="J27" s="130"/>
    </row>
    <row r="28" spans="2:10" ht="13.15" customHeight="1" thickBot="1" x14ac:dyDescent="0.25">
      <c r="B28" s="131"/>
      <c r="C28" s="132"/>
      <c r="D28" s="132"/>
      <c r="E28" s="132"/>
      <c r="F28" s="132"/>
      <c r="G28" s="132"/>
      <c r="H28" s="132"/>
      <c r="I28" s="132"/>
      <c r="J28" s="133"/>
    </row>
    <row r="29" spans="2:10" ht="13.15" customHeight="1" thickBot="1" x14ac:dyDescent="0.25">
      <c r="B29" s="60"/>
      <c r="C29" s="60"/>
      <c r="D29" s="60"/>
      <c r="E29" s="60"/>
      <c r="F29" s="60"/>
      <c r="G29" s="60"/>
      <c r="H29" s="60"/>
      <c r="I29" s="60"/>
    </row>
    <row r="30" spans="2:10" ht="30" customHeight="1" thickBot="1" x14ac:dyDescent="0.3">
      <c r="B30" s="153" t="s">
        <v>171</v>
      </c>
      <c r="C30" s="154"/>
      <c r="D30" s="154"/>
      <c r="E30" s="154"/>
      <c r="F30" s="154"/>
      <c r="G30" s="154"/>
      <c r="H30" s="154"/>
      <c r="I30" s="154"/>
      <c r="J30" s="155"/>
    </row>
    <row r="31" spans="2:10" ht="13.5" thickBot="1" x14ac:dyDescent="0.25">
      <c r="B31" s="61"/>
      <c r="C31" s="61"/>
      <c r="D31" s="61"/>
      <c r="E31" s="61"/>
      <c r="F31" s="61"/>
      <c r="G31" s="61"/>
      <c r="H31" s="61"/>
      <c r="I31" s="61"/>
    </row>
    <row r="32" spans="2:10" ht="18" customHeight="1" thickBot="1" x14ac:dyDescent="0.25">
      <c r="B32" s="61"/>
      <c r="C32" s="61"/>
      <c r="D32" s="61"/>
      <c r="E32" s="61"/>
      <c r="F32" s="61"/>
      <c r="G32" s="61"/>
      <c r="H32" s="61"/>
      <c r="I32" s="61"/>
    </row>
    <row r="33" spans="2:10" ht="13.5" thickBot="1" x14ac:dyDescent="0.25">
      <c r="B33" s="60"/>
      <c r="C33" s="60"/>
      <c r="D33" s="60"/>
      <c r="E33" s="60"/>
      <c r="F33" s="60"/>
      <c r="G33" s="60"/>
      <c r="H33" s="60"/>
      <c r="I33" s="60"/>
      <c r="J33" s="61"/>
    </row>
    <row r="34" spans="2:10" ht="13.5" thickBot="1" x14ac:dyDescent="0.25">
      <c r="B34" s="143" t="s">
        <v>46</v>
      </c>
      <c r="C34" s="144"/>
      <c r="D34" s="80" t="s">
        <v>47</v>
      </c>
      <c r="E34" s="143" t="s">
        <v>106</v>
      </c>
      <c r="F34" s="149"/>
      <c r="G34" s="149"/>
      <c r="H34" s="149"/>
      <c r="I34" s="149"/>
      <c r="J34" s="144"/>
    </row>
    <row r="35" spans="2:10" ht="13.5" customHeight="1" thickBot="1" x14ac:dyDescent="0.25">
      <c r="B35" s="91" t="s">
        <v>19</v>
      </c>
      <c r="C35" s="92">
        <v>225</v>
      </c>
      <c r="D35" s="91" t="s">
        <v>170</v>
      </c>
      <c r="E35" s="159"/>
      <c r="F35" s="159"/>
      <c r="G35" s="159"/>
      <c r="H35" s="159"/>
      <c r="I35" s="159"/>
      <c r="J35" s="159"/>
    </row>
    <row r="36" spans="2:10" ht="13.9" customHeight="1" thickBot="1" x14ac:dyDescent="0.25">
      <c r="B36" s="91" t="s">
        <v>12</v>
      </c>
      <c r="C36" s="93">
        <f>VLOOKUP('Informe S3'!B36,Formula1,2,FALSE)</f>
        <v>0</v>
      </c>
      <c r="D36" s="94"/>
      <c r="E36" s="159"/>
      <c r="F36" s="159"/>
      <c r="G36" s="159"/>
      <c r="H36" s="159"/>
      <c r="I36" s="159"/>
      <c r="J36" s="159"/>
    </row>
    <row r="37" spans="2:10" ht="57" customHeight="1" thickBot="1" x14ac:dyDescent="0.25">
      <c r="B37" s="91" t="s">
        <v>14</v>
      </c>
      <c r="C37" s="93">
        <f>VLOOKUP('Informe S3'!B37,Formula1,2,FALSE)</f>
        <v>0</v>
      </c>
      <c r="D37" s="95"/>
      <c r="E37" s="160" t="s">
        <v>176</v>
      </c>
      <c r="F37" s="161"/>
      <c r="G37" s="161"/>
      <c r="H37" s="161"/>
      <c r="I37" s="161"/>
      <c r="J37" s="161"/>
    </row>
    <row r="38" spans="2:10" ht="32.25" customHeight="1" thickBot="1" x14ac:dyDescent="0.25">
      <c r="B38" s="91" t="s">
        <v>13</v>
      </c>
      <c r="C38" s="93">
        <f>VLOOKUP('Informe S3'!B38,Formula1,2,FALSE)</f>
        <v>0</v>
      </c>
      <c r="D38" s="95"/>
      <c r="E38" s="160" t="s">
        <v>179</v>
      </c>
      <c r="F38" s="161"/>
      <c r="G38" s="161"/>
      <c r="H38" s="161"/>
      <c r="I38" s="161"/>
      <c r="J38" s="161"/>
    </row>
    <row r="39" spans="2:10" ht="30" customHeight="1" thickBot="1" x14ac:dyDescent="0.25">
      <c r="B39" s="91" t="s">
        <v>21</v>
      </c>
      <c r="C39" s="93">
        <f>VLOOKUP('Informe S3'!B39,cc,2,FALSE)</f>
        <v>0</v>
      </c>
      <c r="D39" s="96" t="s">
        <v>28</v>
      </c>
      <c r="E39" s="160" t="s">
        <v>109</v>
      </c>
      <c r="F39" s="161"/>
      <c r="G39" s="161"/>
      <c r="H39" s="161"/>
      <c r="I39" s="161"/>
      <c r="J39" s="161"/>
    </row>
    <row r="40" spans="2:10" ht="36.75" customHeight="1" thickBot="1" x14ac:dyDescent="0.25">
      <c r="B40" s="91" t="s">
        <v>22</v>
      </c>
      <c r="C40" s="93">
        <f>VLOOKUP('Informe S3'!B40,cc,2,FALSE)</f>
        <v>0</v>
      </c>
      <c r="D40" s="96" t="s">
        <v>29</v>
      </c>
      <c r="E40" s="160" t="s">
        <v>178</v>
      </c>
      <c r="F40" s="161"/>
      <c r="G40" s="161"/>
      <c r="H40" s="161"/>
      <c r="I40" s="161"/>
      <c r="J40" s="161"/>
    </row>
    <row r="41" spans="2:10" ht="27" customHeight="1" thickBot="1" x14ac:dyDescent="0.25">
      <c r="B41" s="91" t="s">
        <v>23</v>
      </c>
      <c r="C41" s="93" t="e">
        <f>VLOOKUP('Informe S3'!B41,cc,2,FALSE)</f>
        <v>#DIV/0!</v>
      </c>
      <c r="D41" s="96" t="s">
        <v>31</v>
      </c>
      <c r="E41" s="160" t="s">
        <v>177</v>
      </c>
      <c r="F41" s="161"/>
      <c r="G41" s="161"/>
      <c r="H41" s="161"/>
      <c r="I41" s="161"/>
      <c r="J41" s="161"/>
    </row>
    <row r="42" spans="2:10" ht="55.5" customHeight="1" thickBot="1" x14ac:dyDescent="0.25">
      <c r="B42" s="91" t="s">
        <v>24</v>
      </c>
      <c r="C42" s="93" t="e">
        <f>VLOOKUP('Informe S3'!B42,cc,2,FALSE)</f>
        <v>#DIV/0!</v>
      </c>
      <c r="D42" s="96" t="s">
        <v>30</v>
      </c>
      <c r="E42" s="160" t="s">
        <v>180</v>
      </c>
      <c r="F42" s="161"/>
      <c r="G42" s="161"/>
      <c r="H42" s="161"/>
      <c r="I42" s="161"/>
      <c r="J42" s="161"/>
    </row>
    <row r="43" spans="2:10" ht="13.5" customHeight="1" thickBot="1" x14ac:dyDescent="0.25">
      <c r="B43" s="91" t="s">
        <v>25</v>
      </c>
      <c r="C43" s="93">
        <f>VLOOKUP('Informe S3'!B43,cc,2,FALSE)</f>
        <v>225</v>
      </c>
      <c r="D43" s="96" t="s">
        <v>32</v>
      </c>
      <c r="E43" s="160" t="s">
        <v>181</v>
      </c>
      <c r="F43" s="161"/>
      <c r="G43" s="161"/>
      <c r="H43" s="161"/>
      <c r="I43" s="161"/>
      <c r="J43" s="161"/>
    </row>
    <row r="44" spans="2:10" ht="13.5" customHeight="1" thickBot="1" x14ac:dyDescent="0.25">
      <c r="B44" s="91" t="s">
        <v>25</v>
      </c>
      <c r="C44" s="93">
        <v>196.81</v>
      </c>
      <c r="D44" s="96" t="s">
        <v>40</v>
      </c>
      <c r="E44" s="160" t="s">
        <v>120</v>
      </c>
      <c r="F44" s="161"/>
      <c r="G44" s="161"/>
      <c r="H44" s="161"/>
      <c r="I44" s="161"/>
      <c r="J44" s="161"/>
    </row>
    <row r="45" spans="2:10" ht="13.5" customHeight="1" thickBot="1" x14ac:dyDescent="0.25">
      <c r="B45" s="91" t="s">
        <v>26</v>
      </c>
      <c r="C45" s="93">
        <f>VLOOKUP('Informe S3'!B45,cc,2,FALSE)</f>
        <v>225</v>
      </c>
      <c r="D45" s="96" t="s">
        <v>34</v>
      </c>
      <c r="E45" s="159" t="s">
        <v>121</v>
      </c>
      <c r="F45" s="159"/>
      <c r="G45" s="159"/>
      <c r="H45" s="159"/>
      <c r="I45" s="159"/>
      <c r="J45" s="159"/>
    </row>
    <row r="46" spans="2:10" ht="13.5" thickBot="1" x14ac:dyDescent="0.25">
      <c r="B46" s="91" t="s">
        <v>26</v>
      </c>
      <c r="C46" s="93">
        <v>220.31</v>
      </c>
      <c r="D46" s="96" t="s">
        <v>35</v>
      </c>
      <c r="E46" s="159" t="s">
        <v>121</v>
      </c>
      <c r="F46" s="159"/>
      <c r="G46" s="159"/>
      <c r="H46" s="159"/>
      <c r="I46" s="159"/>
      <c r="J46" s="159"/>
    </row>
    <row r="47" spans="2:10" ht="13.5" customHeight="1" thickBot="1" x14ac:dyDescent="0.25">
      <c r="B47" s="91" t="s">
        <v>26</v>
      </c>
      <c r="C47" s="93">
        <v>220.31</v>
      </c>
      <c r="D47" s="96" t="s">
        <v>41</v>
      </c>
      <c r="E47" s="159" t="s">
        <v>121</v>
      </c>
      <c r="F47" s="159"/>
      <c r="G47" s="159"/>
      <c r="H47" s="159"/>
      <c r="I47" s="159"/>
      <c r="J47" s="159"/>
    </row>
    <row r="48" spans="2:10" ht="13.5" customHeight="1" thickBot="1" x14ac:dyDescent="0.25">
      <c r="B48" s="91" t="s">
        <v>27</v>
      </c>
      <c r="C48" s="93">
        <f>VLOOKUP('Informe S3'!B48,cc,2,FALSE)</f>
        <v>1</v>
      </c>
      <c r="D48" s="96" t="s">
        <v>42</v>
      </c>
      <c r="E48" s="159"/>
      <c r="F48" s="159"/>
      <c r="G48" s="159"/>
      <c r="H48" s="159"/>
      <c r="I48" s="159"/>
      <c r="J48" s="159"/>
    </row>
    <row r="49" spans="2:10" ht="13.5" thickBot="1" x14ac:dyDescent="0.25">
      <c r="B49" s="90"/>
      <c r="C49" s="90"/>
      <c r="D49" s="90"/>
      <c r="E49" s="156"/>
      <c r="F49" s="157"/>
      <c r="G49" s="157"/>
      <c r="H49" s="157"/>
      <c r="I49" s="157"/>
      <c r="J49" s="158"/>
    </row>
    <row r="50" spans="2:10" ht="17.45" customHeight="1" x14ac:dyDescent="0.2">
      <c r="B50" s="125" t="s">
        <v>175</v>
      </c>
      <c r="C50" s="126"/>
      <c r="D50" s="126"/>
      <c r="E50" s="126"/>
      <c r="F50" s="126"/>
      <c r="G50" s="126"/>
      <c r="H50" s="126"/>
      <c r="I50" s="126"/>
      <c r="J50" s="127"/>
    </row>
    <row r="51" spans="2:10" x14ac:dyDescent="0.2">
      <c r="B51" s="128"/>
      <c r="C51" s="129"/>
      <c r="D51" s="129"/>
      <c r="E51" s="129"/>
      <c r="F51" s="129"/>
      <c r="G51" s="129"/>
      <c r="H51" s="129"/>
      <c r="I51" s="129"/>
      <c r="J51" s="130"/>
    </row>
    <row r="52" spans="2:10" ht="13.15" customHeight="1" thickBot="1" x14ac:dyDescent="0.25">
      <c r="B52" s="131"/>
      <c r="C52" s="132"/>
      <c r="D52" s="132"/>
      <c r="E52" s="132"/>
      <c r="F52" s="132"/>
      <c r="G52" s="132"/>
      <c r="H52" s="132"/>
      <c r="I52" s="132"/>
      <c r="J52" s="133"/>
    </row>
    <row r="53" spans="2:10" ht="13.15" customHeight="1" thickBot="1" x14ac:dyDescent="0.25">
      <c r="B53" s="61"/>
      <c r="C53" s="61"/>
      <c r="D53" s="61"/>
      <c r="E53" s="61"/>
      <c r="F53" s="61"/>
      <c r="G53" s="61"/>
      <c r="H53" s="61"/>
      <c r="I53" s="61"/>
      <c r="J53" s="61"/>
    </row>
    <row r="54" spans="2:10" ht="13.9" customHeight="1" thickBot="1" x14ac:dyDescent="0.25">
      <c r="B54" s="61"/>
      <c r="C54" s="61"/>
      <c r="D54" s="61"/>
      <c r="E54" s="61"/>
      <c r="F54" s="61"/>
      <c r="G54" s="61"/>
      <c r="H54" s="61"/>
      <c r="I54" s="61"/>
    </row>
    <row r="55" spans="2:10" ht="13.5" thickBot="1" x14ac:dyDescent="0.25">
      <c r="B55" s="61"/>
      <c r="C55" s="61"/>
      <c r="D55" s="61"/>
      <c r="E55" s="61"/>
      <c r="F55" s="61"/>
      <c r="H55" s="66" t="s">
        <v>48</v>
      </c>
      <c r="I55" s="67"/>
      <c r="J55" s="68"/>
    </row>
    <row r="56" spans="2:10" ht="13.5" thickBot="1" x14ac:dyDescent="0.25">
      <c r="B56" s="61"/>
      <c r="C56" s="61"/>
      <c r="D56" s="61"/>
      <c r="E56" s="61"/>
      <c r="F56" s="61"/>
      <c r="G56" s="65"/>
      <c r="I56" s="65"/>
    </row>
    <row r="57" spans="2:10" ht="13.5" thickBot="1" x14ac:dyDescent="0.25">
      <c r="H57" s="64"/>
    </row>
  </sheetData>
  <mergeCells count="24">
    <mergeCell ref="B30:J30"/>
    <mergeCell ref="A2:I2"/>
    <mergeCell ref="B3:I3"/>
    <mergeCell ref="B4:I4"/>
    <mergeCell ref="B5:I5"/>
    <mergeCell ref="B26:J28"/>
    <mergeCell ref="E37:J37"/>
    <mergeCell ref="E38:J38"/>
    <mergeCell ref="E39:J39"/>
    <mergeCell ref="B34:C34"/>
    <mergeCell ref="E34:J34"/>
    <mergeCell ref="E35:J35"/>
    <mergeCell ref="E36:J36"/>
    <mergeCell ref="E43:J43"/>
    <mergeCell ref="E44:J44"/>
    <mergeCell ref="E45:J45"/>
    <mergeCell ref="E40:J40"/>
    <mergeCell ref="E41:J41"/>
    <mergeCell ref="E42:J42"/>
    <mergeCell ref="E49:J49"/>
    <mergeCell ref="B50:J52"/>
    <mergeCell ref="E46:J46"/>
    <mergeCell ref="E47:J47"/>
    <mergeCell ref="E48:J4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CI S1</vt:lpstr>
      <vt:lpstr>CI S2</vt:lpstr>
      <vt:lpstr>CI S3</vt:lpstr>
      <vt:lpstr>Informe S2</vt:lpstr>
      <vt:lpstr>Informe S3</vt:lpstr>
      <vt:lpstr>cc</vt:lpstr>
      <vt:lpstr>Formula1</vt:lpstr>
      <vt:lpstr>Formulas</vt:lpstr>
      <vt:lpstr>TablaFormulas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MeDicenTecno</cp:lastModifiedBy>
  <cp:lastPrinted>2020-09-15T04:06:12Z</cp:lastPrinted>
  <dcterms:modified xsi:type="dcterms:W3CDTF">2020-09-27T00:39:51Z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21c59eac-28a2-41f6-bfc1-f0ac3385a25a</vt:lpwstr>
  </property>
</Properties>
</file>