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alas\Desktop\"/>
    </mc:Choice>
  </mc:AlternateContent>
  <xr:revisionPtr revIDLastSave="0" documentId="13_ncr:1_{1EF27227-212C-4696-9D39-9A1650243C17}" xr6:coauthVersionLast="47" xr6:coauthVersionMax="47" xr10:uidLastSave="{00000000-0000-0000-0000-000000000000}"/>
  <bookViews>
    <workbookView xWindow="-120" yWindow="-120" windowWidth="29040" windowHeight="15840" tabRatio="1000" activeTab="3" xr2:uid="{00000000-000D-0000-FFFF-FFFF00000000}"/>
  </bookViews>
  <sheets>
    <sheet name="Listado de Actividades" sheetId="2" r:id="rId1"/>
    <sheet name="ET" sheetId="3" state="hidden" r:id="rId2"/>
    <sheet name="Cronograma" sheetId="4" r:id="rId3"/>
    <sheet name="Gestión de Recursos" sheetId="9" r:id="rId4"/>
    <sheet name="Valor Planificado" sheetId="6" r:id="rId5"/>
    <sheet name="costo real" sheetId="7" r:id="rId6"/>
    <sheet name="planificado vs real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2" i="4" l="1"/>
  <c r="M32" i="4"/>
  <c r="L32" i="4"/>
  <c r="K32" i="4"/>
  <c r="J32" i="4"/>
  <c r="G31" i="4"/>
  <c r="H31" i="4" s="1"/>
  <c r="I31" i="4" s="1"/>
  <c r="J31" i="4" s="1"/>
  <c r="K31" i="4" s="1"/>
  <c r="L31" i="4" s="1"/>
  <c r="M31" i="4" s="1"/>
  <c r="N31" i="4" s="1"/>
  <c r="E31" i="4"/>
  <c r="D31" i="4"/>
  <c r="C31" i="4"/>
  <c r="F31" i="4" s="1"/>
  <c r="E30" i="4"/>
  <c r="F30" i="4"/>
  <c r="G30" i="4"/>
  <c r="H30" i="4"/>
  <c r="I30" i="4"/>
  <c r="J30" i="4"/>
  <c r="K30" i="4"/>
  <c r="L30" i="4"/>
  <c r="M30" i="4"/>
  <c r="N30" i="4"/>
  <c r="O30" i="4"/>
  <c r="D30" i="4"/>
  <c r="C30" i="4"/>
  <c r="B17" i="4"/>
  <c r="B10" i="4"/>
  <c r="B5" i="4"/>
  <c r="I3" i="8"/>
  <c r="I4" i="8"/>
  <c r="C4" i="8"/>
  <c r="D4" i="8"/>
  <c r="E4" i="8"/>
  <c r="F4" i="8"/>
  <c r="G4" i="8"/>
  <c r="H4" i="8"/>
  <c r="B4" i="8"/>
  <c r="C3" i="8"/>
  <c r="D3" i="8"/>
  <c r="E3" i="8"/>
  <c r="F3" i="8"/>
  <c r="G3" i="8"/>
  <c r="H3" i="8"/>
  <c r="B3" i="8"/>
  <c r="I26" i="6"/>
  <c r="H26" i="6"/>
  <c r="G26" i="6"/>
  <c r="F26" i="6"/>
  <c r="E26" i="6"/>
  <c r="D26" i="6"/>
  <c r="C26" i="6"/>
  <c r="K26" i="6" s="1"/>
  <c r="I10" i="6"/>
  <c r="H10" i="6"/>
  <c r="G10" i="6"/>
  <c r="F10" i="6"/>
  <c r="E10" i="6"/>
  <c r="D10" i="6"/>
  <c r="C10" i="6"/>
  <c r="I27" i="4"/>
  <c r="H27" i="4"/>
  <c r="G27" i="4"/>
  <c r="F27" i="4"/>
  <c r="E27" i="4"/>
  <c r="D27" i="4"/>
  <c r="C27" i="4"/>
  <c r="G21" i="4"/>
  <c r="F21" i="4"/>
  <c r="E21" i="4"/>
  <c r="D21" i="4"/>
  <c r="C21" i="4"/>
  <c r="O17" i="4"/>
  <c r="I17" i="4"/>
  <c r="H17" i="4"/>
  <c r="E17" i="4"/>
  <c r="D17" i="4"/>
  <c r="C17" i="4"/>
  <c r="O10" i="4"/>
  <c r="I10" i="4"/>
  <c r="H10" i="4"/>
  <c r="G10" i="4"/>
  <c r="F10" i="4"/>
  <c r="C10" i="4"/>
  <c r="O5" i="4"/>
  <c r="I5" i="4"/>
  <c r="H5" i="4"/>
  <c r="G5" i="4"/>
  <c r="F5" i="4"/>
  <c r="E5" i="4"/>
  <c r="D5" i="4"/>
  <c r="J46" i="6"/>
  <c r="I46" i="6"/>
  <c r="H46" i="6"/>
  <c r="G46" i="6"/>
  <c r="F46" i="6"/>
  <c r="E46" i="6"/>
  <c r="D46" i="6"/>
  <c r="C46" i="6"/>
  <c r="B46" i="6"/>
  <c r="J42" i="6"/>
  <c r="I42" i="6"/>
  <c r="H42" i="6"/>
  <c r="G42" i="6"/>
  <c r="F42" i="6"/>
  <c r="E42" i="6"/>
  <c r="D42" i="6"/>
  <c r="C42" i="6"/>
  <c r="B42" i="6"/>
  <c r="J26" i="6"/>
  <c r="B26" i="6"/>
  <c r="J10" i="6"/>
  <c r="B10" i="6"/>
  <c r="B4" i="6" s="1"/>
  <c r="J5" i="6"/>
  <c r="I5" i="6"/>
  <c r="H5" i="6"/>
  <c r="G5" i="6"/>
  <c r="F5" i="6"/>
  <c r="E5" i="6"/>
  <c r="D5" i="6"/>
  <c r="C5" i="6"/>
  <c r="I26" i="7"/>
  <c r="H26" i="7"/>
  <c r="G26" i="7"/>
  <c r="F26" i="7"/>
  <c r="E26" i="7"/>
  <c r="D26" i="7"/>
  <c r="C26" i="7"/>
  <c r="B26" i="7"/>
  <c r="J26" i="7"/>
  <c r="J46" i="7"/>
  <c r="I46" i="7"/>
  <c r="H46" i="7"/>
  <c r="G46" i="7"/>
  <c r="F46" i="7"/>
  <c r="E46" i="7"/>
  <c r="D46" i="7"/>
  <c r="C46" i="7"/>
  <c r="B46" i="7"/>
  <c r="J42" i="7"/>
  <c r="I42" i="7"/>
  <c r="H42" i="7"/>
  <c r="G42" i="7"/>
  <c r="F42" i="7"/>
  <c r="E42" i="7"/>
  <c r="D42" i="7"/>
  <c r="C42" i="7"/>
  <c r="B42" i="7"/>
  <c r="J10" i="7"/>
  <c r="I10" i="7"/>
  <c r="H10" i="7"/>
  <c r="G10" i="7"/>
  <c r="F10" i="7"/>
  <c r="E10" i="7"/>
  <c r="D10" i="7"/>
  <c r="C10" i="7"/>
  <c r="B10" i="7"/>
  <c r="J5" i="7"/>
  <c r="I5" i="7"/>
  <c r="H5" i="7"/>
  <c r="G5" i="7"/>
  <c r="F5" i="7"/>
  <c r="E5" i="7"/>
  <c r="D5" i="7"/>
  <c r="C5" i="7"/>
  <c r="O31" i="4" l="1"/>
  <c r="B30" i="4"/>
  <c r="P5" i="4"/>
  <c r="J4" i="8"/>
  <c r="K46" i="7"/>
  <c r="K46" i="6"/>
  <c r="K5" i="6"/>
  <c r="K10" i="6"/>
  <c r="J3" i="8"/>
  <c r="J6" i="8" s="1"/>
  <c r="K42" i="6"/>
  <c r="K4" i="6" s="1"/>
  <c r="P27" i="4"/>
  <c r="P21" i="4"/>
  <c r="P17" i="4"/>
  <c r="P10" i="4"/>
  <c r="J49" i="7"/>
  <c r="B49" i="7"/>
  <c r="H49" i="6"/>
  <c r="I49" i="7"/>
  <c r="H49" i="7"/>
  <c r="K26" i="7"/>
  <c r="K10" i="7"/>
  <c r="B4" i="7"/>
  <c r="C49" i="7"/>
  <c r="K42" i="7"/>
  <c r="G49" i="7"/>
  <c r="F49" i="7"/>
  <c r="E49" i="7"/>
  <c r="D49" i="7"/>
  <c r="K5" i="7"/>
  <c r="G49" i="6"/>
  <c r="I49" i="6"/>
  <c r="J49" i="6"/>
  <c r="B49" i="6"/>
  <c r="C49" i="6"/>
  <c r="C50" i="6" s="1"/>
  <c r="D49" i="6"/>
  <c r="F49" i="6"/>
  <c r="E49" i="6"/>
  <c r="P4" i="4" l="1"/>
  <c r="P30" i="4"/>
  <c r="D32" i="4" s="1"/>
  <c r="C32" i="4"/>
  <c r="E32" i="4"/>
  <c r="C50" i="7"/>
  <c r="D50" i="7" s="1"/>
  <c r="K49" i="7"/>
  <c r="K4" i="7"/>
  <c r="D50" i="6"/>
  <c r="E50" i="6" s="1"/>
  <c r="F50" i="6" s="1"/>
  <c r="G50" i="6" s="1"/>
  <c r="H50" i="6" s="1"/>
  <c r="I50" i="6" s="1"/>
  <c r="J50" i="6" s="1"/>
  <c r="K49" i="6"/>
  <c r="C51" i="6" s="1"/>
  <c r="F32" i="4" l="1"/>
  <c r="C51" i="7"/>
  <c r="E50" i="7"/>
  <c r="D51" i="7"/>
  <c r="D51" i="6"/>
  <c r="E51" i="6"/>
  <c r="F51" i="6"/>
  <c r="G32" i="4" l="1"/>
  <c r="F50" i="7"/>
  <c r="E51" i="7"/>
  <c r="G51" i="6"/>
  <c r="H32" i="4" l="1"/>
  <c r="G50" i="7"/>
  <c r="F51" i="7"/>
  <c r="H51" i="6"/>
  <c r="I32" i="4" l="1"/>
  <c r="H50" i="7"/>
  <c r="I50" i="7" s="1"/>
  <c r="G51" i="7"/>
  <c r="I51" i="6"/>
  <c r="O32" i="4" l="1"/>
  <c r="H51" i="7"/>
  <c r="J51" i="6"/>
  <c r="J50" i="7" l="1"/>
  <c r="J51" i="7" s="1"/>
  <c r="I51" i="7"/>
</calcChain>
</file>

<file path=xl/sharedStrings.xml><?xml version="1.0" encoding="utf-8"?>
<sst xmlns="http://schemas.openxmlformats.org/spreadsheetml/2006/main" count="293" uniqueCount="176">
  <si>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</si>
  <si>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</si>
  <si>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</si>
  <si>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</si>
  <si>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</si>
  <si>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</si>
  <si>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</si>
  <si>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</si>
  <si>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</si>
  <si>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</si>
  <si>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</si>
  <si>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</si>
  <si>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</si>
  <si>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</si>
  <si>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</si>
  <si>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</si>
  <si>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</si>
  <si>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</si>
  <si>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</si>
  <si>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</si>
  <si>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</si>
  <si>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</si>
  <si>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</si>
  <si>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</si>
  <si>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</si>
  <si>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</si>
  <si>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</si>
  <si>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</si>
  <si>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</si>
  <si>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</si>
  <si>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</si>
  <si>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</si>
  <si>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</si>
  <si>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</si>
  <si>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</si>
  <si>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(Planificación)</t>
  </si>
  <si>
    <t>DETALLE</t>
  </si>
  <si>
    <t>Duración días</t>
  </si>
  <si>
    <t>Semanas</t>
  </si>
  <si>
    <t>Línea base</t>
  </si>
  <si>
    <t>PROTOTIPO DE PAGINA WEB</t>
  </si>
  <si>
    <t>1.  Inicio</t>
  </si>
  <si>
    <t>1.1.Constitución del acta de inicio</t>
  </si>
  <si>
    <t>1.2.Conformación del Equipo de trabajo</t>
  </si>
  <si>
    <t>1.3. Explicación de la idea</t>
  </si>
  <si>
    <t xml:space="preserve">1.4.Presentación y Asignación de actividades </t>
  </si>
  <si>
    <t>2.  Planificación</t>
  </si>
  <si>
    <t>2.1. Levantamiento de información</t>
  </si>
  <si>
    <t>2.2. Tipos de requerimientos</t>
  </si>
  <si>
    <t>2.3 Diseño</t>
  </si>
  <si>
    <t>2.4. Elaboración interfaz</t>
  </si>
  <si>
    <t>2.4.1.Análisis</t>
  </si>
  <si>
    <t>2.4.2.Toma de decisiones y ajuste</t>
  </si>
  <si>
    <t>2.5.Programación del Código fuente</t>
  </si>
  <si>
    <t xml:space="preserve">2.5.1. Carga inicial </t>
  </si>
  <si>
    <t>2.5.2. Pruebas funcionales</t>
  </si>
  <si>
    <t>2.5.3. Integración</t>
  </si>
  <si>
    <t>2.5.3.1. Pruebas funcionales de integración</t>
  </si>
  <si>
    <t>2.5.4. Configuración con el servidor</t>
  </si>
  <si>
    <t>2.5.4.1.Pruebas funcionales con el servidor</t>
  </si>
  <si>
    <t>2.6. Puesta en operación</t>
  </si>
  <si>
    <t xml:space="preserve">2.7. Entregable: Página web </t>
  </si>
  <si>
    <t>3. Ejecución</t>
  </si>
  <si>
    <t>4. Monitoreo y control</t>
  </si>
  <si>
    <t>4.1 Revisión de la planeación</t>
  </si>
  <si>
    <t>4.2.Control de la ejecución</t>
  </si>
  <si>
    <t>4.2.1.Control de la ejecución del código</t>
  </si>
  <si>
    <t>5. Cierre</t>
  </si>
  <si>
    <t>5.1 Reuniones</t>
  </si>
  <si>
    <t>5.2 Informe</t>
  </si>
  <si>
    <t>Total</t>
  </si>
  <si>
    <t>Valor Planificación acumulado</t>
  </si>
  <si>
    <t>% acumulado</t>
  </si>
  <si>
    <t>Duración dias</t>
  </si>
  <si>
    <t>2.4.2.Toma de desidiones y ajuste</t>
  </si>
  <si>
    <t>4.2.1.Control de la ejecución del codigo</t>
  </si>
  <si>
    <t>Cronograma (Costo Real )</t>
  </si>
  <si>
    <t>BAC</t>
  </si>
  <si>
    <t>Valor acumulado</t>
  </si>
  <si>
    <t>semana</t>
  </si>
  <si>
    <t>Valor Planificado ($)</t>
  </si>
  <si>
    <t>Costo Real ($)</t>
  </si>
  <si>
    <t>Marcela Cifuentes</t>
  </si>
  <si>
    <t>Franco Stiven Fonseca</t>
  </si>
  <si>
    <t>DEFINICIÓN DE ARQUITECTURA Y TECNOLOGÍA</t>
  </si>
  <si>
    <t>ELABORACIÓN DEL ACTA DE CONSTITUCION DEL PROYECTO</t>
  </si>
  <si>
    <t>IDENTIFICACIÓN DE STAKEHOLDERS</t>
  </si>
  <si>
    <t>DEFINICIÓN DEL ALCANCE DEL PROYECTO</t>
  </si>
  <si>
    <t>DEFINICIÓN DE PRESUPUESTO Y RECURSOS NECESARIOS</t>
  </si>
  <si>
    <t>ASIGNACIÓN DE ROLES Y RESPONSABILIDADES</t>
  </si>
  <si>
    <t>ELABORACIÓN DEL CRONOGRAMA</t>
  </si>
  <si>
    <t>IDENTIFICACIÓN DE RIESGOS Y PLAN DE MITIGACIÓN</t>
  </si>
  <si>
    <t>RECOLECCIÓN DE REQUERIMIENTOS</t>
  </si>
  <si>
    <t>DISEÑO DEL PLAN DE COMUNICACIÓN</t>
  </si>
  <si>
    <t>CONTROL Y SEGUIMIENTO DEL PROYECTO</t>
  </si>
  <si>
    <t>DISEÑO DE INTERNAZ</t>
  </si>
  <si>
    <t>DESARROLLO DE FUNCIONALIDADES</t>
  </si>
  <si>
    <t>ENTREGA FINAL DE LA APLICACIÓN</t>
  </si>
  <si>
    <t>EVALUACIÓN DEL PROYECTO</t>
  </si>
  <si>
    <t>Establecer con claridad lo qué se espera de la aplicación, tales como los servicios que cubre, tipos de usuarios y funcionalidades claves</t>
  </si>
  <si>
    <t>Es la elaboración de un documento formal que autoriza la existencia del proyecto. Este documento debe incluir Objetivos, alcance y establecimiento de los involucrados</t>
  </si>
  <si>
    <t xml:space="preserve">Plantilla del acta de constitución </t>
  </si>
  <si>
    <t>Gerente de Proyecto</t>
  </si>
  <si>
    <t>Asesor Académico</t>
  </si>
  <si>
    <t xml:space="preserve">Identificar y analizar las personas que pueden verse afectadas o tienen influencia en el funcionamiento del departamento de Binestar Universitario </t>
  </si>
  <si>
    <t>Gerente del proyecto</t>
  </si>
  <si>
    <t>Representantes de Bienestar Universitario</t>
  </si>
  <si>
    <t xml:space="preserve">Usuarios potenciales </t>
  </si>
  <si>
    <t>Documentos institucionales</t>
  </si>
  <si>
    <t>Plantilla del acta de constitución</t>
  </si>
  <si>
    <t>1.1.Definición de los objetivos</t>
  </si>
  <si>
    <t>1.3. Identificación de stakeholders</t>
  </si>
  <si>
    <t>1.4.Acta de constitución</t>
  </si>
  <si>
    <t>2.1. Recolección de requerimientos</t>
  </si>
  <si>
    <t>2.2. Asignación de roles y responsabilidades</t>
  </si>
  <si>
    <t>2.3 Elaboración del cronograma</t>
  </si>
  <si>
    <t>2.4. Definición de presupuesto y recursos necesarios</t>
  </si>
  <si>
    <t>3. Analisis y Diseño</t>
  </si>
  <si>
    <t>2.5. Desarrollo del plan de riesgos</t>
  </si>
  <si>
    <t>2.6. Desarrollo de Plan de comunicaciones</t>
  </si>
  <si>
    <t>3.1. Diseño de arquitectura</t>
  </si>
  <si>
    <t>3.2. Prototipo de interfaz de usuario</t>
  </si>
  <si>
    <t>3.3. Revisión con stakeholders</t>
  </si>
  <si>
    <t>4. Desarrollo</t>
  </si>
  <si>
    <t>4.1 Desarrollo del Frondend movil</t>
  </si>
  <si>
    <t>4.2. Desarrollo de Backend</t>
  </si>
  <si>
    <t>4.3.Integración de servicios</t>
  </si>
  <si>
    <t>4.4. Pruebas funcionales</t>
  </si>
  <si>
    <t>4.5. Ajustes finales</t>
  </si>
  <si>
    <t>5. Despliegue y cierre</t>
  </si>
  <si>
    <t>5.2. Evaluación final</t>
  </si>
  <si>
    <t>5.1 Presentación de la app</t>
  </si>
  <si>
    <t>Computador</t>
  </si>
  <si>
    <t>Analista de requerimientos</t>
  </si>
  <si>
    <t>Usuarios finales</t>
  </si>
  <si>
    <t>Entrevistas y reuniones</t>
  </si>
  <si>
    <t xml:space="preserve">Herramientas de modelado </t>
  </si>
  <si>
    <t>En esta etapa se identifican, analizan y documentan las necesidades y restricciones que debe cumplir el sismeta a desarrollar</t>
  </si>
  <si>
    <t>En esta etapa se organizan todas las actividades que se llevaran a cabo en el proyecto, teniendo en cuenta una linea de tiempo y definiendo qué se hará y cuando se hará.</t>
  </si>
  <si>
    <t>Analista de Requerimientos</t>
  </si>
  <si>
    <t>Lider Tecnico</t>
  </si>
  <si>
    <t xml:space="preserve">Hoja de calculo </t>
  </si>
  <si>
    <t>En esta actividad, se define las funciones, tareas y niveles de autoridad de cada miembro del equipo de trabajo</t>
  </si>
  <si>
    <t>Equipo tecnico</t>
  </si>
  <si>
    <t>Stakeholders</t>
  </si>
  <si>
    <t>Herramienta de gestión de proyectos (Trello)</t>
  </si>
  <si>
    <t>En esta actividad se identifican y estiman los diferentes tipos de recursos (humanos, tecnologicos, organizacionales y finanacieros) que se necesitaran para todo el ciclo de vida del proyecto</t>
  </si>
  <si>
    <t>Responsable financiero</t>
  </si>
  <si>
    <t>Equipo Tecnico</t>
  </si>
  <si>
    <t>Plataforma de cotización (Excel)</t>
  </si>
  <si>
    <t>En esta etapa se analizan los posibles efectos negativos que podrían afectar el desarrollo del proyecto</t>
  </si>
  <si>
    <t>Usuarios</t>
  </si>
  <si>
    <t xml:space="preserve">Responsable finanaciero </t>
  </si>
  <si>
    <t>En esta actividad se establecen los canales, responsables y frecuencia de la comunicación entre los actores que se involucran en el desarrollo del proyecto</t>
  </si>
  <si>
    <t>Equipo de trabajo</t>
  </si>
  <si>
    <t>Diagrama DOFA</t>
  </si>
  <si>
    <t>Plataforma de comunicación (Teams)</t>
  </si>
  <si>
    <t>En esta etapa se monitorea el avance real del proyecto frente al cronograma, alcance y presupuesto establecido. Esto con el objetivo de tomar acciones correctivas a tiempo</t>
  </si>
  <si>
    <t>Tester</t>
  </si>
  <si>
    <t>En esta etapa del proyecto se define la estrucutura del proyecto y se eligen las herramientas y plataformas que se usaran para el desarrollo del proyecto</t>
  </si>
  <si>
    <t>Arquitecto de software</t>
  </si>
  <si>
    <t xml:space="preserve">Desarrolladores </t>
  </si>
  <si>
    <t>Administrador de Base de datos</t>
  </si>
  <si>
    <t>Framework frondend y Backend, Gestor de BD</t>
  </si>
  <si>
    <t>En esta actividad se crean los prototipos visuales y de experiencia de usuario de la aplicación.</t>
  </si>
  <si>
    <t>Diseñador</t>
  </si>
  <si>
    <t>Desarrolladores</t>
  </si>
  <si>
    <t>En esta etapa se desarrolla y construye el sisitema a partir de los requerimientos previamente establecidos y el diseño de interfaz definido</t>
  </si>
  <si>
    <t>Administrador de Base de Datos</t>
  </si>
  <si>
    <t xml:space="preserve">Tester </t>
  </si>
  <si>
    <t>Herramientas de Diseño</t>
  </si>
  <si>
    <t>En esta actividad se presenta el producto terminado que cumpla con los objetivos y requrimientos previamente definidos</t>
  </si>
  <si>
    <t>Documentacion tecnica</t>
  </si>
  <si>
    <t>En esta etapa se evalua el desempeño del desarrollo de la aplicación, comparando los resultados con los objetivos planteados al inicio del proyecto.</t>
  </si>
  <si>
    <t xml:space="preserve">Equipo Tecnico </t>
  </si>
  <si>
    <t>Evaluación institucional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</si>
</sst>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#,##0_ ;\-#,##0\ "/>
  </numFmts>
  <fonts count="36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22"/>
      <color rgb="FF808000"/>
      <name val="Arial"/>
      <family val="2"/>
    </font>
    <font>
      <b/>
      <sz val="18"/>
      <color theme="0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26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24"/>
      <color theme="1"/>
      <name val="Arial"/>
      <family val="2"/>
    </font>
    <font>
      <b/>
      <sz val="28"/>
      <color theme="1"/>
      <name val="Calibri"/>
      <family val="2"/>
    </font>
    <font>
      <b/>
      <sz val="36"/>
      <color theme="1"/>
      <name val="Calibri"/>
      <family val="2"/>
    </font>
    <font>
      <b/>
      <sz val="16"/>
      <color rgb="FF363636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14"/>
      <color theme="0"/>
      <name val="Calibri"/>
      <family val="2"/>
      <scheme val="major"/>
    </font>
    <font>
      <sz val="11"/>
      <name val="Calibri"/>
      <family val="2"/>
      <scheme val="major"/>
    </font>
    <font>
      <sz val="10"/>
      <color theme="1"/>
      <name val="Calibri"/>
      <family val="2"/>
      <scheme val="major"/>
    </font>
    <font>
      <b/>
      <sz val="14"/>
      <color theme="1"/>
      <name val="Calibri"/>
      <family val="2"/>
      <scheme val="major"/>
    </font>
    <font>
      <b/>
      <sz val="22"/>
      <color rgb="FF808000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6"/>
      <color theme="1"/>
      <name val="Calibri"/>
      <family val="2"/>
      <scheme val="major"/>
    </font>
    <font>
      <b/>
      <sz val="11"/>
      <name val="Calibri"/>
      <family val="2"/>
      <scheme val="major"/>
    </font>
  </fonts>
  <fills count="23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rgb="FFD6DCE4"/>
      </patternFill>
    </fill>
    <fill>
      <patternFill patternType="solid">
        <fgColor theme="4" tint="0.39997558519241921"/>
        <bgColor rgb="FFE7E6E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79998168889431442"/>
        <bgColor rgb="FFE7E6E6"/>
      </patternFill>
    </fill>
    <fill>
      <patternFill patternType="solid">
        <fgColor rgb="FFFFFF00"/>
        <bgColor rgb="FFE7E6E6"/>
      </patternFill>
    </fill>
    <fill>
      <patternFill patternType="solid">
        <fgColor rgb="FFFFFF00"/>
        <bgColor indexed="64"/>
      </patternFill>
    </fill>
  </fills>
  <borders count="9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1" fillId="0" borderId="0" applyFont="0" applyFill="0" applyBorder="0" applyAlignment="0" applyProtection="0"/>
  </cellStyleXfs>
  <cellXfs count="307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3" xfId="0" applyFont="1" applyBorder="1"/>
    <xf numFmtId="0" fontId="6" fillId="0" borderId="43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2" fontId="2" fillId="0" borderId="0" xfId="0" applyNumberFormat="1" applyFont="1"/>
    <xf numFmtId="3" fontId="2" fillId="0" borderId="6" xfId="0" applyNumberFormat="1" applyFont="1" applyBorder="1"/>
    <xf numFmtId="0" fontId="12" fillId="6" borderId="6" xfId="0" applyFont="1" applyFill="1" applyBorder="1" applyAlignment="1">
      <alignment horizontal="left" vertical="center" wrapText="1" readingOrder="1"/>
    </xf>
    <xf numFmtId="3" fontId="15" fillId="13" borderId="47" xfId="0" applyNumberFormat="1" applyFont="1" applyFill="1" applyBorder="1" applyAlignment="1">
      <alignment horizontal="center" wrapText="1" readingOrder="1"/>
    </xf>
    <xf numFmtId="0" fontId="15" fillId="13" borderId="47" xfId="0" applyFont="1" applyFill="1" applyBorder="1" applyAlignment="1">
      <alignment horizontal="center" vertical="center" wrapText="1" readingOrder="1"/>
    </xf>
    <xf numFmtId="0" fontId="16" fillId="7" borderId="47" xfId="0" applyFont="1" applyFill="1" applyBorder="1" applyAlignment="1">
      <alignment horizontal="left" vertical="center" wrapText="1" readingOrder="1"/>
    </xf>
    <xf numFmtId="3" fontId="16" fillId="7" borderId="47" xfId="0" applyNumberFormat="1" applyFont="1" applyFill="1" applyBorder="1" applyAlignment="1">
      <alignment horizontal="center" wrapText="1" readingOrder="1"/>
    </xf>
    <xf numFmtId="0" fontId="15" fillId="6" borderId="47" xfId="0" applyFont="1" applyFill="1" applyBorder="1" applyAlignment="1">
      <alignment horizontal="left" vertical="center" wrapText="1" readingOrder="1"/>
    </xf>
    <xf numFmtId="0" fontId="16" fillId="10" borderId="47" xfId="0" applyFont="1" applyFill="1" applyBorder="1" applyAlignment="1">
      <alignment horizontal="left" vertical="center" wrapText="1" readingOrder="1"/>
    </xf>
    <xf numFmtId="0" fontId="16" fillId="11" borderId="47" xfId="0" applyFont="1" applyFill="1" applyBorder="1" applyAlignment="1">
      <alignment horizontal="center" vertical="center" wrapText="1" readingOrder="1"/>
    </xf>
    <xf numFmtId="0" fontId="17" fillId="5" borderId="47" xfId="0" applyFont="1" applyFill="1" applyBorder="1" applyAlignment="1">
      <alignment horizontal="center" vertical="center" wrapText="1" readingOrder="1"/>
    </xf>
    <xf numFmtId="0" fontId="16" fillId="8" borderId="47" xfId="0" applyFont="1" applyFill="1" applyBorder="1" applyAlignment="1">
      <alignment horizontal="left" vertical="center" wrapText="1" readingOrder="1"/>
    </xf>
    <xf numFmtId="0" fontId="19" fillId="0" borderId="0" xfId="0" applyFont="1"/>
    <xf numFmtId="0" fontId="20" fillId="0" borderId="0" xfId="0" applyFont="1"/>
    <xf numFmtId="0" fontId="12" fillId="15" borderId="6" xfId="0" applyFont="1" applyFill="1" applyBorder="1" applyAlignment="1">
      <alignment horizontal="left" vertical="center" wrapText="1" readingOrder="1"/>
    </xf>
    <xf numFmtId="0" fontId="12" fillId="8" borderId="6" xfId="0" applyFont="1" applyFill="1" applyBorder="1" applyAlignment="1">
      <alignment horizontal="left" vertical="center" wrapText="1" readingOrder="1"/>
    </xf>
    <xf numFmtId="0" fontId="15" fillId="8" borderId="47" xfId="0" applyFont="1" applyFill="1" applyBorder="1" applyAlignment="1">
      <alignment horizontal="center" vertical="center" wrapText="1" readingOrder="1"/>
    </xf>
    <xf numFmtId="0" fontId="16" fillId="9" borderId="47" xfId="0" applyFont="1" applyFill="1" applyBorder="1" applyAlignment="1">
      <alignment horizontal="center" vertical="center" wrapText="1" readingOrder="1"/>
    </xf>
    <xf numFmtId="1" fontId="13" fillId="9" borderId="6" xfId="0" applyNumberFormat="1" applyFont="1" applyFill="1" applyBorder="1" applyAlignment="1">
      <alignment horizontal="right" vertical="center" wrapText="1" readingOrder="1"/>
    </xf>
    <xf numFmtId="0" fontId="12" fillId="6" borderId="45" xfId="0" applyFont="1" applyFill="1" applyBorder="1" applyAlignment="1">
      <alignment horizontal="left" vertical="center" wrapText="1" readingOrder="1"/>
    </xf>
    <xf numFmtId="1" fontId="12" fillId="0" borderId="6" xfId="0" applyNumberFormat="1" applyFont="1" applyBorder="1" applyAlignment="1">
      <alignment horizontal="right" vertical="center" wrapText="1" readingOrder="1"/>
    </xf>
    <xf numFmtId="1" fontId="12" fillId="8" borderId="6" xfId="0" applyNumberFormat="1" applyFont="1" applyFill="1" applyBorder="1" applyAlignment="1">
      <alignment horizontal="right" vertical="center" wrapText="1" readingOrder="1"/>
    </xf>
    <xf numFmtId="0" fontId="2" fillId="16" borderId="6" xfId="0" applyFont="1" applyFill="1" applyBorder="1"/>
    <xf numFmtId="0" fontId="2" fillId="16" borderId="6" xfId="0" applyFont="1" applyFill="1" applyBorder="1" applyAlignment="1">
      <alignment horizontal="center"/>
    </xf>
    <xf numFmtId="3" fontId="15" fillId="9" borderId="47" xfId="0" applyNumberFormat="1" applyFont="1" applyFill="1" applyBorder="1" applyAlignment="1">
      <alignment horizontal="center" wrapText="1" readingOrder="1"/>
    </xf>
    <xf numFmtId="0" fontId="15" fillId="6" borderId="47" xfId="0" applyFont="1" applyFill="1" applyBorder="1" applyAlignment="1">
      <alignment horizontal="center" vertical="center" wrapText="1" readingOrder="1"/>
    </xf>
    <xf numFmtId="0" fontId="12" fillId="19" borderId="6" xfId="0" applyFont="1" applyFill="1" applyBorder="1" applyAlignment="1">
      <alignment horizontal="left" vertical="center" wrapText="1" readingOrder="1"/>
    </xf>
    <xf numFmtId="0" fontId="12" fillId="19" borderId="6" xfId="0" applyFont="1" applyFill="1" applyBorder="1" applyAlignment="1">
      <alignment horizontal="center" vertical="center" wrapText="1" readingOrder="1"/>
    </xf>
    <xf numFmtId="0" fontId="12" fillId="18" borderId="6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1" fontId="15" fillId="12" borderId="47" xfId="0" applyNumberFormat="1" applyFont="1" applyFill="1" applyBorder="1" applyAlignment="1">
      <alignment horizontal="center" wrapText="1" readingOrder="1"/>
    </xf>
    <xf numFmtId="1" fontId="12" fillId="19" borderId="6" xfId="0" applyNumberFormat="1" applyFont="1" applyFill="1" applyBorder="1" applyAlignment="1">
      <alignment horizontal="center" wrapText="1" readingOrder="1"/>
    </xf>
    <xf numFmtId="9" fontId="12" fillId="16" borderId="6" xfId="0" applyNumberFormat="1" applyFont="1" applyFill="1" applyBorder="1" applyAlignment="1">
      <alignment horizontal="center" wrapText="1" readingOrder="1"/>
    </xf>
    <xf numFmtId="1" fontId="15" fillId="13" borderId="47" xfId="0" applyNumberFormat="1" applyFont="1" applyFill="1" applyBorder="1" applyAlignment="1">
      <alignment horizontal="center" vertical="center" wrapText="1" readingOrder="1"/>
    </xf>
    <xf numFmtId="0" fontId="16" fillId="8" borderId="55" xfId="0" applyFont="1" applyFill="1" applyBorder="1" applyAlignment="1">
      <alignment horizontal="left" vertical="center" wrapText="1" readingOrder="1"/>
    </xf>
    <xf numFmtId="3" fontId="0" fillId="0" borderId="0" xfId="0" applyNumberFormat="1"/>
    <xf numFmtId="3" fontId="12" fillId="0" borderId="6" xfId="0" applyNumberFormat="1" applyFont="1" applyBorder="1" applyAlignment="1">
      <alignment horizontal="right" vertical="center" wrapText="1" readingOrder="1"/>
    </xf>
    <xf numFmtId="3" fontId="12" fillId="8" borderId="6" xfId="0" applyNumberFormat="1" applyFont="1" applyFill="1" applyBorder="1" applyAlignment="1">
      <alignment horizontal="right" vertical="center" wrapText="1" readingOrder="1"/>
    </xf>
    <xf numFmtId="3" fontId="15" fillId="13" borderId="47" xfId="0" applyNumberFormat="1" applyFont="1" applyFill="1" applyBorder="1" applyAlignment="1">
      <alignment horizontal="center" vertical="center" wrapText="1" readingOrder="1"/>
    </xf>
    <xf numFmtId="3" fontId="16" fillId="9" borderId="47" xfId="0" applyNumberFormat="1" applyFont="1" applyFill="1" applyBorder="1" applyAlignment="1">
      <alignment horizontal="center" vertical="center" wrapText="1" readingOrder="1"/>
    </xf>
    <xf numFmtId="3" fontId="13" fillId="9" borderId="6" xfId="0" applyNumberFormat="1" applyFont="1" applyFill="1" applyBorder="1" applyAlignment="1">
      <alignment horizontal="right" vertical="center" wrapText="1" readingOrder="1"/>
    </xf>
    <xf numFmtId="3" fontId="15" fillId="12" borderId="47" xfId="0" applyNumberFormat="1" applyFont="1" applyFill="1" applyBorder="1" applyAlignment="1">
      <alignment horizontal="center" wrapText="1" readingOrder="1"/>
    </xf>
    <xf numFmtId="3" fontId="15" fillId="17" borderId="47" xfId="0" applyNumberFormat="1" applyFont="1" applyFill="1" applyBorder="1" applyAlignment="1">
      <alignment horizontal="center" wrapText="1" readingOrder="1"/>
    </xf>
    <xf numFmtId="44" fontId="12" fillId="17" borderId="6" xfId="1" applyFont="1" applyFill="1" applyBorder="1" applyAlignment="1">
      <alignment horizontal="right" vertical="center" wrapText="1" readingOrder="1"/>
    </xf>
    <xf numFmtId="3" fontId="13" fillId="9" borderId="6" xfId="0" applyNumberFormat="1" applyFont="1" applyFill="1" applyBorder="1" applyAlignment="1">
      <alignment horizontal="center" vertical="center" wrapText="1" readingOrder="1"/>
    </xf>
    <xf numFmtId="3" fontId="12" fillId="19" borderId="6" xfId="0" applyNumberFormat="1" applyFont="1" applyFill="1" applyBorder="1" applyAlignment="1">
      <alignment horizontal="center" wrapText="1" readingOrder="1"/>
    </xf>
    <xf numFmtId="44" fontId="15" fillId="17" borderId="47" xfId="1" applyFont="1" applyFill="1" applyBorder="1" applyAlignment="1">
      <alignment vertical="center" wrapText="1" readingOrder="1"/>
    </xf>
    <xf numFmtId="0" fontId="22" fillId="0" borderId="0" xfId="0" applyFont="1"/>
    <xf numFmtId="164" fontId="15" fillId="17" borderId="47" xfId="1" applyNumberFormat="1" applyFont="1" applyFill="1" applyBorder="1" applyAlignment="1">
      <alignment vertical="center" wrapText="1" readingOrder="1"/>
    </xf>
    <xf numFmtId="9" fontId="12" fillId="20" borderId="6" xfId="0" applyNumberFormat="1" applyFont="1" applyFill="1" applyBorder="1" applyAlignment="1">
      <alignment horizontal="center" wrapText="1" readingOrder="1"/>
    </xf>
    <xf numFmtId="0" fontId="23" fillId="0" borderId="0" xfId="0" applyFont="1" applyAlignment="1">
      <alignment vertical="center"/>
    </xf>
    <xf numFmtId="3" fontId="13" fillId="9" borderId="6" xfId="0" applyNumberFormat="1" applyFont="1" applyFill="1" applyBorder="1" applyAlignment="1">
      <alignment vertical="center" wrapText="1" readingOrder="1"/>
    </xf>
    <xf numFmtId="3" fontId="16" fillId="9" borderId="47" xfId="0" applyNumberFormat="1" applyFont="1" applyFill="1" applyBorder="1" applyAlignment="1">
      <alignment vertical="center" wrapText="1" readingOrder="1"/>
    </xf>
    <xf numFmtId="0" fontId="9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0" fillId="0" borderId="0" xfId="0"/>
    <xf numFmtId="0" fontId="17" fillId="5" borderId="47" xfId="0" applyFont="1" applyFill="1" applyBorder="1" applyAlignment="1">
      <alignment horizontal="center" vertical="center" wrapText="1" readingOrder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58" xfId="0" applyFont="1" applyBorder="1" applyAlignment="1">
      <alignment horizontal="center" vertical="center" wrapText="1"/>
    </xf>
    <xf numFmtId="0" fontId="27" fillId="0" borderId="59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27" fillId="0" borderId="61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6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/>
    </xf>
    <xf numFmtId="0" fontId="1" fillId="0" borderId="40" xfId="0" applyFont="1" applyBorder="1"/>
    <xf numFmtId="0" fontId="1" fillId="0" borderId="42" xfId="0" applyFont="1" applyBorder="1"/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9" fillId="3" borderId="29" xfId="0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5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7" fillId="3" borderId="33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0" borderId="34" xfId="0" applyFont="1" applyBorder="1"/>
    <xf numFmtId="0" fontId="1" fillId="0" borderId="13" xfId="0" applyFont="1" applyBorder="1"/>
    <xf numFmtId="0" fontId="1" fillId="0" borderId="46" xfId="0" applyFont="1" applyBorder="1"/>
    <xf numFmtId="0" fontId="1" fillId="0" borderId="35" xfId="0" applyFont="1" applyBorder="1"/>
    <xf numFmtId="0" fontId="3" fillId="4" borderId="27" xfId="0" applyFont="1" applyFill="1" applyBorder="1" applyAlignment="1">
      <alignment horizontal="center" vertical="center"/>
    </xf>
    <xf numFmtId="0" fontId="1" fillId="0" borderId="28" xfId="0" applyFont="1" applyBorder="1"/>
    <xf numFmtId="0" fontId="1" fillId="0" borderId="8" xfId="0" applyFont="1" applyBorder="1"/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1" fillId="0" borderId="22" xfId="0" applyFont="1" applyBorder="1"/>
    <xf numFmtId="0" fontId="1" fillId="0" borderId="41" xfId="0" applyFont="1" applyBorder="1"/>
    <xf numFmtId="0" fontId="2" fillId="0" borderId="39" xfId="0" applyFont="1" applyBorder="1" applyAlignment="1">
      <alignment horizontal="center"/>
    </xf>
    <xf numFmtId="0" fontId="1" fillId="0" borderId="11" xfId="0" applyFont="1" applyBorder="1"/>
    <xf numFmtId="0" fontId="1" fillId="0" borderId="18" xfId="0" applyFont="1" applyBorder="1"/>
    <xf numFmtId="0" fontId="1" fillId="0" borderId="21" xfId="0" applyFont="1" applyBorder="1"/>
    <xf numFmtId="0" fontId="1" fillId="0" borderId="44" xfId="0" applyFont="1" applyBorder="1"/>
    <xf numFmtId="0" fontId="1" fillId="0" borderId="1" xfId="0" applyFont="1" applyBorder="1"/>
    <xf numFmtId="0" fontId="1" fillId="0" borderId="20" xfId="0" applyFont="1" applyBorder="1"/>
    <xf numFmtId="0" fontId="2" fillId="0" borderId="10" xfId="0" applyFont="1" applyBorder="1" applyAlignment="1">
      <alignment horizontal="center"/>
    </xf>
    <xf numFmtId="0" fontId="1" fillId="0" borderId="32" xfId="0" applyFont="1" applyBorder="1"/>
    <xf numFmtId="0" fontId="1" fillId="0" borderId="19" xfId="0" applyFont="1" applyBorder="1"/>
    <xf numFmtId="0" fontId="6" fillId="0" borderId="10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7" fillId="5" borderId="47" xfId="0" applyFont="1" applyFill="1" applyBorder="1" applyAlignment="1">
      <alignment horizontal="center" vertical="center" wrapText="1" readingOrder="1"/>
    </xf>
    <xf numFmtId="0" fontId="26" fillId="5" borderId="48" xfId="0" applyFont="1" applyFill="1" applyBorder="1" applyAlignment="1">
      <alignment horizontal="center" vertical="center" wrapText="1" readingOrder="1"/>
    </xf>
    <xf numFmtId="0" fontId="26" fillId="5" borderId="53" xfId="0" applyFont="1" applyFill="1" applyBorder="1" applyAlignment="1">
      <alignment horizontal="center" vertical="center" wrapText="1" readingOrder="1"/>
    </xf>
    <xf numFmtId="0" fontId="18" fillId="14" borderId="50" xfId="0" applyFont="1" applyFill="1" applyBorder="1" applyAlignment="1">
      <alignment horizontal="center"/>
    </xf>
    <xf numFmtId="0" fontId="18" fillId="14" borderId="51" xfId="0" applyFont="1" applyFill="1" applyBorder="1" applyAlignment="1">
      <alignment horizontal="center"/>
    </xf>
    <xf numFmtId="0" fontId="17" fillId="5" borderId="48" xfId="0" applyFont="1" applyFill="1" applyBorder="1" applyAlignment="1">
      <alignment horizontal="center" vertical="center" wrapText="1" readingOrder="1"/>
    </xf>
    <xf numFmtId="0" fontId="17" fillId="5" borderId="53" xfId="0" applyFont="1" applyFill="1" applyBorder="1" applyAlignment="1">
      <alignment horizontal="center" vertical="center" wrapText="1" readingOrder="1"/>
    </xf>
    <xf numFmtId="0" fontId="24" fillId="0" borderId="54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18" fillId="14" borderId="52" xfId="0" applyFont="1" applyFill="1" applyBorder="1" applyAlignment="1">
      <alignment horizontal="center"/>
    </xf>
    <xf numFmtId="0" fontId="17" fillId="5" borderId="49" xfId="0" applyFont="1" applyFill="1" applyBorder="1" applyAlignment="1">
      <alignment horizontal="center" vertical="center" wrapText="1" readingOrder="1"/>
    </xf>
    <xf numFmtId="0" fontId="27" fillId="0" borderId="0" xfId="0" applyFont="1" applyAlignment="1">
      <alignment horizontal="center"/>
    </xf>
    <xf numFmtId="0" fontId="28" fillId="2" borderId="2" xfId="0" applyFont="1" applyFill="1" applyBorder="1" applyAlignment="1">
      <alignment horizontal="center" vertical="center"/>
    </xf>
    <xf numFmtId="0" fontId="29" fillId="0" borderId="3" xfId="0" applyFont="1" applyBorder="1"/>
    <xf numFmtId="0" fontId="29" fillId="0" borderId="28" xfId="0" applyFont="1" applyBorder="1"/>
    <xf numFmtId="0" fontId="30" fillId="0" borderId="5" xfId="0" applyFont="1" applyBorder="1" applyAlignment="1">
      <alignment horizontal="center" vertical="center"/>
    </xf>
    <xf numFmtId="0" fontId="30" fillId="0" borderId="7" xfId="0" applyFont="1" applyBorder="1" applyAlignment="1">
      <alignment horizontal="left" vertical="center"/>
    </xf>
    <xf numFmtId="0" fontId="29" fillId="0" borderId="8" xfId="0" applyFont="1" applyBorder="1"/>
    <xf numFmtId="0" fontId="29" fillId="0" borderId="12" xfId="0" applyFont="1" applyBorder="1"/>
    <xf numFmtId="0" fontId="30" fillId="0" borderId="6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9" fillId="0" borderId="9" xfId="0" applyFont="1" applyBorder="1"/>
    <xf numFmtId="0" fontId="31" fillId="3" borderId="5" xfId="0" applyFont="1" applyFill="1" applyBorder="1" applyAlignment="1">
      <alignment horizontal="center" vertical="center" wrapText="1"/>
    </xf>
    <xf numFmtId="0" fontId="31" fillId="3" borderId="7" xfId="0" applyFont="1" applyFill="1" applyBorder="1" applyAlignment="1">
      <alignment horizontal="center" vertical="center" wrapText="1"/>
    </xf>
    <xf numFmtId="0" fontId="31" fillId="3" borderId="6" xfId="0" applyFont="1" applyFill="1" applyBorder="1" applyAlignment="1">
      <alignment horizontal="center" vertical="center" wrapText="1"/>
    </xf>
    <xf numFmtId="14" fontId="31" fillId="3" borderId="6" xfId="0" applyNumberFormat="1" applyFont="1" applyFill="1" applyBorder="1" applyAlignment="1">
      <alignment horizontal="center" vertical="center" wrapText="1"/>
    </xf>
    <xf numFmtId="0" fontId="32" fillId="3" borderId="33" xfId="0" applyFont="1" applyFill="1" applyBorder="1" applyAlignment="1">
      <alignment horizontal="center" vertical="center" wrapText="1"/>
    </xf>
    <xf numFmtId="0" fontId="29" fillId="0" borderId="17" xfId="0" applyFont="1" applyBorder="1"/>
    <xf numFmtId="0" fontId="29" fillId="0" borderId="34" xfId="0" applyFont="1" applyBorder="1"/>
    <xf numFmtId="0" fontId="29" fillId="0" borderId="13" xfId="0" applyFont="1" applyBorder="1"/>
    <xf numFmtId="0" fontId="29" fillId="0" borderId="46" xfId="0" applyFont="1" applyBorder="1"/>
    <xf numFmtId="0" fontId="29" fillId="0" borderId="35" xfId="0" applyFont="1" applyBorder="1"/>
    <xf numFmtId="0" fontId="29" fillId="0" borderId="4" xfId="0" applyFont="1" applyBorder="1"/>
    <xf numFmtId="0" fontId="28" fillId="4" borderId="27" xfId="0" applyFont="1" applyFill="1" applyBorder="1" applyAlignment="1">
      <alignment horizontal="center" vertical="center"/>
    </xf>
    <xf numFmtId="0" fontId="33" fillId="3" borderId="29" xfId="0" applyFont="1" applyFill="1" applyBorder="1" applyAlignment="1">
      <alignment horizontal="center" vertical="center" wrapText="1"/>
    </xf>
    <xf numFmtId="0" fontId="29" fillId="0" borderId="16" xfId="0" applyFont="1" applyBorder="1"/>
    <xf numFmtId="0" fontId="29" fillId="0" borderId="15" xfId="0" applyFont="1" applyBorder="1"/>
    <xf numFmtId="0" fontId="31" fillId="3" borderId="14" xfId="0" applyFont="1" applyFill="1" applyBorder="1" applyAlignment="1">
      <alignment horizontal="center" vertical="center" wrapText="1"/>
    </xf>
    <xf numFmtId="0" fontId="29" fillId="0" borderId="30" xfId="0" applyFont="1" applyBorder="1"/>
    <xf numFmtId="0" fontId="33" fillId="3" borderId="46" xfId="0" applyFont="1" applyFill="1" applyBorder="1" applyAlignment="1">
      <alignment horizontal="center" vertical="center" wrapText="1"/>
    </xf>
    <xf numFmtId="0" fontId="31" fillId="3" borderId="46" xfId="0" applyFont="1" applyFill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29" fillId="0" borderId="24" xfId="0" applyFont="1" applyBorder="1"/>
    <xf numFmtId="0" fontId="29" fillId="0" borderId="36" xfId="0" applyFont="1" applyBorder="1"/>
    <xf numFmtId="0" fontId="34" fillId="0" borderId="37" xfId="0" applyFont="1" applyBorder="1" applyAlignment="1">
      <alignment horizontal="center" vertical="center" wrapText="1"/>
    </xf>
    <xf numFmtId="0" fontId="31" fillId="3" borderId="31" xfId="0" applyFont="1" applyFill="1" applyBorder="1" applyAlignment="1">
      <alignment horizontal="center" vertical="center" wrapText="1"/>
    </xf>
    <xf numFmtId="0" fontId="29" fillId="0" borderId="25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0" xfId="0" applyFont="1"/>
    <xf numFmtId="0" fontId="29" fillId="0" borderId="11" xfId="0" applyFont="1" applyBorder="1" applyAlignment="1">
      <alignment vertical="center" wrapText="1"/>
    </xf>
    <xf numFmtId="0" fontId="27" fillId="0" borderId="38" xfId="0" applyFont="1" applyBorder="1" applyAlignment="1">
      <alignment horizontal="center"/>
    </xf>
    <xf numFmtId="0" fontId="27" fillId="0" borderId="38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9" fillId="0" borderId="18" xfId="0" applyFont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29" fillId="0" borderId="40" xfId="0" applyFont="1" applyBorder="1"/>
    <xf numFmtId="0" fontId="29" fillId="0" borderId="40" xfId="0" applyFont="1" applyBorder="1" applyAlignment="1">
      <alignment vertical="center" wrapText="1"/>
    </xf>
    <xf numFmtId="0" fontId="29" fillId="0" borderId="21" xfId="0" applyFont="1" applyBorder="1" applyAlignment="1">
      <alignment vertical="center" wrapText="1"/>
    </xf>
    <xf numFmtId="0" fontId="29" fillId="0" borderId="35" xfId="0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29" fillId="0" borderId="42" xfId="0" applyFont="1" applyBorder="1"/>
    <xf numFmtId="0" fontId="29" fillId="0" borderId="42" xfId="0" applyFont="1" applyBorder="1" applyAlignment="1">
      <alignment vertical="center" wrapText="1"/>
    </xf>
    <xf numFmtId="0" fontId="29" fillId="0" borderId="44" xfId="0" applyFont="1" applyBorder="1" applyAlignment="1">
      <alignment vertical="center" wrapText="1"/>
    </xf>
    <xf numFmtId="0" fontId="29" fillId="0" borderId="20" xfId="0" applyFont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27" fillId="0" borderId="67" xfId="0" applyFont="1" applyBorder="1" applyAlignment="1">
      <alignment horizontal="center"/>
    </xf>
    <xf numFmtId="0" fontId="27" fillId="0" borderId="68" xfId="0" applyFont="1" applyBorder="1" applyAlignment="1">
      <alignment horizontal="center"/>
    </xf>
    <xf numFmtId="0" fontId="27" fillId="0" borderId="68" xfId="0" applyFont="1" applyBorder="1" applyAlignment="1">
      <alignment horizontal="center" vertical="center" wrapText="1"/>
    </xf>
    <xf numFmtId="0" fontId="27" fillId="0" borderId="70" xfId="0" applyFont="1" applyBorder="1" applyAlignment="1">
      <alignment horizontal="center" vertical="center" wrapText="1"/>
    </xf>
    <xf numFmtId="0" fontId="29" fillId="0" borderId="65" xfId="0" applyFont="1" applyBorder="1" applyAlignment="1">
      <alignment vertical="center" wrapText="1"/>
    </xf>
    <xf numFmtId="0" fontId="29" fillId="0" borderId="71" xfId="0" applyFont="1" applyBorder="1" applyAlignment="1">
      <alignment vertical="center" wrapText="1"/>
    </xf>
    <xf numFmtId="0" fontId="29" fillId="0" borderId="22" xfId="0" applyFont="1" applyBorder="1"/>
    <xf numFmtId="0" fontId="27" fillId="0" borderId="46" xfId="0" applyFont="1" applyBorder="1" applyAlignment="1">
      <alignment vertical="center" wrapText="1"/>
    </xf>
    <xf numFmtId="0" fontId="29" fillId="0" borderId="72" xfId="0" applyFont="1" applyBorder="1" applyAlignment="1">
      <alignment vertical="center" wrapText="1"/>
    </xf>
    <xf numFmtId="0" fontId="29" fillId="0" borderId="76" xfId="0" applyFont="1" applyBorder="1"/>
    <xf numFmtId="0" fontId="29" fillId="0" borderId="77" xfId="0" applyFont="1" applyBorder="1"/>
    <xf numFmtId="0" fontId="29" fillId="0" borderId="77" xfId="0" applyFont="1" applyBorder="1" applyAlignment="1">
      <alignment vertical="center" wrapText="1"/>
    </xf>
    <xf numFmtId="0" fontId="29" fillId="0" borderId="79" xfId="0" applyFont="1" applyBorder="1" applyAlignment="1">
      <alignment vertical="center" wrapText="1"/>
    </xf>
    <xf numFmtId="0" fontId="29" fillId="0" borderId="74" xfId="0" applyFont="1" applyBorder="1" applyAlignment="1">
      <alignment vertical="center" wrapText="1"/>
    </xf>
    <xf numFmtId="0" fontId="29" fillId="0" borderId="80" xfId="0" applyFont="1" applyBorder="1" applyAlignment="1">
      <alignment vertical="center" wrapText="1"/>
    </xf>
    <xf numFmtId="0" fontId="27" fillId="0" borderId="84" xfId="0" applyFont="1" applyBorder="1" applyAlignment="1">
      <alignment horizontal="center"/>
    </xf>
    <xf numFmtId="0" fontId="27" fillId="0" borderId="85" xfId="0" applyFont="1" applyBorder="1" applyAlignment="1">
      <alignment horizontal="center"/>
    </xf>
    <xf numFmtId="0" fontId="27" fillId="0" borderId="47" xfId="0" applyFont="1" applyBorder="1" applyAlignment="1">
      <alignment horizontal="center"/>
    </xf>
    <xf numFmtId="0" fontId="27" fillId="0" borderId="87" xfId="0" applyFont="1" applyBorder="1" applyAlignment="1">
      <alignment horizontal="center"/>
    </xf>
    <xf numFmtId="0" fontId="27" fillId="0" borderId="89" xfId="0" applyFont="1" applyBorder="1" applyAlignment="1">
      <alignment horizontal="center"/>
    </xf>
    <xf numFmtId="0" fontId="27" fillId="0" borderId="90" xfId="0" applyFont="1" applyBorder="1" applyAlignment="1">
      <alignment horizontal="center"/>
    </xf>
    <xf numFmtId="0" fontId="27" fillId="0" borderId="47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9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0" fontId="27" fillId="0" borderId="65" xfId="0" applyFont="1" applyBorder="1" applyAlignment="1">
      <alignment horizontal="center"/>
    </xf>
    <xf numFmtId="0" fontId="27" fillId="0" borderId="71" xfId="0" applyFont="1" applyBorder="1" applyAlignment="1">
      <alignment horizontal="center"/>
    </xf>
    <xf numFmtId="0" fontId="27" fillId="0" borderId="72" xfId="0" applyFont="1" applyBorder="1" applyAlignment="1">
      <alignment horizontal="center"/>
    </xf>
    <xf numFmtId="0" fontId="27" fillId="0" borderId="74" xfId="0" applyFont="1" applyBorder="1" applyAlignment="1">
      <alignment horizontal="center"/>
    </xf>
    <xf numFmtId="0" fontId="27" fillId="0" borderId="80" xfId="0" applyFont="1" applyBorder="1" applyAlignment="1">
      <alignment horizontal="center"/>
    </xf>
    <xf numFmtId="0" fontId="27" fillId="0" borderId="47" xfId="0" applyFont="1" applyBorder="1" applyAlignment="1">
      <alignment horizontal="center" vertical="center" wrapText="1"/>
    </xf>
    <xf numFmtId="0" fontId="27" fillId="0" borderId="91" xfId="0" applyFont="1" applyBorder="1" applyAlignment="1">
      <alignment horizontal="center"/>
    </xf>
    <xf numFmtId="0" fontId="27" fillId="0" borderId="81" xfId="0" applyFont="1" applyBorder="1" applyAlignment="1">
      <alignment horizontal="center"/>
    </xf>
    <xf numFmtId="0" fontId="27" fillId="0" borderId="92" xfId="0" applyFont="1" applyBorder="1" applyAlignment="1">
      <alignment horizontal="center"/>
    </xf>
    <xf numFmtId="0" fontId="27" fillId="0" borderId="82" xfId="0" applyFont="1" applyBorder="1" applyAlignment="1">
      <alignment horizontal="center"/>
    </xf>
    <xf numFmtId="0" fontId="27" fillId="0" borderId="84" xfId="0" applyFont="1" applyBorder="1" applyAlignment="1">
      <alignment horizontal="center" vertical="center" wrapText="1"/>
    </xf>
    <xf numFmtId="0" fontId="27" fillId="0" borderId="89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3" xfId="0" applyFont="1" applyBorder="1" applyAlignment="1">
      <alignment horizontal="center"/>
    </xf>
    <xf numFmtId="0" fontId="27" fillId="0" borderId="69" xfId="0" applyFont="1" applyBorder="1" applyAlignment="1">
      <alignment horizontal="center"/>
    </xf>
    <xf numFmtId="0" fontId="27" fillId="0" borderId="78" xfId="0" applyFont="1" applyBorder="1" applyAlignment="1">
      <alignment horizontal="center"/>
    </xf>
    <xf numFmtId="0" fontId="27" fillId="0" borderId="84" xfId="0" applyFont="1" applyBorder="1" applyAlignment="1">
      <alignment horizontal="center"/>
    </xf>
    <xf numFmtId="0" fontId="27" fillId="0" borderId="89" xfId="0" applyFont="1" applyBorder="1" applyAlignment="1">
      <alignment horizontal="center"/>
    </xf>
    <xf numFmtId="3" fontId="16" fillId="21" borderId="47" xfId="0" applyNumberFormat="1" applyFont="1" applyFill="1" applyBorder="1" applyAlignment="1">
      <alignment horizontal="center" vertical="center" wrapText="1" readingOrder="1"/>
    </xf>
    <xf numFmtId="3" fontId="13" fillId="21" borderId="6" xfId="0" applyNumberFormat="1" applyFont="1" applyFill="1" applyBorder="1" applyAlignment="1">
      <alignment horizontal="center" vertical="center" wrapText="1" readingOrder="1"/>
    </xf>
    <xf numFmtId="3" fontId="16" fillId="0" borderId="47" xfId="0" applyNumberFormat="1" applyFont="1" applyFill="1" applyBorder="1" applyAlignment="1">
      <alignment horizontal="center" vertical="center" wrapText="1" readingOrder="1"/>
    </xf>
    <xf numFmtId="3" fontId="16" fillId="22" borderId="47" xfId="0" applyNumberFormat="1" applyFont="1" applyFill="1" applyBorder="1" applyAlignment="1">
      <alignment horizontal="center" vertical="center" wrapText="1" readingOrder="1"/>
    </xf>
    <xf numFmtId="3" fontId="16" fillId="9" borderId="50" xfId="0" applyNumberFormat="1" applyFont="1" applyFill="1" applyBorder="1" applyAlignment="1">
      <alignment horizontal="center" vertical="center" wrapText="1" readingOrder="1"/>
    </xf>
    <xf numFmtId="3" fontId="15" fillId="13" borderId="48" xfId="0" applyNumberFormat="1" applyFont="1" applyFill="1" applyBorder="1" applyAlignment="1">
      <alignment horizontal="center" vertical="center" wrapText="1" readingOrder="1"/>
    </xf>
    <xf numFmtId="0" fontId="21" fillId="0" borderId="0" xfId="0" applyFont="1"/>
    <xf numFmtId="3" fontId="13" fillId="21" borderId="12" xfId="0" applyNumberFormat="1" applyFont="1" applyFill="1" applyBorder="1" applyAlignment="1">
      <alignment horizontal="center" vertical="center" wrapText="1" readingOrder="1"/>
    </xf>
    <xf numFmtId="165" fontId="12" fillId="17" borderId="6" xfId="1" applyNumberFormat="1" applyFont="1" applyFill="1" applyBorder="1" applyAlignment="1">
      <alignment horizontal="center" vertical="center" wrapText="1" readingOrder="1"/>
    </xf>
    <xf numFmtId="0" fontId="27" fillId="0" borderId="48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5" fillId="0" borderId="11" xfId="0" applyFont="1" applyBorder="1" applyAlignment="1">
      <alignment vertical="center" wrapText="1"/>
    </xf>
    <xf numFmtId="0" fontId="35" fillId="0" borderId="32" xfId="0" applyFont="1" applyBorder="1" applyAlignment="1">
      <alignment vertical="center" wrapText="1"/>
    </xf>
    <xf numFmtId="0" fontId="35" fillId="0" borderId="13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35" fillId="0" borderId="22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5" fillId="0" borderId="4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65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3" fillId="0" borderId="73" xfId="0" applyFont="1" applyBorder="1" applyAlignment="1">
      <alignment horizontal="center" vertical="center" wrapText="1"/>
    </xf>
    <xf numFmtId="0" fontId="33" fillId="0" borderId="74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/>
    </xf>
    <xf numFmtId="0" fontId="33" fillId="0" borderId="65" xfId="0" applyFont="1" applyBorder="1" applyAlignment="1">
      <alignment horizontal="center" vertical="center"/>
    </xf>
    <xf numFmtId="0" fontId="33" fillId="0" borderId="66" xfId="0" applyFont="1" applyBorder="1" applyAlignment="1">
      <alignment horizontal="center" vertical="center"/>
    </xf>
    <xf numFmtId="0" fontId="33" fillId="0" borderId="63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33" fillId="0" borderId="60" xfId="0" applyFont="1" applyBorder="1" applyAlignment="1">
      <alignment horizontal="center" vertical="center"/>
    </xf>
    <xf numFmtId="0" fontId="33" fillId="0" borderId="73" xfId="0" applyFont="1" applyBorder="1" applyAlignment="1">
      <alignment horizontal="center" vertical="center"/>
    </xf>
    <xf numFmtId="0" fontId="33" fillId="0" borderId="74" xfId="0" applyFont="1" applyBorder="1" applyAlignment="1">
      <alignment horizontal="center" vertical="center"/>
    </xf>
    <xf numFmtId="0" fontId="33" fillId="0" borderId="75" xfId="0" applyFont="1" applyBorder="1" applyAlignment="1">
      <alignment horizontal="center" vertical="center"/>
    </xf>
    <xf numFmtId="0" fontId="33" fillId="0" borderId="0" xfId="0" applyFont="1"/>
    <xf numFmtId="0" fontId="33" fillId="0" borderId="66" xfId="0" applyFont="1" applyBorder="1" applyAlignment="1">
      <alignment horizontal="center" vertical="center" wrapText="1"/>
    </xf>
    <xf numFmtId="0" fontId="33" fillId="0" borderId="60" xfId="0" applyFont="1" applyBorder="1" applyAlignment="1">
      <alignment horizontal="center" vertical="center" wrapText="1"/>
    </xf>
    <xf numFmtId="0" fontId="33" fillId="0" borderId="75" xfId="0" applyFont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3" fillId="0" borderId="83" xfId="0" applyFont="1" applyBorder="1" applyAlignment="1">
      <alignment horizontal="center" vertical="center" wrapText="1"/>
    </xf>
    <xf numFmtId="0" fontId="35" fillId="0" borderId="84" xfId="0" applyFont="1" applyBorder="1" applyAlignment="1">
      <alignment vertical="center" wrapText="1"/>
    </xf>
    <xf numFmtId="0" fontId="35" fillId="0" borderId="86" xfId="0" applyFont="1" applyBorder="1" applyAlignment="1">
      <alignment vertical="center" wrapText="1"/>
    </xf>
    <xf numFmtId="0" fontId="33" fillId="0" borderId="47" xfId="0" applyFont="1" applyBorder="1" applyAlignment="1">
      <alignment vertical="center" wrapText="1"/>
    </xf>
    <xf numFmtId="0" fontId="35" fillId="0" borderId="47" xfId="0" applyFont="1" applyBorder="1" applyAlignment="1">
      <alignment vertical="center" wrapText="1"/>
    </xf>
    <xf numFmtId="0" fontId="35" fillId="0" borderId="88" xfId="0" applyFont="1" applyBorder="1" applyAlignment="1">
      <alignment vertical="center" wrapText="1"/>
    </xf>
    <xf numFmtId="0" fontId="35" fillId="0" borderId="89" xfId="0" applyFont="1" applyBorder="1" applyAlignment="1">
      <alignment vertical="center" wrapText="1"/>
    </xf>
    <xf numFmtId="0" fontId="35" fillId="0" borderId="65" xfId="0" applyFont="1" applyBorder="1" applyAlignment="1">
      <alignment vertical="center" wrapText="1"/>
    </xf>
    <xf numFmtId="0" fontId="35" fillId="0" borderId="63" xfId="0" applyFont="1" applyBorder="1" applyAlignment="1">
      <alignment vertical="center" wrapText="1"/>
    </xf>
    <xf numFmtId="0" fontId="33" fillId="0" borderId="46" xfId="0" applyFont="1" applyBorder="1" applyAlignment="1">
      <alignment vertical="center" wrapText="1"/>
    </xf>
    <xf numFmtId="0" fontId="35" fillId="0" borderId="46" xfId="0" applyFont="1" applyBorder="1" applyAlignment="1">
      <alignment vertical="center" wrapText="1"/>
    </xf>
    <xf numFmtId="0" fontId="35" fillId="0" borderId="73" xfId="0" applyFont="1" applyBorder="1" applyAlignment="1">
      <alignment vertical="center" wrapText="1"/>
    </xf>
    <xf numFmtId="0" fontId="35" fillId="0" borderId="74" xfId="0" applyFont="1" applyBorder="1" applyAlignment="1">
      <alignment vertical="center" wrapText="1"/>
    </xf>
    <xf numFmtId="0" fontId="33" fillId="0" borderId="83" xfId="0" applyFont="1" applyBorder="1" applyAlignment="1">
      <alignment horizontal="center" vertical="center"/>
    </xf>
    <xf numFmtId="0" fontId="33" fillId="0" borderId="84" xfId="0" applyFont="1" applyBorder="1" applyAlignment="1">
      <alignment horizontal="center" vertical="center"/>
    </xf>
    <xf numFmtId="0" fontId="33" fillId="0" borderId="86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33" fillId="0" borderId="88" xfId="0" applyFont="1" applyBorder="1" applyAlignment="1">
      <alignment horizontal="center" vertical="center"/>
    </xf>
    <xf numFmtId="0" fontId="33" fillId="0" borderId="89" xfId="0" applyFont="1" applyBorder="1" applyAlignment="1">
      <alignment horizontal="center" vertical="center"/>
    </xf>
    <xf numFmtId="0" fontId="27" fillId="0" borderId="84" xfId="0" applyFont="1" applyBorder="1" applyAlignment="1">
      <alignment horizontal="center" wrapText="1"/>
    </xf>
    <xf numFmtId="0" fontId="27" fillId="0" borderId="47" xfId="0" applyFont="1" applyBorder="1" applyAlignment="1">
      <alignment horizontal="center" wrapText="1"/>
    </xf>
    <xf numFmtId="0" fontId="27" fillId="0" borderId="89" xfId="0" applyFont="1" applyBorder="1" applyAlignment="1">
      <alignment horizontal="center" wrapText="1"/>
    </xf>
    <xf numFmtId="0" fontId="27" fillId="0" borderId="91" xfId="0" applyFont="1" applyBorder="1" applyAlignment="1">
      <alignment horizontal="center" wrapText="1"/>
    </xf>
    <xf numFmtId="0" fontId="27" fillId="0" borderId="55" xfId="0" applyFont="1" applyBorder="1" applyAlignment="1">
      <alignment horizontal="center" wrapText="1"/>
    </xf>
    <xf numFmtId="0" fontId="27" fillId="0" borderId="92" xfId="0" applyFont="1" applyBorder="1" applyAlignment="1">
      <alignment horizontal="center" wrapText="1"/>
    </xf>
    <xf numFmtId="0" fontId="27" fillId="0" borderId="91" xfId="0" applyFont="1" applyBorder="1" applyAlignment="1">
      <alignment horizontal="center" vertical="center" wrapText="1"/>
    </xf>
    <xf numFmtId="0" fontId="27" fillId="0" borderId="9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VALOR PLANIFICADO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'Valor Planificado'!$C$50:$J$50</c:f>
              <c:numCache>
                <c:formatCode>0</c:formatCode>
                <c:ptCount val="8"/>
                <c:pt idx="0">
                  <c:v>80000000</c:v>
                </c:pt>
                <c:pt idx="1">
                  <c:v>290000000</c:v>
                </c:pt>
                <c:pt idx="2">
                  <c:v>630000000</c:v>
                </c:pt>
                <c:pt idx="3">
                  <c:v>850000000</c:v>
                </c:pt>
                <c:pt idx="4">
                  <c:v>1210000000</c:v>
                </c:pt>
                <c:pt idx="5">
                  <c:v>1410000000</c:v>
                </c:pt>
                <c:pt idx="6">
                  <c:v>1560000000</c:v>
                </c:pt>
                <c:pt idx="7">
                  <c:v>1640000000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2-44F5-9DDD-C72B52AA5D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3453392"/>
        <c:axId val="873448592"/>
      </c:lineChart>
      <c:catAx>
        <c:axId val="8734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3448592"/>
        <c:crosses val="autoZero"/>
        <c:auto val="1"/>
        <c:lblAlgn val="ctr"/>
        <c:lblOffset val="100"/>
        <c:noMultiLvlLbl val="0"/>
      </c:catAx>
      <c:valAx>
        <c:axId val="87344859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8734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COSTO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'costo real'!$C$49:$J$49</c:f>
              <c:numCache>
                <c:formatCode>#,##0</c:formatCode>
                <c:ptCount val="8"/>
                <c:pt idx="0">
                  <c:v>80000000</c:v>
                </c:pt>
                <c:pt idx="1">
                  <c:v>210000000</c:v>
                </c:pt>
                <c:pt idx="2">
                  <c:v>340000000</c:v>
                </c:pt>
                <c:pt idx="3">
                  <c:v>220000000</c:v>
                </c:pt>
                <c:pt idx="4">
                  <c:v>360000000</c:v>
                </c:pt>
                <c:pt idx="5">
                  <c:v>200000000</c:v>
                </c:pt>
                <c:pt idx="6">
                  <c:v>150000000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A-4785-A635-A1C39AD608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1860095"/>
        <c:axId val="181443823"/>
      </c:lineChart>
      <c:catAx>
        <c:axId val="301860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443823"/>
        <c:crosses val="autoZero"/>
        <c:auto val="1"/>
        <c:lblAlgn val="ctr"/>
        <c:lblOffset val="100"/>
        <c:noMultiLvlLbl val="0"/>
      </c:catAx>
      <c:valAx>
        <c:axId val="1814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18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Valor Planificado vs Costo real </a:t>
            </a:r>
          </a:p>
        </c:rich>
      </c:tx>
      <c:layout>
        <c:manualLayout>
          <c:xMode val="edge"/>
          <c:yMode val="edge"/>
          <c:x val="0.18188917922008077"/>
          <c:y val="1.4909129602042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Valor Planificado ($)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333333333333608E-3"/>
                  <c:y val="4.950520760876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04-44FB-9A21-3655666D11BE}"/>
                </c:ext>
              </c:extLst>
            </c:dLbl>
            <c:dLbl>
              <c:idx val="1"/>
              <c:layout>
                <c:manualLayout>
                  <c:x val="-1.285925925925926E-2"/>
                  <c:y val="5.8928058021015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04-44FB-9A21-3655666D1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'planificado vs real'!$B$3:$I$3</c:f>
              <c:numCache>
                <c:formatCode>#,##0</c:formatCode>
                <c:ptCount val="8"/>
                <c:pt idx="0">
                  <c:v>0</c:v>
                </c:pt>
                <c:pt idx="1">
                  <c:v>90000000</c:v>
                </c:pt>
                <c:pt idx="2">
                  <c:v>170000000</c:v>
                </c:pt>
                <c:pt idx="3">
                  <c:v>20000000</c:v>
                </c:pt>
                <c:pt idx="4">
                  <c:v>50000000</c:v>
                </c:pt>
                <c:pt idx="5">
                  <c:v>100000000</c:v>
                </c:pt>
                <c:pt idx="6">
                  <c:v>60000000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1-489F-8F39-9D2DF599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535751"/>
        <c:axId val="1359559406"/>
      </c:lineChart>
      <c:lineChart>
        <c:grouping val="standard"/>
        <c:varyColors val="1"/>
        <c:ser>
          <c:idx val="1"/>
          <c:order val="1"/>
          <c:tx>
            <c:v>Costo Real ($)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2118518518518512E-2"/>
                  <c:y val="-5.8857572132105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04-44FB-9A21-3655666D1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'planificado vs real'!$B$4:$I$4</c:f>
              <c:numCache>
                <c:formatCode>#,##0</c:formatCode>
                <c:ptCount val="8"/>
                <c:pt idx="0">
                  <c:v>0</c:v>
                </c:pt>
                <c:pt idx="1">
                  <c:v>60000000</c:v>
                </c:pt>
                <c:pt idx="2">
                  <c:v>110000000</c:v>
                </c:pt>
                <c:pt idx="3">
                  <c:v>140000000</c:v>
                </c:pt>
                <c:pt idx="4">
                  <c:v>250000000</c:v>
                </c:pt>
                <c:pt idx="5">
                  <c:v>40000000</c:v>
                </c:pt>
                <c:pt idx="6">
                  <c:v>30000000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1-489F-8F39-9D2DF599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859583"/>
        <c:axId val="1551233599"/>
      </c:lineChart>
      <c:catAx>
        <c:axId val="1488535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559406"/>
        <c:crosses val="autoZero"/>
        <c:auto val="1"/>
        <c:lblAlgn val="ctr"/>
        <c:lblOffset val="100"/>
        <c:noMultiLvlLbl val="1"/>
      </c:catAx>
      <c:valAx>
        <c:axId val="13595594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8535751"/>
        <c:crosses val="autoZero"/>
        <c:crossBetween val="between"/>
      </c:valAx>
      <c:valAx>
        <c:axId val="1551233599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endParaRPr lang="es-CO"/>
          </a:p>
        </c:txPr>
        <c:crossAx val="1240859583"/>
        <c:crosses val="max"/>
        <c:crossBetween val="between"/>
      </c:valAx>
      <c:catAx>
        <c:axId val="1240859583"/>
        <c:scaling>
          <c:orientation val="minMax"/>
        </c:scaling>
        <c:delete val="1"/>
        <c:axPos val="b"/>
        <c:majorTickMark val="out"/>
        <c:minorTickMark val="none"/>
        <c:tickLblPos val="nextTo"/>
        <c:crossAx val="1551233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317501</xdr:colOff>
      <xdr:row>0</xdr:row>
      <xdr:rowOff>283935</xdr:rowOff>
    </xdr:from>
    <xdr:to>
      <xdr:col>17</xdr:col>
      <xdr:colOff>589644</xdr:colOff>
      <xdr:row>24</xdr:row>
      <xdr:rowOff>27213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93B939-D9BE-06BB-F731-6E42C3CEC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86179</xdr:colOff>
      <xdr:row>0</xdr:row>
      <xdr:rowOff>120648</xdr:rowOff>
    </xdr:from>
    <xdr:to>
      <xdr:col>23</xdr:col>
      <xdr:colOff>299356</xdr:colOff>
      <xdr:row>49</xdr:row>
      <xdr:rowOff>172357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5851C0-2A21-C876-8860-8ABA40630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81643</xdr:colOff>
      <xdr:row>3</xdr:row>
      <xdr:rowOff>18143</xdr:rowOff>
    </xdr:from>
    <xdr:ext cx="471714" cy="90714"/>
    <xdr:sp macro="" textlink="">
      <xdr:nvSpPr>
        <xdr:cNvPr id="2" name="Shape 31">
          <a:extLst>
            <a:ext uri="{FF2B5EF4-FFF2-40B4-BE49-F238E27FC236}">
              <a16:creationId xmlns:a16="http://schemas.microsoft.com/office/drawing/2014/main" id="{21B2D219-A222-48C8-9523-9C97C1C0EB3B}"/>
            </a:ext>
          </a:extLst>
        </xdr:cNvPr>
        <xdr:cNvSpPr/>
      </xdr:nvSpPr>
      <xdr:spPr>
        <a:xfrm>
          <a:off x="7311572" y="589643"/>
          <a:ext cx="471714" cy="90714"/>
        </a:xfrm>
        <a:prstGeom prst="stripedRight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6350</xdr:rowOff>
    </xdr:from>
    <xdr:ext cx="4276725" cy="23495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94"/>
  <sheetViews>
    <sheetView topLeftCell="A16" zoomScaleNormal="100" workbookViewId="0"/>
  </sheetViews>
  <sheetFormatPr baseColWidth="10" defaultColWidth="12.625" defaultRowHeight="15" customHeight="1" x14ac:dyDescent="0.2"/>
  <cols>
    <col min="1" max="1" width="6.875" customWidth="1"/>
    <col min="2" max="2" width="13.25" customWidth="1"/>
    <col min="3" max="3" width="13" customWidth="1"/>
    <col min="4" max="4" width="13.125" customWidth="1"/>
    <col min="5" max="5" width="8.75" customWidth="1"/>
    <col min="6" max="6" width="11.375" customWidth="1"/>
    <col min="7" max="7" width="36.375" customWidth="1"/>
    <col min="8" max="8" width="38.875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6" ht="14.25" customHeight="1" x14ac:dyDescent="0.25">
      <c r="B2" s="138" t="s">
        <v>0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40"/>
    </row>
    <row r="3" spans="1:26" ht="14.25" customHeight="1" x14ac:dyDescent="0.25">
      <c r="B3" s="141" t="s">
        <v>1</v>
      </c>
      <c r="C3" s="142" t="s">
        <v>2</v>
      </c>
      <c r="D3" s="143"/>
      <c r="E3" s="144"/>
      <c r="F3" s="145" t="s">
        <v>3</v>
      </c>
      <c r="G3" s="145" t="s">
        <v>4</v>
      </c>
      <c r="H3" s="145" t="s">
        <v>5</v>
      </c>
      <c r="I3" s="146" t="s">
        <v>6</v>
      </c>
      <c r="J3" s="143"/>
      <c r="K3" s="143"/>
      <c r="L3" s="143"/>
      <c r="M3" s="143"/>
      <c r="N3" s="143"/>
      <c r="O3" s="147"/>
    </row>
    <row r="4" spans="1:26" ht="14.25" customHeight="1" x14ac:dyDescent="0.25">
      <c r="B4" s="148" t="s">
        <v>7</v>
      </c>
      <c r="C4" s="149" t="s">
        <v>83</v>
      </c>
      <c r="D4" s="143"/>
      <c r="E4" s="144"/>
      <c r="F4" s="150"/>
      <c r="G4" s="150" t="s">
        <v>82</v>
      </c>
      <c r="H4" s="151">
        <v>45885</v>
      </c>
      <c r="I4" s="149" t="s">
        <v>10</v>
      </c>
      <c r="J4" s="143"/>
      <c r="K4" s="143"/>
      <c r="L4" s="143"/>
      <c r="M4" s="143"/>
      <c r="N4" s="143"/>
      <c r="O4" s="147"/>
    </row>
    <row r="5" spans="1:26" ht="14.25" customHeight="1" x14ac:dyDescent="0.2">
      <c r="B5" s="152" t="s">
        <v>11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4"/>
    </row>
    <row r="6" spans="1:26" ht="14.25" customHeight="1" x14ac:dyDescent="0.2">
      <c r="B6" s="155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1:26" ht="14.25" customHeight="1" x14ac:dyDescent="0.25">
      <c r="B7" s="138" t="s">
        <v>12</v>
      </c>
      <c r="C7" s="139"/>
      <c r="D7" s="139"/>
      <c r="E7" s="139"/>
      <c r="F7" s="139"/>
      <c r="G7" s="139"/>
      <c r="H7" s="139"/>
      <c r="I7" s="158"/>
      <c r="J7" s="159" t="s">
        <v>13</v>
      </c>
      <c r="K7" s="139"/>
      <c r="L7" s="139"/>
      <c r="M7" s="139"/>
      <c r="N7" s="139"/>
      <c r="O7" s="140"/>
    </row>
    <row r="8" spans="1:26" ht="14.25" customHeight="1" x14ac:dyDescent="0.25">
      <c r="B8" s="160"/>
      <c r="C8" s="161"/>
      <c r="D8" s="161"/>
      <c r="E8" s="161"/>
      <c r="F8" s="161"/>
      <c r="G8" s="161"/>
      <c r="H8" s="161"/>
      <c r="I8" s="162"/>
      <c r="J8" s="163"/>
      <c r="K8" s="161"/>
      <c r="L8" s="161"/>
      <c r="M8" s="161"/>
      <c r="N8" s="161"/>
      <c r="O8" s="164"/>
    </row>
    <row r="9" spans="1:26" ht="14.25" customHeight="1" x14ac:dyDescent="0.2">
      <c r="B9" s="165"/>
      <c r="C9" s="165"/>
      <c r="D9" s="165"/>
      <c r="E9" s="165"/>
      <c r="F9" s="165"/>
      <c r="G9" s="165"/>
      <c r="H9" s="165"/>
      <c r="I9" s="165"/>
      <c r="J9" s="166"/>
      <c r="K9" s="166"/>
      <c r="L9" s="166"/>
      <c r="M9" s="166"/>
      <c r="N9" s="166"/>
      <c r="O9" s="166"/>
    </row>
    <row r="10" spans="1:26" ht="42" customHeight="1" x14ac:dyDescent="0.25">
      <c r="A10" s="9"/>
      <c r="B10" s="167" t="s">
        <v>14</v>
      </c>
      <c r="C10" s="168"/>
      <c r="D10" s="169"/>
      <c r="E10" s="170" t="s">
        <v>15</v>
      </c>
      <c r="F10" s="170" t="s">
        <v>16</v>
      </c>
      <c r="G10" s="170" t="s">
        <v>17</v>
      </c>
      <c r="H10" s="170" t="s">
        <v>18</v>
      </c>
      <c r="I10" s="170" t="s">
        <v>19</v>
      </c>
      <c r="J10" s="170" t="s">
        <v>20</v>
      </c>
      <c r="K10" s="170" t="s">
        <v>21</v>
      </c>
      <c r="L10" s="170" t="s">
        <v>22</v>
      </c>
      <c r="M10" s="171" t="s">
        <v>23</v>
      </c>
      <c r="N10" s="168"/>
      <c r="O10" s="17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 thickBot="1" x14ac:dyDescent="0.3">
      <c r="B11" s="137"/>
      <c r="C11" s="173"/>
      <c r="D11" s="173"/>
      <c r="E11" s="174"/>
      <c r="F11" s="175"/>
      <c r="G11" s="175"/>
      <c r="H11" s="175"/>
      <c r="I11" s="175"/>
      <c r="J11" s="175"/>
      <c r="K11" s="175"/>
      <c r="L11" s="175"/>
      <c r="M11" s="175"/>
      <c r="N11" s="175"/>
      <c r="O11" s="175"/>
    </row>
    <row r="12" spans="1:26" ht="14.25" customHeight="1" x14ac:dyDescent="0.25">
      <c r="B12" s="250" t="s">
        <v>87</v>
      </c>
      <c r="C12" s="251"/>
      <c r="D12" s="252"/>
      <c r="E12" s="177"/>
      <c r="F12" s="177"/>
      <c r="G12" s="231" t="s">
        <v>105</v>
      </c>
      <c r="H12" s="178" t="s">
        <v>99</v>
      </c>
      <c r="I12" s="178"/>
      <c r="J12" s="178"/>
      <c r="K12" s="178"/>
      <c r="L12" s="178"/>
      <c r="M12" s="179"/>
      <c r="N12" s="176"/>
      <c r="O12" s="180"/>
    </row>
    <row r="13" spans="1:26" ht="14.25" customHeight="1" x14ac:dyDescent="0.25">
      <c r="B13" s="253"/>
      <c r="C13" s="254"/>
      <c r="D13" s="255"/>
      <c r="E13" s="182"/>
      <c r="F13" s="182"/>
      <c r="G13" s="232" t="s">
        <v>133</v>
      </c>
      <c r="H13" s="183"/>
      <c r="I13" s="183"/>
      <c r="J13" s="183"/>
      <c r="K13" s="183"/>
      <c r="L13" s="183"/>
      <c r="M13" s="184"/>
      <c r="N13" s="181"/>
      <c r="O13" s="185"/>
    </row>
    <row r="14" spans="1:26" ht="14.25" customHeight="1" x14ac:dyDescent="0.25">
      <c r="B14" s="253"/>
      <c r="C14" s="254"/>
      <c r="D14" s="255"/>
      <c r="E14" s="182"/>
      <c r="F14" s="182"/>
      <c r="G14" s="232"/>
      <c r="H14" s="183"/>
      <c r="I14" s="183"/>
      <c r="J14" s="183"/>
      <c r="K14" s="183"/>
      <c r="L14" s="183"/>
      <c r="M14" s="184"/>
      <c r="N14" s="181"/>
      <c r="O14" s="185"/>
    </row>
    <row r="15" spans="1:26" ht="14.25" customHeight="1" x14ac:dyDescent="0.25">
      <c r="B15" s="253"/>
      <c r="C15" s="254"/>
      <c r="D15" s="255"/>
      <c r="E15" s="182"/>
      <c r="F15" s="182"/>
      <c r="G15" s="232"/>
      <c r="H15" s="183"/>
      <c r="I15" s="183"/>
      <c r="J15" s="183"/>
      <c r="K15" s="183"/>
      <c r="L15" s="183"/>
      <c r="M15" s="184"/>
      <c r="N15" s="181"/>
      <c r="O15" s="185"/>
    </row>
    <row r="16" spans="1:26" ht="14.25" customHeight="1" thickBot="1" x14ac:dyDescent="0.3">
      <c r="B16" s="256"/>
      <c r="C16" s="257"/>
      <c r="D16" s="258"/>
      <c r="E16" s="187"/>
      <c r="F16" s="187"/>
      <c r="G16" s="233"/>
      <c r="H16" s="188"/>
      <c r="I16" s="188"/>
      <c r="J16" s="188"/>
      <c r="K16" s="188"/>
      <c r="L16" s="188"/>
      <c r="M16" s="189"/>
      <c r="N16" s="186"/>
      <c r="O16" s="190"/>
    </row>
    <row r="17" spans="2:15" ht="7.5" customHeight="1" thickBot="1" x14ac:dyDescent="0.3">
      <c r="B17" s="259"/>
      <c r="C17" s="259"/>
      <c r="D17" s="259"/>
      <c r="E17" s="175"/>
      <c r="F17" s="175"/>
      <c r="G17" s="174"/>
      <c r="H17" s="191"/>
      <c r="I17" s="191"/>
      <c r="J17" s="191"/>
      <c r="K17" s="191"/>
      <c r="L17" s="191"/>
      <c r="M17" s="191"/>
      <c r="N17" s="191"/>
      <c r="O17" s="191"/>
    </row>
    <row r="18" spans="2:15" ht="14.25" customHeight="1" x14ac:dyDescent="0.25">
      <c r="B18" s="250" t="s">
        <v>86</v>
      </c>
      <c r="C18" s="251"/>
      <c r="D18" s="252"/>
      <c r="E18" s="177"/>
      <c r="F18" s="177"/>
      <c r="G18" s="231" t="s">
        <v>105</v>
      </c>
      <c r="H18" s="178" t="s">
        <v>104</v>
      </c>
      <c r="I18" s="178"/>
      <c r="J18" s="178"/>
      <c r="K18" s="178"/>
      <c r="L18" s="178"/>
      <c r="M18" s="179"/>
      <c r="N18" s="176"/>
      <c r="O18" s="180"/>
    </row>
    <row r="19" spans="2:15" ht="14.25" customHeight="1" x14ac:dyDescent="0.25">
      <c r="B19" s="253"/>
      <c r="C19" s="254"/>
      <c r="D19" s="255"/>
      <c r="E19" s="182"/>
      <c r="F19" s="182"/>
      <c r="G19" s="232" t="s">
        <v>106</v>
      </c>
      <c r="H19" s="183"/>
      <c r="I19" s="183"/>
      <c r="J19" s="183"/>
      <c r="K19" s="183"/>
      <c r="L19" s="183"/>
      <c r="M19" s="184"/>
      <c r="N19" s="181"/>
      <c r="O19" s="185"/>
    </row>
    <row r="20" spans="2:15" ht="14.25" customHeight="1" x14ac:dyDescent="0.25">
      <c r="B20" s="253"/>
      <c r="C20" s="254"/>
      <c r="D20" s="255"/>
      <c r="E20" s="182"/>
      <c r="F20" s="182"/>
      <c r="G20" s="232" t="s">
        <v>107</v>
      </c>
      <c r="H20" s="183"/>
      <c r="I20" s="183"/>
      <c r="J20" s="183"/>
      <c r="K20" s="183"/>
      <c r="L20" s="183"/>
      <c r="M20" s="184"/>
      <c r="N20" s="181"/>
      <c r="O20" s="185"/>
    </row>
    <row r="21" spans="2:15" ht="14.25" customHeight="1" x14ac:dyDescent="0.25">
      <c r="B21" s="253"/>
      <c r="C21" s="254"/>
      <c r="D21" s="255"/>
      <c r="E21" s="182"/>
      <c r="F21" s="182"/>
      <c r="G21" s="232" t="s">
        <v>108</v>
      </c>
      <c r="H21" s="183"/>
      <c r="I21" s="183"/>
      <c r="J21" s="183"/>
      <c r="K21" s="183"/>
      <c r="L21" s="183"/>
      <c r="M21" s="184"/>
      <c r="N21" s="181"/>
      <c r="O21" s="185"/>
    </row>
    <row r="22" spans="2:15" ht="14.25" customHeight="1" thickBot="1" x14ac:dyDescent="0.3">
      <c r="B22" s="256"/>
      <c r="C22" s="257"/>
      <c r="D22" s="258"/>
      <c r="E22" s="187"/>
      <c r="F22" s="187"/>
      <c r="G22" s="233" t="s">
        <v>109</v>
      </c>
      <c r="H22" s="188"/>
      <c r="I22" s="188"/>
      <c r="J22" s="188"/>
      <c r="K22" s="188"/>
      <c r="L22" s="188"/>
      <c r="M22" s="189"/>
      <c r="N22" s="186"/>
      <c r="O22" s="190"/>
    </row>
    <row r="23" spans="2:15" ht="3.75" customHeight="1" thickBot="1" x14ac:dyDescent="0.3">
      <c r="B23" s="259"/>
      <c r="C23" s="259"/>
      <c r="D23" s="259"/>
      <c r="E23" s="175"/>
      <c r="F23" s="175"/>
      <c r="G23" s="174"/>
      <c r="H23" s="191"/>
      <c r="I23" s="191"/>
      <c r="J23" s="191"/>
      <c r="K23" s="191"/>
      <c r="L23" s="191"/>
      <c r="M23" s="191"/>
      <c r="N23" s="191"/>
      <c r="O23" s="191"/>
    </row>
    <row r="24" spans="2:15" ht="14.25" customHeight="1" x14ac:dyDescent="0.25">
      <c r="B24" s="250" t="s">
        <v>85</v>
      </c>
      <c r="C24" s="251"/>
      <c r="D24" s="252"/>
      <c r="E24" s="177"/>
      <c r="F24" s="177"/>
      <c r="G24" s="231" t="s">
        <v>101</v>
      </c>
      <c r="H24" s="178" t="s">
        <v>100</v>
      </c>
      <c r="I24" s="178"/>
      <c r="J24" s="178"/>
      <c r="K24" s="178"/>
      <c r="L24" s="178"/>
      <c r="M24" s="179"/>
      <c r="N24" s="176"/>
      <c r="O24" s="180"/>
    </row>
    <row r="25" spans="2:15" ht="14.25" customHeight="1" x14ac:dyDescent="0.25">
      <c r="B25" s="253"/>
      <c r="C25" s="254"/>
      <c r="D25" s="255"/>
      <c r="E25" s="182"/>
      <c r="F25" s="182"/>
      <c r="G25" s="232" t="s">
        <v>132</v>
      </c>
      <c r="H25" s="183"/>
      <c r="I25" s="183"/>
      <c r="J25" s="183"/>
      <c r="K25" s="183"/>
      <c r="L25" s="183"/>
      <c r="M25" s="184"/>
      <c r="N25" s="181"/>
      <c r="O25" s="185"/>
    </row>
    <row r="26" spans="2:15" ht="14.25" customHeight="1" x14ac:dyDescent="0.25">
      <c r="B26" s="253"/>
      <c r="C26" s="254"/>
      <c r="D26" s="255"/>
      <c r="E26" s="182"/>
      <c r="F26" s="182"/>
      <c r="G26" s="232" t="s">
        <v>102</v>
      </c>
      <c r="H26" s="183"/>
      <c r="I26" s="183"/>
      <c r="J26" s="183"/>
      <c r="K26" s="183"/>
      <c r="L26" s="183"/>
      <c r="M26" s="184"/>
      <c r="N26" s="181"/>
      <c r="O26" s="185"/>
    </row>
    <row r="27" spans="2:15" ht="14.25" customHeight="1" x14ac:dyDescent="0.25">
      <c r="B27" s="253"/>
      <c r="C27" s="254"/>
      <c r="D27" s="255"/>
      <c r="E27" s="182"/>
      <c r="F27" s="182"/>
      <c r="G27" s="232" t="s">
        <v>103</v>
      </c>
      <c r="H27" s="183"/>
      <c r="I27" s="183"/>
      <c r="J27" s="183"/>
      <c r="K27" s="183"/>
      <c r="L27" s="183"/>
      <c r="M27" s="184"/>
      <c r="N27" s="181"/>
      <c r="O27" s="185"/>
    </row>
    <row r="28" spans="2:15" ht="14.25" customHeight="1" thickBot="1" x14ac:dyDescent="0.3">
      <c r="B28" s="256"/>
      <c r="C28" s="257"/>
      <c r="D28" s="258"/>
      <c r="E28" s="187"/>
      <c r="F28" s="187"/>
      <c r="G28" s="233"/>
      <c r="H28" s="188"/>
      <c r="I28" s="188"/>
      <c r="J28" s="188"/>
      <c r="K28" s="188"/>
      <c r="L28" s="188"/>
      <c r="M28" s="189"/>
      <c r="N28" s="186"/>
      <c r="O28" s="190"/>
    </row>
    <row r="29" spans="2:15" ht="14.1" customHeight="1" thickBot="1" x14ac:dyDescent="0.3">
      <c r="B29" s="259"/>
      <c r="C29" s="259"/>
      <c r="D29" s="259"/>
      <c r="E29" s="175"/>
      <c r="F29" s="175"/>
      <c r="G29" s="174"/>
      <c r="H29" s="191"/>
      <c r="I29" s="191"/>
      <c r="J29" s="191"/>
      <c r="K29" s="191"/>
      <c r="L29" s="191"/>
      <c r="M29" s="191"/>
      <c r="N29" s="191"/>
      <c r="O29" s="191"/>
    </row>
    <row r="30" spans="2:15" s="72" customFormat="1" ht="14.1" customHeight="1" x14ac:dyDescent="0.25">
      <c r="B30" s="260" t="s">
        <v>92</v>
      </c>
      <c r="C30" s="261"/>
      <c r="D30" s="261"/>
      <c r="E30" s="214"/>
      <c r="F30" s="214"/>
      <c r="G30" s="231" t="s">
        <v>105</v>
      </c>
      <c r="H30" s="247" t="s">
        <v>137</v>
      </c>
      <c r="I30" s="247"/>
      <c r="J30" s="247"/>
      <c r="K30" s="247"/>
      <c r="L30" s="247"/>
      <c r="M30" s="74"/>
      <c r="N30" s="75"/>
      <c r="O30" s="76"/>
    </row>
    <row r="31" spans="2:15" s="72" customFormat="1" ht="14.1" customHeight="1" x14ac:dyDescent="0.25">
      <c r="B31" s="262"/>
      <c r="C31" s="263"/>
      <c r="D31" s="263"/>
      <c r="E31" s="215"/>
      <c r="F31" s="215"/>
      <c r="G31" s="232" t="s">
        <v>133</v>
      </c>
      <c r="H31" s="248"/>
      <c r="I31" s="248"/>
      <c r="J31" s="248"/>
      <c r="K31" s="248"/>
      <c r="L31" s="248"/>
      <c r="M31" s="77"/>
      <c r="N31" s="78"/>
      <c r="O31" s="79"/>
    </row>
    <row r="32" spans="2:15" s="72" customFormat="1" ht="14.1" customHeight="1" x14ac:dyDescent="0.25">
      <c r="B32" s="262"/>
      <c r="C32" s="263"/>
      <c r="D32" s="263"/>
      <c r="E32" s="215"/>
      <c r="F32" s="215"/>
      <c r="G32" s="213" t="s">
        <v>134</v>
      </c>
      <c r="H32" s="248"/>
      <c r="I32" s="248"/>
      <c r="J32" s="248"/>
      <c r="K32" s="248"/>
      <c r="L32" s="248"/>
      <c r="M32" s="77"/>
      <c r="N32" s="78"/>
      <c r="O32" s="79"/>
    </row>
    <row r="33" spans="2:15" s="72" customFormat="1" ht="14.1" customHeight="1" x14ac:dyDescent="0.25">
      <c r="B33" s="262"/>
      <c r="C33" s="263"/>
      <c r="D33" s="263"/>
      <c r="E33" s="215"/>
      <c r="F33" s="215"/>
      <c r="G33" s="213" t="s">
        <v>135</v>
      </c>
      <c r="H33" s="248"/>
      <c r="I33" s="248"/>
      <c r="J33" s="248"/>
      <c r="K33" s="248"/>
      <c r="L33" s="248"/>
      <c r="M33" s="77"/>
      <c r="N33" s="78"/>
      <c r="O33" s="79"/>
    </row>
    <row r="34" spans="2:15" s="72" customFormat="1" ht="14.1" customHeight="1" thickBot="1" x14ac:dyDescent="0.3">
      <c r="B34" s="264"/>
      <c r="C34" s="265"/>
      <c r="D34" s="265"/>
      <c r="E34" s="216"/>
      <c r="F34" s="216"/>
      <c r="G34" s="213" t="s">
        <v>136</v>
      </c>
      <c r="H34" s="249"/>
      <c r="I34" s="249"/>
      <c r="J34" s="249"/>
      <c r="K34" s="249"/>
      <c r="L34" s="249"/>
      <c r="M34" s="80"/>
      <c r="N34" s="81"/>
      <c r="O34" s="82"/>
    </row>
    <row r="35" spans="2:15" s="72" customFormat="1" ht="14.1" customHeight="1" thickBot="1" x14ac:dyDescent="0.3">
      <c r="B35" s="259"/>
      <c r="C35" s="259"/>
      <c r="D35" s="259"/>
      <c r="E35" s="175"/>
      <c r="F35" s="175"/>
      <c r="G35" s="174"/>
      <c r="H35" s="191"/>
      <c r="I35" s="191"/>
      <c r="J35" s="191"/>
      <c r="K35" s="191"/>
      <c r="L35" s="191"/>
      <c r="M35" s="191"/>
      <c r="N35" s="191"/>
      <c r="O35" s="191"/>
    </row>
    <row r="36" spans="2:15" ht="14.25" customHeight="1" x14ac:dyDescent="0.25">
      <c r="B36" s="250" t="s">
        <v>90</v>
      </c>
      <c r="C36" s="251"/>
      <c r="D36" s="252"/>
      <c r="E36" s="177"/>
      <c r="F36" s="177"/>
      <c r="G36" s="231" t="s">
        <v>105</v>
      </c>
      <c r="H36" s="178" t="s">
        <v>138</v>
      </c>
      <c r="I36" s="178"/>
      <c r="J36" s="178"/>
      <c r="K36" s="178"/>
      <c r="L36" s="178"/>
      <c r="M36" s="179"/>
      <c r="N36" s="176"/>
      <c r="O36" s="180"/>
    </row>
    <row r="37" spans="2:15" ht="14.25" customHeight="1" x14ac:dyDescent="0.25">
      <c r="B37" s="253"/>
      <c r="C37" s="254"/>
      <c r="D37" s="255"/>
      <c r="E37" s="182"/>
      <c r="F37" s="182"/>
      <c r="G37" s="232" t="s">
        <v>139</v>
      </c>
      <c r="H37" s="183"/>
      <c r="I37" s="183"/>
      <c r="J37" s="183"/>
      <c r="K37" s="183"/>
      <c r="L37" s="183"/>
      <c r="M37" s="184"/>
      <c r="N37" s="181"/>
      <c r="O37" s="185"/>
    </row>
    <row r="38" spans="2:15" ht="14.25" customHeight="1" x14ac:dyDescent="0.25">
      <c r="B38" s="253"/>
      <c r="C38" s="254"/>
      <c r="D38" s="255"/>
      <c r="E38" s="182"/>
      <c r="F38" s="182"/>
      <c r="G38" s="232" t="s">
        <v>140</v>
      </c>
      <c r="H38" s="183"/>
      <c r="I38" s="183"/>
      <c r="J38" s="183"/>
      <c r="K38" s="183"/>
      <c r="L38" s="183"/>
      <c r="M38" s="184"/>
      <c r="N38" s="181"/>
      <c r="O38" s="185"/>
    </row>
    <row r="39" spans="2:15" ht="14.25" customHeight="1" x14ac:dyDescent="0.25">
      <c r="B39" s="253"/>
      <c r="C39" s="254"/>
      <c r="D39" s="255"/>
      <c r="E39" s="182"/>
      <c r="F39" s="182"/>
      <c r="G39" s="232" t="s">
        <v>141</v>
      </c>
      <c r="H39" s="183"/>
      <c r="I39" s="183"/>
      <c r="J39" s="183"/>
      <c r="K39" s="183"/>
      <c r="L39" s="183"/>
      <c r="M39" s="184"/>
      <c r="N39" s="181"/>
      <c r="O39" s="185"/>
    </row>
    <row r="40" spans="2:15" ht="14.25" customHeight="1" thickBot="1" x14ac:dyDescent="0.3">
      <c r="B40" s="256"/>
      <c r="C40" s="257"/>
      <c r="D40" s="258"/>
      <c r="E40" s="187"/>
      <c r="F40" s="187"/>
      <c r="G40" s="233"/>
      <c r="H40" s="188"/>
      <c r="I40" s="188"/>
      <c r="J40" s="188"/>
      <c r="K40" s="188"/>
      <c r="L40" s="188"/>
      <c r="M40" s="189"/>
      <c r="N40" s="186"/>
      <c r="O40" s="190"/>
    </row>
    <row r="41" spans="2:15" ht="3.75" customHeight="1" thickBot="1" x14ac:dyDescent="0.3">
      <c r="B41" s="259"/>
      <c r="C41" s="259"/>
      <c r="D41" s="259"/>
      <c r="E41" s="175"/>
      <c r="F41" s="175"/>
      <c r="G41" s="174"/>
      <c r="H41" s="191"/>
      <c r="I41" s="191"/>
      <c r="J41" s="191"/>
      <c r="K41" s="191"/>
      <c r="L41" s="191"/>
      <c r="M41" s="191"/>
      <c r="N41" s="191"/>
      <c r="O41" s="191"/>
    </row>
    <row r="42" spans="2:15" ht="14.25" customHeight="1" x14ac:dyDescent="0.25">
      <c r="B42" s="266" t="s">
        <v>89</v>
      </c>
      <c r="C42" s="267"/>
      <c r="D42" s="268"/>
      <c r="E42" s="192"/>
      <c r="F42" s="193"/>
      <c r="G42" s="234" t="s">
        <v>105</v>
      </c>
      <c r="H42" s="194" t="s">
        <v>142</v>
      </c>
      <c r="I42" s="194"/>
      <c r="J42" s="194"/>
      <c r="K42" s="194"/>
      <c r="L42" s="194"/>
      <c r="M42" s="195"/>
      <c r="N42" s="196"/>
      <c r="O42" s="197"/>
    </row>
    <row r="43" spans="2:15" ht="14.25" customHeight="1" x14ac:dyDescent="0.25">
      <c r="B43" s="269"/>
      <c r="C43" s="270"/>
      <c r="D43" s="271"/>
      <c r="E43" s="198"/>
      <c r="F43" s="182"/>
      <c r="G43" s="232" t="s">
        <v>143</v>
      </c>
      <c r="H43" s="183"/>
      <c r="I43" s="183"/>
      <c r="J43" s="183"/>
      <c r="K43" s="183"/>
      <c r="L43" s="183"/>
      <c r="M43" s="184"/>
      <c r="N43" s="199"/>
      <c r="O43" s="200"/>
    </row>
    <row r="44" spans="2:15" ht="14.25" customHeight="1" x14ac:dyDescent="0.25">
      <c r="B44" s="269"/>
      <c r="C44" s="270"/>
      <c r="D44" s="271"/>
      <c r="E44" s="198"/>
      <c r="F44" s="182"/>
      <c r="G44" s="232" t="s">
        <v>144</v>
      </c>
      <c r="H44" s="183"/>
      <c r="I44" s="183"/>
      <c r="J44" s="183"/>
      <c r="K44" s="183"/>
      <c r="L44" s="183"/>
      <c r="M44" s="184"/>
      <c r="N44" s="199"/>
      <c r="O44" s="200"/>
    </row>
    <row r="45" spans="2:15" ht="14.25" customHeight="1" x14ac:dyDescent="0.25">
      <c r="B45" s="269"/>
      <c r="C45" s="270"/>
      <c r="D45" s="271"/>
      <c r="E45" s="198"/>
      <c r="F45" s="182"/>
      <c r="G45" s="232" t="s">
        <v>145</v>
      </c>
      <c r="H45" s="183"/>
      <c r="I45" s="183"/>
      <c r="J45" s="183"/>
      <c r="K45" s="183"/>
      <c r="L45" s="183"/>
      <c r="M45" s="184"/>
      <c r="N45" s="199"/>
      <c r="O45" s="200"/>
    </row>
    <row r="46" spans="2:15" ht="14.25" customHeight="1" thickBot="1" x14ac:dyDescent="0.3">
      <c r="B46" s="272"/>
      <c r="C46" s="273"/>
      <c r="D46" s="274"/>
      <c r="E46" s="201"/>
      <c r="F46" s="202"/>
      <c r="G46" s="235"/>
      <c r="H46" s="203"/>
      <c r="I46" s="203"/>
      <c r="J46" s="203"/>
      <c r="K46" s="203"/>
      <c r="L46" s="203"/>
      <c r="M46" s="204"/>
      <c r="N46" s="205"/>
      <c r="O46" s="206"/>
    </row>
    <row r="47" spans="2:15" ht="6" customHeight="1" thickBot="1" x14ac:dyDescent="0.3">
      <c r="B47" s="275"/>
      <c r="C47" s="275"/>
      <c r="D47" s="275"/>
      <c r="E47" s="175"/>
      <c r="F47" s="175"/>
      <c r="G47" s="174"/>
      <c r="H47" s="191"/>
      <c r="I47" s="191"/>
      <c r="J47" s="191"/>
      <c r="K47" s="191"/>
      <c r="L47" s="191"/>
      <c r="M47" s="191"/>
      <c r="N47" s="191"/>
      <c r="O47" s="191"/>
    </row>
    <row r="48" spans="2:15" ht="14.25" customHeight="1" x14ac:dyDescent="0.25">
      <c r="B48" s="260" t="s">
        <v>88</v>
      </c>
      <c r="C48" s="261"/>
      <c r="D48" s="276"/>
      <c r="E48" s="192"/>
      <c r="F48" s="193"/>
      <c r="G48" s="234" t="s">
        <v>105</v>
      </c>
      <c r="H48" s="194" t="s">
        <v>146</v>
      </c>
      <c r="I48" s="194"/>
      <c r="J48" s="194"/>
      <c r="K48" s="194"/>
      <c r="L48" s="194"/>
      <c r="M48" s="195"/>
      <c r="N48" s="196"/>
      <c r="O48" s="197"/>
    </row>
    <row r="49" spans="2:15" ht="14.25" customHeight="1" x14ac:dyDescent="0.25">
      <c r="B49" s="262"/>
      <c r="C49" s="263"/>
      <c r="D49" s="277"/>
      <c r="E49" s="198"/>
      <c r="F49" s="182"/>
      <c r="G49" s="232" t="s">
        <v>147</v>
      </c>
      <c r="H49" s="183"/>
      <c r="I49" s="183"/>
      <c r="J49" s="183"/>
      <c r="K49" s="183"/>
      <c r="L49" s="183"/>
      <c r="M49" s="184"/>
      <c r="N49" s="199"/>
      <c r="O49" s="200"/>
    </row>
    <row r="50" spans="2:15" ht="14.25" customHeight="1" x14ac:dyDescent="0.25">
      <c r="B50" s="262"/>
      <c r="C50" s="263"/>
      <c r="D50" s="277"/>
      <c r="E50" s="198"/>
      <c r="F50" s="182"/>
      <c r="G50" s="232" t="s">
        <v>148</v>
      </c>
      <c r="H50" s="183"/>
      <c r="I50" s="183"/>
      <c r="J50" s="183"/>
      <c r="K50" s="183"/>
      <c r="L50" s="183"/>
      <c r="M50" s="184"/>
      <c r="N50" s="199"/>
      <c r="O50" s="200"/>
    </row>
    <row r="51" spans="2:15" ht="14.25" customHeight="1" x14ac:dyDescent="0.25">
      <c r="B51" s="262"/>
      <c r="C51" s="263"/>
      <c r="D51" s="277"/>
      <c r="E51" s="198"/>
      <c r="F51" s="182"/>
      <c r="G51" s="232" t="s">
        <v>144</v>
      </c>
      <c r="H51" s="183"/>
      <c r="I51" s="183"/>
      <c r="J51" s="183"/>
      <c r="K51" s="183"/>
      <c r="L51" s="183"/>
      <c r="M51" s="184"/>
      <c r="N51" s="199"/>
      <c r="O51" s="200"/>
    </row>
    <row r="52" spans="2:15" ht="18" customHeight="1" thickBot="1" x14ac:dyDescent="0.3">
      <c r="B52" s="264"/>
      <c r="C52" s="265"/>
      <c r="D52" s="278"/>
      <c r="E52" s="201"/>
      <c r="F52" s="202"/>
      <c r="G52" s="235" t="s">
        <v>149</v>
      </c>
      <c r="H52" s="203"/>
      <c r="I52" s="203"/>
      <c r="J52" s="203"/>
      <c r="K52" s="203"/>
      <c r="L52" s="203"/>
      <c r="M52" s="204"/>
      <c r="N52" s="205"/>
      <c r="O52" s="206"/>
    </row>
    <row r="53" spans="2:15" ht="4.5" customHeight="1" thickBot="1" x14ac:dyDescent="0.3">
      <c r="B53" s="279"/>
      <c r="C53" s="279"/>
      <c r="D53" s="279"/>
      <c r="E53" s="175"/>
      <c r="F53" s="175"/>
      <c r="G53" s="174"/>
      <c r="H53" s="191"/>
      <c r="I53" s="191"/>
      <c r="J53" s="191"/>
      <c r="K53" s="191"/>
      <c r="L53" s="191"/>
      <c r="M53" s="191"/>
      <c r="N53" s="191"/>
      <c r="O53" s="191"/>
    </row>
    <row r="54" spans="2:15" ht="14.25" customHeight="1" x14ac:dyDescent="0.25">
      <c r="B54" s="260" t="s">
        <v>91</v>
      </c>
      <c r="C54" s="261"/>
      <c r="D54" s="276"/>
      <c r="E54" s="192"/>
      <c r="F54" s="193"/>
      <c r="G54" s="234" t="s">
        <v>105</v>
      </c>
      <c r="H54" s="194" t="s">
        <v>150</v>
      </c>
      <c r="I54" s="194"/>
      <c r="J54" s="194"/>
      <c r="K54" s="194"/>
      <c r="L54" s="194"/>
      <c r="M54" s="195"/>
      <c r="N54" s="196"/>
      <c r="O54" s="197"/>
    </row>
    <row r="55" spans="2:15" ht="14.25" customHeight="1" x14ac:dyDescent="0.25">
      <c r="B55" s="262"/>
      <c r="C55" s="263"/>
      <c r="D55" s="277"/>
      <c r="E55" s="198"/>
      <c r="F55" s="182"/>
      <c r="G55" s="232" t="s">
        <v>143</v>
      </c>
      <c r="H55" s="183"/>
      <c r="I55" s="183"/>
      <c r="J55" s="183"/>
      <c r="K55" s="183"/>
      <c r="L55" s="183"/>
      <c r="M55" s="184"/>
      <c r="N55" s="199"/>
      <c r="O55" s="200"/>
    </row>
    <row r="56" spans="2:15" ht="14.25" customHeight="1" x14ac:dyDescent="0.25">
      <c r="B56" s="262"/>
      <c r="C56" s="263"/>
      <c r="D56" s="277"/>
      <c r="E56" s="198"/>
      <c r="F56" s="182"/>
      <c r="G56" s="232" t="s">
        <v>151</v>
      </c>
      <c r="H56" s="183"/>
      <c r="I56" s="183"/>
      <c r="J56" s="183"/>
      <c r="K56" s="183"/>
      <c r="L56" s="183"/>
      <c r="M56" s="184"/>
      <c r="N56" s="199"/>
      <c r="O56" s="200"/>
    </row>
    <row r="57" spans="2:15" ht="14.25" customHeight="1" x14ac:dyDescent="0.25">
      <c r="B57" s="262"/>
      <c r="C57" s="263"/>
      <c r="D57" s="277"/>
      <c r="E57" s="198"/>
      <c r="F57" s="182"/>
      <c r="G57" s="232" t="s">
        <v>152</v>
      </c>
      <c r="H57" s="183"/>
      <c r="I57" s="183"/>
      <c r="J57" s="183"/>
      <c r="K57" s="183"/>
      <c r="L57" s="183"/>
      <c r="M57" s="184"/>
      <c r="N57" s="199"/>
      <c r="O57" s="200"/>
    </row>
    <row r="58" spans="2:15" ht="14.25" customHeight="1" thickBot="1" x14ac:dyDescent="0.3">
      <c r="B58" s="264"/>
      <c r="C58" s="265"/>
      <c r="D58" s="278"/>
      <c r="E58" s="201"/>
      <c r="F58" s="202"/>
      <c r="G58" s="235" t="s">
        <v>155</v>
      </c>
      <c r="H58" s="203"/>
      <c r="I58" s="203"/>
      <c r="J58" s="203"/>
      <c r="K58" s="203"/>
      <c r="L58" s="203"/>
      <c r="M58" s="204"/>
      <c r="N58" s="205"/>
      <c r="O58" s="206"/>
    </row>
    <row r="59" spans="2:15" ht="14.25" customHeight="1" thickBot="1" x14ac:dyDescent="0.3">
      <c r="B59" s="275"/>
      <c r="C59" s="275"/>
      <c r="D59" s="275"/>
      <c r="E59" s="175"/>
      <c r="F59" s="175"/>
      <c r="G59" s="174"/>
      <c r="H59" s="175"/>
      <c r="I59" s="175"/>
      <c r="J59" s="175"/>
      <c r="K59" s="175"/>
      <c r="L59" s="175"/>
      <c r="M59" s="175"/>
      <c r="N59" s="175"/>
      <c r="O59" s="175"/>
    </row>
    <row r="60" spans="2:15" ht="14.25" customHeight="1" x14ac:dyDescent="0.25">
      <c r="B60" s="280" t="s">
        <v>93</v>
      </c>
      <c r="C60" s="281"/>
      <c r="D60" s="281"/>
      <c r="E60" s="207"/>
      <c r="F60" s="207"/>
      <c r="G60" s="236" t="s">
        <v>105</v>
      </c>
      <c r="H60" s="299" t="s">
        <v>153</v>
      </c>
      <c r="I60" s="207"/>
      <c r="J60" s="207"/>
      <c r="K60" s="207"/>
      <c r="L60" s="207"/>
      <c r="M60" s="207"/>
      <c r="N60" s="207"/>
      <c r="O60" s="208"/>
    </row>
    <row r="61" spans="2:15" ht="14.25" customHeight="1" x14ac:dyDescent="0.25">
      <c r="B61" s="282"/>
      <c r="C61" s="283"/>
      <c r="D61" s="284"/>
      <c r="E61" s="209"/>
      <c r="F61" s="209"/>
      <c r="G61" s="213" t="s">
        <v>154</v>
      </c>
      <c r="H61" s="300"/>
      <c r="I61" s="209"/>
      <c r="J61" s="209"/>
      <c r="K61" s="209"/>
      <c r="L61" s="209"/>
      <c r="M61" s="209"/>
      <c r="N61" s="209"/>
      <c r="O61" s="210"/>
    </row>
    <row r="62" spans="2:15" ht="14.25" customHeight="1" x14ac:dyDescent="0.25">
      <c r="B62" s="282"/>
      <c r="C62" s="283"/>
      <c r="D62" s="284"/>
      <c r="E62" s="209"/>
      <c r="F62" s="209"/>
      <c r="G62" s="213" t="s">
        <v>144</v>
      </c>
      <c r="H62" s="300"/>
      <c r="I62" s="209"/>
      <c r="J62" s="209"/>
      <c r="K62" s="209"/>
      <c r="L62" s="209"/>
      <c r="M62" s="209"/>
      <c r="N62" s="209"/>
      <c r="O62" s="210"/>
    </row>
    <row r="63" spans="2:15" ht="14.25" customHeight="1" x14ac:dyDescent="0.25">
      <c r="B63" s="282"/>
      <c r="C63" s="283"/>
      <c r="D63" s="284"/>
      <c r="E63" s="209"/>
      <c r="F63" s="209"/>
      <c r="G63" s="213" t="s">
        <v>151</v>
      </c>
      <c r="H63" s="300"/>
      <c r="I63" s="209"/>
      <c r="J63" s="209"/>
      <c r="K63" s="209"/>
      <c r="L63" s="209"/>
      <c r="M63" s="209"/>
      <c r="N63" s="209"/>
      <c r="O63" s="210"/>
    </row>
    <row r="64" spans="2:15" ht="14.25" customHeight="1" thickBot="1" x14ac:dyDescent="0.3">
      <c r="B64" s="285"/>
      <c r="C64" s="286"/>
      <c r="D64" s="286"/>
      <c r="E64" s="211"/>
      <c r="F64" s="211"/>
      <c r="G64" s="237" t="s">
        <v>156</v>
      </c>
      <c r="H64" s="301"/>
      <c r="I64" s="211"/>
      <c r="J64" s="211"/>
      <c r="K64" s="211"/>
      <c r="L64" s="211"/>
      <c r="M64" s="211"/>
      <c r="N64" s="211"/>
      <c r="O64" s="212"/>
    </row>
    <row r="65" spans="2:15" ht="14.25" customHeight="1" thickBot="1" x14ac:dyDescent="0.3">
      <c r="B65" s="259"/>
      <c r="C65" s="259"/>
      <c r="D65" s="259"/>
      <c r="E65" s="175"/>
      <c r="F65" s="175"/>
      <c r="G65" s="174"/>
      <c r="H65" s="175"/>
      <c r="I65" s="175"/>
      <c r="J65" s="175"/>
      <c r="K65" s="175"/>
      <c r="L65" s="175"/>
      <c r="M65" s="175"/>
      <c r="N65" s="175"/>
      <c r="O65" s="175"/>
    </row>
    <row r="66" spans="2:15" ht="14.25" customHeight="1" x14ac:dyDescent="0.25">
      <c r="B66" s="260" t="s">
        <v>94</v>
      </c>
      <c r="C66" s="287"/>
      <c r="D66" s="287"/>
      <c r="E66" s="207"/>
      <c r="F66" s="207"/>
      <c r="G66" s="236" t="s">
        <v>105</v>
      </c>
      <c r="H66" s="299" t="s">
        <v>157</v>
      </c>
      <c r="I66" s="207"/>
      <c r="J66" s="207"/>
      <c r="K66" s="207"/>
      <c r="L66" s="207"/>
      <c r="M66" s="207"/>
      <c r="N66" s="207"/>
      <c r="O66" s="208"/>
    </row>
    <row r="67" spans="2:15" ht="14.25" customHeight="1" x14ac:dyDescent="0.25">
      <c r="B67" s="288"/>
      <c r="C67" s="289"/>
      <c r="D67" s="290"/>
      <c r="E67" s="209"/>
      <c r="F67" s="209"/>
      <c r="G67" s="213" t="s">
        <v>148</v>
      </c>
      <c r="H67" s="300"/>
      <c r="I67" s="209"/>
      <c r="J67" s="209"/>
      <c r="K67" s="209"/>
      <c r="L67" s="209"/>
      <c r="M67" s="209"/>
      <c r="N67" s="209"/>
      <c r="O67" s="210"/>
    </row>
    <row r="68" spans="2:15" ht="14.25" customHeight="1" x14ac:dyDescent="0.25">
      <c r="B68" s="288"/>
      <c r="C68" s="289"/>
      <c r="D68" s="290"/>
      <c r="E68" s="209"/>
      <c r="F68" s="209"/>
      <c r="G68" s="213" t="s">
        <v>144</v>
      </c>
      <c r="H68" s="300"/>
      <c r="I68" s="209"/>
      <c r="J68" s="209"/>
      <c r="K68" s="209"/>
      <c r="L68" s="209"/>
      <c r="M68" s="209"/>
      <c r="N68" s="209"/>
      <c r="O68" s="210"/>
    </row>
    <row r="69" spans="2:15" ht="14.25" customHeight="1" x14ac:dyDescent="0.25">
      <c r="B69" s="288"/>
      <c r="C69" s="289"/>
      <c r="D69" s="290"/>
      <c r="E69" s="209"/>
      <c r="F69" s="209"/>
      <c r="G69" s="213" t="s">
        <v>158</v>
      </c>
      <c r="H69" s="300"/>
      <c r="I69" s="209"/>
      <c r="J69" s="209"/>
      <c r="K69" s="209"/>
      <c r="L69" s="209"/>
      <c r="M69" s="209"/>
      <c r="N69" s="209"/>
      <c r="O69" s="210"/>
    </row>
    <row r="70" spans="2:15" ht="14.25" customHeight="1" thickBot="1" x14ac:dyDescent="0.3">
      <c r="B70" s="291"/>
      <c r="C70" s="292"/>
      <c r="D70" s="292"/>
      <c r="E70" s="211"/>
      <c r="F70" s="211"/>
      <c r="G70" s="237" t="s">
        <v>145</v>
      </c>
      <c r="H70" s="301"/>
      <c r="I70" s="211"/>
      <c r="J70" s="211"/>
      <c r="K70" s="211"/>
      <c r="L70" s="211"/>
      <c r="M70" s="211"/>
      <c r="N70" s="211"/>
      <c r="O70" s="212"/>
    </row>
    <row r="71" spans="2:15" ht="14.25" customHeight="1" thickBot="1" x14ac:dyDescent="0.3">
      <c r="B71" s="259"/>
      <c r="C71" s="259"/>
      <c r="D71" s="259"/>
      <c r="E71" s="175"/>
      <c r="F71" s="175"/>
      <c r="G71" s="174"/>
      <c r="H71" s="175"/>
      <c r="I71" s="175"/>
      <c r="J71" s="175"/>
      <c r="K71" s="175"/>
      <c r="L71" s="175"/>
      <c r="M71" s="175"/>
      <c r="N71" s="175"/>
      <c r="O71" s="175"/>
    </row>
    <row r="72" spans="2:15" ht="14.25" customHeight="1" x14ac:dyDescent="0.25">
      <c r="B72" s="260" t="s">
        <v>84</v>
      </c>
      <c r="C72" s="261"/>
      <c r="D72" s="261"/>
      <c r="E72" s="225"/>
      <c r="F72" s="225"/>
      <c r="G72" s="236" t="s">
        <v>160</v>
      </c>
      <c r="H72" s="302" t="s">
        <v>159</v>
      </c>
      <c r="I72" s="225"/>
      <c r="J72" s="225"/>
      <c r="K72" s="225"/>
      <c r="L72" s="225"/>
      <c r="M72" s="226"/>
      <c r="N72" s="219"/>
      <c r="O72" s="220"/>
    </row>
    <row r="73" spans="2:15" ht="14.25" customHeight="1" x14ac:dyDescent="0.25">
      <c r="B73" s="262"/>
      <c r="C73" s="263"/>
      <c r="D73" s="263"/>
      <c r="E73" s="215"/>
      <c r="F73" s="215"/>
      <c r="G73" s="213" t="s">
        <v>161</v>
      </c>
      <c r="H73" s="303"/>
      <c r="I73" s="215"/>
      <c r="J73" s="215"/>
      <c r="K73" s="215"/>
      <c r="L73" s="215"/>
      <c r="M73" s="217"/>
      <c r="N73" s="218"/>
      <c r="O73" s="221"/>
    </row>
    <row r="74" spans="2:15" ht="14.25" customHeight="1" x14ac:dyDescent="0.25">
      <c r="B74" s="262"/>
      <c r="C74" s="263"/>
      <c r="D74" s="263"/>
      <c r="E74" s="215"/>
      <c r="F74" s="215"/>
      <c r="G74" s="213" t="s">
        <v>162</v>
      </c>
      <c r="H74" s="303"/>
      <c r="I74" s="215"/>
      <c r="J74" s="215"/>
      <c r="K74" s="215"/>
      <c r="L74" s="215"/>
      <c r="M74" s="217"/>
      <c r="N74" s="218"/>
      <c r="O74" s="221"/>
    </row>
    <row r="75" spans="2:15" ht="14.25" customHeight="1" x14ac:dyDescent="0.25">
      <c r="B75" s="262"/>
      <c r="C75" s="263"/>
      <c r="D75" s="263"/>
      <c r="E75" s="215"/>
      <c r="F75" s="215"/>
      <c r="G75" s="213" t="s">
        <v>163</v>
      </c>
      <c r="H75" s="303"/>
      <c r="I75" s="215"/>
      <c r="J75" s="215"/>
      <c r="K75" s="215"/>
      <c r="L75" s="215"/>
      <c r="M75" s="217"/>
      <c r="N75" s="218"/>
      <c r="O75" s="221"/>
    </row>
    <row r="76" spans="2:15" ht="14.25" customHeight="1" thickBot="1" x14ac:dyDescent="0.3">
      <c r="B76" s="264"/>
      <c r="C76" s="265"/>
      <c r="D76" s="265"/>
      <c r="E76" s="227"/>
      <c r="F76" s="227"/>
      <c r="G76" s="237" t="s">
        <v>140</v>
      </c>
      <c r="H76" s="304"/>
      <c r="I76" s="227"/>
      <c r="J76" s="227"/>
      <c r="K76" s="227"/>
      <c r="L76" s="227"/>
      <c r="M76" s="228"/>
      <c r="N76" s="222"/>
      <c r="O76" s="223"/>
    </row>
    <row r="77" spans="2:15" ht="14.25" customHeight="1" thickBot="1" x14ac:dyDescent="0.3">
      <c r="B77" s="275"/>
      <c r="C77" s="275"/>
      <c r="D77" s="275"/>
      <c r="E77" s="175"/>
      <c r="F77" s="175"/>
      <c r="G77" s="174"/>
      <c r="H77" s="175"/>
      <c r="I77" s="175"/>
      <c r="J77" s="175"/>
      <c r="K77" s="175"/>
      <c r="L77" s="175"/>
      <c r="M77" s="175"/>
      <c r="N77" s="175"/>
      <c r="O77" s="175"/>
    </row>
    <row r="78" spans="2:15" ht="14.25" customHeight="1" x14ac:dyDescent="0.25">
      <c r="B78" s="293" t="s">
        <v>95</v>
      </c>
      <c r="C78" s="294"/>
      <c r="D78" s="294"/>
      <c r="E78" s="207"/>
      <c r="F78" s="207"/>
      <c r="G78" s="236" t="s">
        <v>165</v>
      </c>
      <c r="H78" s="229" t="s">
        <v>164</v>
      </c>
      <c r="I78" s="207"/>
      <c r="J78" s="207"/>
      <c r="K78" s="207"/>
      <c r="L78" s="207"/>
      <c r="M78" s="207"/>
      <c r="N78" s="207"/>
      <c r="O78" s="208"/>
    </row>
    <row r="79" spans="2:15" ht="14.25" customHeight="1" x14ac:dyDescent="0.25">
      <c r="B79" s="295"/>
      <c r="C79" s="296"/>
      <c r="D79" s="296"/>
      <c r="E79" s="209"/>
      <c r="F79" s="209"/>
      <c r="G79" s="213" t="s">
        <v>139</v>
      </c>
      <c r="H79" s="224"/>
      <c r="I79" s="209"/>
      <c r="J79" s="209"/>
      <c r="K79" s="209"/>
      <c r="L79" s="209"/>
      <c r="M79" s="209"/>
      <c r="N79" s="209"/>
      <c r="O79" s="210"/>
    </row>
    <row r="80" spans="2:15" ht="14.25" customHeight="1" x14ac:dyDescent="0.25">
      <c r="B80" s="295"/>
      <c r="C80" s="296"/>
      <c r="D80" s="296"/>
      <c r="E80" s="209"/>
      <c r="F80" s="209"/>
      <c r="G80" s="213" t="s">
        <v>166</v>
      </c>
      <c r="H80" s="224"/>
      <c r="I80" s="209"/>
      <c r="J80" s="209"/>
      <c r="K80" s="209"/>
      <c r="L80" s="209"/>
      <c r="M80" s="209"/>
      <c r="N80" s="209"/>
      <c r="O80" s="210"/>
    </row>
    <row r="81" spans="2:15" ht="14.25" customHeight="1" x14ac:dyDescent="0.25">
      <c r="B81" s="295"/>
      <c r="C81" s="296"/>
      <c r="D81" s="296"/>
      <c r="E81" s="209"/>
      <c r="F81" s="209"/>
      <c r="G81" s="213" t="s">
        <v>151</v>
      </c>
      <c r="H81" s="224"/>
      <c r="I81" s="209"/>
      <c r="J81" s="209"/>
      <c r="K81" s="209"/>
      <c r="L81" s="209"/>
      <c r="M81" s="209"/>
      <c r="N81" s="209"/>
      <c r="O81" s="210"/>
    </row>
    <row r="82" spans="2:15" ht="14.25" customHeight="1" thickBot="1" x14ac:dyDescent="0.3">
      <c r="B82" s="297"/>
      <c r="C82" s="298"/>
      <c r="D82" s="298"/>
      <c r="E82" s="211"/>
      <c r="F82" s="211"/>
      <c r="G82" s="237" t="s">
        <v>170</v>
      </c>
      <c r="H82" s="230"/>
      <c r="I82" s="211"/>
      <c r="J82" s="211"/>
      <c r="K82" s="211"/>
      <c r="L82" s="211"/>
      <c r="M82" s="211"/>
      <c r="N82" s="211"/>
      <c r="O82" s="212"/>
    </row>
    <row r="83" spans="2:15" ht="14.25" customHeight="1" thickBot="1" x14ac:dyDescent="0.3">
      <c r="B83" s="275"/>
      <c r="C83" s="275"/>
      <c r="D83" s="275"/>
      <c r="E83" s="175"/>
      <c r="F83" s="175"/>
      <c r="G83" s="174"/>
      <c r="H83" s="175"/>
      <c r="I83" s="175"/>
      <c r="J83" s="175"/>
      <c r="K83" s="175"/>
      <c r="L83" s="175"/>
      <c r="M83" s="175"/>
      <c r="N83" s="175"/>
      <c r="O83" s="175"/>
    </row>
    <row r="84" spans="2:15" ht="14.25" customHeight="1" x14ac:dyDescent="0.25">
      <c r="B84" s="293" t="s">
        <v>96</v>
      </c>
      <c r="C84" s="294"/>
      <c r="D84" s="294"/>
      <c r="E84" s="225"/>
      <c r="F84" s="225"/>
      <c r="G84" s="236" t="s">
        <v>140</v>
      </c>
      <c r="H84" s="302" t="s">
        <v>167</v>
      </c>
      <c r="I84" s="225"/>
      <c r="J84" s="225"/>
      <c r="K84" s="225"/>
      <c r="L84" s="225"/>
      <c r="M84" s="226"/>
      <c r="N84" s="219"/>
      <c r="O84" s="220"/>
    </row>
    <row r="85" spans="2:15" ht="14.25" customHeight="1" x14ac:dyDescent="0.25">
      <c r="B85" s="295"/>
      <c r="C85" s="296"/>
      <c r="D85" s="296"/>
      <c r="E85" s="215"/>
      <c r="F85" s="215"/>
      <c r="G85" s="213" t="s">
        <v>166</v>
      </c>
      <c r="H85" s="303"/>
      <c r="I85" s="215"/>
      <c r="J85" s="215"/>
      <c r="K85" s="215"/>
      <c r="L85" s="215"/>
      <c r="M85" s="217"/>
      <c r="N85" s="218"/>
      <c r="O85" s="221"/>
    </row>
    <row r="86" spans="2:15" ht="14.25" customHeight="1" x14ac:dyDescent="0.25">
      <c r="B86" s="295"/>
      <c r="C86" s="296"/>
      <c r="D86" s="296"/>
      <c r="E86" s="215"/>
      <c r="F86" s="215"/>
      <c r="G86" s="213" t="s">
        <v>168</v>
      </c>
      <c r="H86" s="303"/>
      <c r="I86" s="215"/>
      <c r="J86" s="215"/>
      <c r="K86" s="215"/>
      <c r="L86" s="215"/>
      <c r="M86" s="217"/>
      <c r="N86" s="218"/>
      <c r="O86" s="221"/>
    </row>
    <row r="87" spans="2:15" ht="14.25" customHeight="1" x14ac:dyDescent="0.25">
      <c r="B87" s="295"/>
      <c r="C87" s="296"/>
      <c r="D87" s="296"/>
      <c r="E87" s="215"/>
      <c r="F87" s="215"/>
      <c r="G87" s="213" t="s">
        <v>169</v>
      </c>
      <c r="H87" s="303"/>
      <c r="I87" s="215"/>
      <c r="J87" s="215"/>
      <c r="K87" s="215"/>
      <c r="L87" s="215"/>
      <c r="M87" s="217"/>
      <c r="N87" s="218"/>
      <c r="O87" s="221"/>
    </row>
    <row r="88" spans="2:15" ht="14.25" customHeight="1" thickBot="1" x14ac:dyDescent="0.3">
      <c r="B88" s="297"/>
      <c r="C88" s="298"/>
      <c r="D88" s="298"/>
      <c r="E88" s="227"/>
      <c r="F88" s="227"/>
      <c r="G88" s="237" t="s">
        <v>163</v>
      </c>
      <c r="H88" s="304"/>
      <c r="I88" s="227"/>
      <c r="J88" s="227"/>
      <c r="K88" s="227"/>
      <c r="L88" s="227"/>
      <c r="M88" s="228"/>
      <c r="N88" s="222"/>
      <c r="O88" s="223"/>
    </row>
    <row r="89" spans="2:15" ht="14.25" customHeight="1" thickBot="1" x14ac:dyDescent="0.3">
      <c r="B89" s="275"/>
      <c r="C89" s="275"/>
      <c r="D89" s="275"/>
      <c r="E89" s="175"/>
      <c r="F89" s="175"/>
      <c r="G89" s="174"/>
      <c r="H89" s="175"/>
      <c r="I89" s="175"/>
      <c r="J89" s="175"/>
      <c r="K89" s="175"/>
      <c r="L89" s="175"/>
      <c r="M89" s="175"/>
      <c r="N89" s="175"/>
      <c r="O89" s="175"/>
    </row>
    <row r="90" spans="2:15" ht="14.25" customHeight="1" x14ac:dyDescent="0.25">
      <c r="B90" s="293" t="s">
        <v>97</v>
      </c>
      <c r="C90" s="294"/>
      <c r="D90" s="294"/>
      <c r="E90" s="225"/>
      <c r="F90" s="225"/>
      <c r="G90" s="236" t="s">
        <v>105</v>
      </c>
      <c r="H90" s="305" t="s">
        <v>171</v>
      </c>
      <c r="I90" s="225"/>
      <c r="J90" s="225"/>
      <c r="K90" s="225"/>
      <c r="L90" s="225"/>
      <c r="M90" s="226"/>
      <c r="N90" s="219"/>
      <c r="O90" s="220"/>
    </row>
    <row r="91" spans="2:15" ht="14.25" customHeight="1" x14ac:dyDescent="0.25">
      <c r="B91" s="295"/>
      <c r="C91" s="296"/>
      <c r="D91" s="296"/>
      <c r="E91" s="215"/>
      <c r="F91" s="215"/>
      <c r="G91" s="213" t="s">
        <v>166</v>
      </c>
      <c r="H91" s="248"/>
      <c r="I91" s="215"/>
      <c r="J91" s="215"/>
      <c r="K91" s="215"/>
      <c r="L91" s="215"/>
      <c r="M91" s="217"/>
      <c r="N91" s="218"/>
      <c r="O91" s="221"/>
    </row>
    <row r="92" spans="2:15" ht="14.25" customHeight="1" x14ac:dyDescent="0.25">
      <c r="B92" s="295"/>
      <c r="C92" s="296"/>
      <c r="D92" s="296"/>
      <c r="E92" s="215"/>
      <c r="F92" s="215"/>
      <c r="G92" s="213" t="s">
        <v>158</v>
      </c>
      <c r="H92" s="248"/>
      <c r="I92" s="215"/>
      <c r="J92" s="215"/>
      <c r="K92" s="215"/>
      <c r="L92" s="215"/>
      <c r="M92" s="217"/>
      <c r="N92" s="218"/>
      <c r="O92" s="221"/>
    </row>
    <row r="93" spans="2:15" ht="14.25" customHeight="1" x14ac:dyDescent="0.25">
      <c r="B93" s="295"/>
      <c r="C93" s="296"/>
      <c r="D93" s="296"/>
      <c r="E93" s="215"/>
      <c r="F93" s="215"/>
      <c r="G93" s="213" t="s">
        <v>151</v>
      </c>
      <c r="H93" s="248"/>
      <c r="I93" s="215"/>
      <c r="J93" s="215"/>
      <c r="K93" s="215"/>
      <c r="L93" s="215"/>
      <c r="M93" s="217"/>
      <c r="N93" s="218"/>
      <c r="O93" s="221"/>
    </row>
    <row r="94" spans="2:15" ht="14.25" customHeight="1" thickBot="1" x14ac:dyDescent="0.3">
      <c r="B94" s="297"/>
      <c r="C94" s="298"/>
      <c r="D94" s="298"/>
      <c r="E94" s="227"/>
      <c r="F94" s="227"/>
      <c r="G94" s="237" t="s">
        <v>172</v>
      </c>
      <c r="H94" s="306"/>
      <c r="I94" s="227"/>
      <c r="J94" s="227"/>
      <c r="K94" s="227"/>
      <c r="L94" s="227"/>
      <c r="M94" s="228"/>
      <c r="N94" s="222"/>
      <c r="O94" s="223"/>
    </row>
    <row r="95" spans="2:15" ht="14.25" customHeight="1" thickBot="1" x14ac:dyDescent="0.3">
      <c r="B95" s="275"/>
      <c r="C95" s="275"/>
      <c r="D95" s="275"/>
      <c r="E95" s="175"/>
      <c r="F95" s="175"/>
      <c r="G95" s="174"/>
      <c r="H95" s="175"/>
      <c r="I95" s="175"/>
      <c r="J95" s="175"/>
      <c r="K95" s="175"/>
      <c r="L95" s="175"/>
      <c r="M95" s="175"/>
      <c r="N95" s="175"/>
      <c r="O95" s="175"/>
    </row>
    <row r="96" spans="2:15" ht="14.25" customHeight="1" x14ac:dyDescent="0.25">
      <c r="B96" s="293" t="s">
        <v>98</v>
      </c>
      <c r="C96" s="294"/>
      <c r="D96" s="294"/>
      <c r="E96" s="225"/>
      <c r="F96" s="225"/>
      <c r="G96" s="236" t="s">
        <v>105</v>
      </c>
      <c r="H96" s="302" t="s">
        <v>173</v>
      </c>
      <c r="I96" s="225"/>
      <c r="J96" s="225"/>
      <c r="K96" s="225"/>
      <c r="L96" s="225"/>
      <c r="M96" s="226"/>
      <c r="N96" s="219"/>
      <c r="O96" s="220"/>
    </row>
    <row r="97" spans="2:15" ht="14.25" customHeight="1" x14ac:dyDescent="0.25">
      <c r="B97" s="295"/>
      <c r="C97" s="296"/>
      <c r="D97" s="296"/>
      <c r="E97" s="215"/>
      <c r="F97" s="215"/>
      <c r="G97" s="213" t="s">
        <v>174</v>
      </c>
      <c r="H97" s="303"/>
      <c r="I97" s="215"/>
      <c r="J97" s="215"/>
      <c r="K97" s="215"/>
      <c r="L97" s="215"/>
      <c r="M97" s="217"/>
      <c r="N97" s="218"/>
      <c r="O97" s="221"/>
    </row>
    <row r="98" spans="2:15" ht="14.25" customHeight="1" x14ac:dyDescent="0.25">
      <c r="B98" s="295"/>
      <c r="C98" s="296"/>
      <c r="D98" s="296"/>
      <c r="E98" s="215"/>
      <c r="F98" s="215"/>
      <c r="G98" s="213" t="s">
        <v>151</v>
      </c>
      <c r="H98" s="303"/>
      <c r="I98" s="215"/>
      <c r="J98" s="215"/>
      <c r="K98" s="215"/>
      <c r="L98" s="215"/>
      <c r="M98" s="217"/>
      <c r="N98" s="218"/>
      <c r="O98" s="221"/>
    </row>
    <row r="99" spans="2:15" ht="14.25" customHeight="1" x14ac:dyDescent="0.25">
      <c r="B99" s="295"/>
      <c r="C99" s="296"/>
      <c r="D99" s="296"/>
      <c r="E99" s="215"/>
      <c r="F99" s="215"/>
      <c r="G99" s="213" t="s">
        <v>144</v>
      </c>
      <c r="H99" s="303"/>
      <c r="I99" s="215"/>
      <c r="J99" s="215"/>
      <c r="K99" s="215"/>
      <c r="L99" s="215"/>
      <c r="M99" s="217"/>
      <c r="N99" s="218"/>
      <c r="O99" s="221"/>
    </row>
    <row r="100" spans="2:15" ht="14.25" customHeight="1" thickBot="1" x14ac:dyDescent="0.3">
      <c r="B100" s="297"/>
      <c r="C100" s="298"/>
      <c r="D100" s="298"/>
      <c r="E100" s="227"/>
      <c r="F100" s="227"/>
      <c r="G100" s="237" t="s">
        <v>175</v>
      </c>
      <c r="H100" s="304"/>
      <c r="I100" s="227"/>
      <c r="J100" s="227"/>
      <c r="K100" s="227"/>
      <c r="L100" s="227"/>
      <c r="M100" s="228"/>
      <c r="N100" s="222"/>
      <c r="O100" s="223"/>
    </row>
    <row r="101" spans="2:15" ht="14.25" customHeight="1" x14ac:dyDescent="0.2"/>
    <row r="102" spans="2:15" ht="14.25" customHeight="1" x14ac:dyDescent="0.2"/>
    <row r="103" spans="2:15" ht="14.25" customHeight="1" x14ac:dyDescent="0.2"/>
    <row r="104" spans="2:15" ht="14.25" customHeight="1" x14ac:dyDescent="0.2"/>
    <row r="105" spans="2:15" ht="14.25" customHeight="1" x14ac:dyDescent="0.2"/>
    <row r="106" spans="2:15" ht="14.25" customHeight="1" x14ac:dyDescent="0.2"/>
    <row r="107" spans="2:15" ht="14.25" customHeight="1" x14ac:dyDescent="0.2"/>
    <row r="108" spans="2:15" ht="14.25" customHeight="1" x14ac:dyDescent="0.2"/>
    <row r="109" spans="2:15" ht="14.25" customHeight="1" x14ac:dyDescent="0.2"/>
    <row r="110" spans="2:15" ht="14.25" customHeight="1" x14ac:dyDescent="0.2"/>
    <row r="111" spans="2:15" ht="14.25" customHeight="1" x14ac:dyDescent="0.2"/>
    <row r="112" spans="2:15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</sheetData>
  <mergeCells count="148">
    <mergeCell ref="M96:O100"/>
    <mergeCell ref="M90:O94"/>
    <mergeCell ref="B30:D34"/>
    <mergeCell ref="E30:E34"/>
    <mergeCell ref="F30:F34"/>
    <mergeCell ref="H30:H34"/>
    <mergeCell ref="I30:I34"/>
    <mergeCell ref="J30:J34"/>
    <mergeCell ref="K30:K34"/>
    <mergeCell ref="L30:L34"/>
    <mergeCell ref="M30:O34"/>
    <mergeCell ref="H96:H100"/>
    <mergeCell ref="H90:H94"/>
    <mergeCell ref="I90:I94"/>
    <mergeCell ref="I96:I100"/>
    <mergeCell ref="L96:L100"/>
    <mergeCell ref="L90:L94"/>
    <mergeCell ref="K96:K100"/>
    <mergeCell ref="K90:K94"/>
    <mergeCell ref="J96:J100"/>
    <mergeCell ref="J90:J94"/>
    <mergeCell ref="J78:J82"/>
    <mergeCell ref="K78:K82"/>
    <mergeCell ref="L78:L82"/>
    <mergeCell ref="M78:O82"/>
    <mergeCell ref="E84:E88"/>
    <mergeCell ref="F84:F88"/>
    <mergeCell ref="H84:H88"/>
    <mergeCell ref="I84:I88"/>
    <mergeCell ref="J84:J88"/>
    <mergeCell ref="K84:K88"/>
    <mergeCell ref="L84:L88"/>
    <mergeCell ref="M84:O88"/>
    <mergeCell ref="E78:E82"/>
    <mergeCell ref="F78:F82"/>
    <mergeCell ref="H78:H82"/>
    <mergeCell ref="I78:I82"/>
    <mergeCell ref="M72:O76"/>
    <mergeCell ref="H72:H76"/>
    <mergeCell ref="I72:I76"/>
    <mergeCell ref="J72:J76"/>
    <mergeCell ref="K72:K76"/>
    <mergeCell ref="L72:L76"/>
    <mergeCell ref="B84:D88"/>
    <mergeCell ref="B90:D94"/>
    <mergeCell ref="B96:D100"/>
    <mergeCell ref="E72:E76"/>
    <mergeCell ref="F72:F76"/>
    <mergeCell ref="F90:F94"/>
    <mergeCell ref="E90:E94"/>
    <mergeCell ref="E96:E100"/>
    <mergeCell ref="F96:F100"/>
    <mergeCell ref="B72:D76"/>
    <mergeCell ref="B78:D82"/>
    <mergeCell ref="K36:K40"/>
    <mergeCell ref="L36:L40"/>
    <mergeCell ref="M36:O40"/>
    <mergeCell ref="B24:D28"/>
    <mergeCell ref="B36:D40"/>
    <mergeCell ref="E36:E40"/>
    <mergeCell ref="F36:F40"/>
    <mergeCell ref="H36:H40"/>
    <mergeCell ref="I36:I40"/>
    <mergeCell ref="J36:J40"/>
    <mergeCell ref="H24:H28"/>
    <mergeCell ref="I24:I28"/>
    <mergeCell ref="J24:J28"/>
    <mergeCell ref="K24:K28"/>
    <mergeCell ref="L24:L28"/>
    <mergeCell ref="M24:O28"/>
    <mergeCell ref="L42:L46"/>
    <mergeCell ref="M42:O46"/>
    <mergeCell ref="B60:D64"/>
    <mergeCell ref="E42:E46"/>
    <mergeCell ref="F42:F46"/>
    <mergeCell ref="H42:H46"/>
    <mergeCell ref="I42:I46"/>
    <mergeCell ref="J42:J46"/>
    <mergeCell ref="K42:K46"/>
    <mergeCell ref="E60:E64"/>
    <mergeCell ref="F60:F64"/>
    <mergeCell ref="H60:H64"/>
    <mergeCell ref="I60:I64"/>
    <mergeCell ref="J60:J64"/>
    <mergeCell ref="K60:K64"/>
    <mergeCell ref="L60:L64"/>
    <mergeCell ref="L48:L52"/>
    <mergeCell ref="M48:O52"/>
    <mergeCell ref="B66:D70"/>
    <mergeCell ref="E48:E52"/>
    <mergeCell ref="F48:F52"/>
    <mergeCell ref="H48:H52"/>
    <mergeCell ref="I48:I52"/>
    <mergeCell ref="J48:J52"/>
    <mergeCell ref="K48:K52"/>
    <mergeCell ref="M60:O64"/>
    <mergeCell ref="M66:O70"/>
    <mergeCell ref="L66:L70"/>
    <mergeCell ref="K66:K70"/>
    <mergeCell ref="J66:J70"/>
    <mergeCell ref="I66:I70"/>
    <mergeCell ref="H66:H70"/>
    <mergeCell ref="L54:L58"/>
    <mergeCell ref="M54:O58"/>
    <mergeCell ref="E54:E58"/>
    <mergeCell ref="F54:F58"/>
    <mergeCell ref="H54:H58"/>
    <mergeCell ref="I54:I58"/>
    <mergeCell ref="J54:J58"/>
    <mergeCell ref="K54:K58"/>
    <mergeCell ref="F66:F70"/>
    <mergeCell ref="E66:E70"/>
    <mergeCell ref="B2:O2"/>
    <mergeCell ref="C3:E3"/>
    <mergeCell ref="I3:O3"/>
    <mergeCell ref="C4:E4"/>
    <mergeCell ref="I4:O4"/>
    <mergeCell ref="K18:K22"/>
    <mergeCell ref="L18:L22"/>
    <mergeCell ref="E12:E16"/>
    <mergeCell ref="B5:O6"/>
    <mergeCell ref="J7:O7"/>
    <mergeCell ref="J12:J16"/>
    <mergeCell ref="K12:K16"/>
    <mergeCell ref="L12:L16"/>
    <mergeCell ref="M12:O16"/>
    <mergeCell ref="F12:F16"/>
    <mergeCell ref="F18:F22"/>
    <mergeCell ref="E24:E28"/>
    <mergeCell ref="F24:F28"/>
    <mergeCell ref="M18:O22"/>
    <mergeCell ref="B7:I7"/>
    <mergeCell ref="B8:I8"/>
    <mergeCell ref="J8:O8"/>
    <mergeCell ref="B10:D10"/>
    <mergeCell ref="M10:O10"/>
    <mergeCell ref="B11:D11"/>
    <mergeCell ref="B12:D16"/>
    <mergeCell ref="H12:H16"/>
    <mergeCell ref="I12:I16"/>
    <mergeCell ref="H18:H22"/>
    <mergeCell ref="I18:I22"/>
    <mergeCell ref="J18:J22"/>
    <mergeCell ref="B42:D46"/>
    <mergeCell ref="B48:D52"/>
    <mergeCell ref="B54:D58"/>
    <mergeCell ref="B18:D22"/>
    <mergeCell ref="E18:E22"/>
  </mergeCells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0"/>
  <sheetViews>
    <sheetView workbookViewId="0"/>
  </sheetViews>
  <sheetFormatPr baseColWidth="10" defaultColWidth="12.625" defaultRowHeight="15" customHeight="1" x14ac:dyDescent="0.2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 x14ac:dyDescent="0.2">
      <c r="B2" s="86" t="s">
        <v>0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103"/>
    </row>
    <row r="3" spans="1:14" ht="14.25" customHeight="1" x14ac:dyDescent="0.2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105" t="s">
        <v>6</v>
      </c>
      <c r="I3" s="104"/>
      <c r="J3" s="104"/>
      <c r="K3" s="104"/>
      <c r="L3" s="104"/>
      <c r="M3" s="104"/>
      <c r="N3" s="106"/>
    </row>
    <row r="4" spans="1:14" ht="14.25" customHeight="1" x14ac:dyDescent="0.2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107" t="s">
        <v>10</v>
      </c>
      <c r="I4" s="104"/>
      <c r="J4" s="104"/>
      <c r="K4" s="104"/>
      <c r="L4" s="104"/>
      <c r="M4" s="104"/>
      <c r="N4" s="106"/>
    </row>
    <row r="5" spans="1:14" ht="14.25" customHeight="1" x14ac:dyDescent="0.2">
      <c r="B5" s="96" t="s">
        <v>24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8"/>
    </row>
    <row r="6" spans="1:14" ht="14.25" customHeight="1" x14ac:dyDescent="0.2"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</row>
    <row r="7" spans="1:14" ht="14.25" customHeight="1" x14ac:dyDescent="0.2">
      <c r="B7" s="86" t="s">
        <v>12</v>
      </c>
      <c r="C7" s="87"/>
      <c r="D7" s="87"/>
      <c r="E7" s="87"/>
      <c r="F7" s="87"/>
      <c r="G7" s="87"/>
      <c r="H7" s="88"/>
      <c r="I7" s="102" t="s">
        <v>13</v>
      </c>
      <c r="J7" s="87"/>
      <c r="K7" s="87"/>
      <c r="L7" s="87"/>
      <c r="M7" s="87"/>
      <c r="N7" s="103"/>
    </row>
    <row r="8" spans="1:14" ht="14.25" customHeight="1" x14ac:dyDescent="0.2">
      <c r="B8" s="89"/>
      <c r="C8" s="90"/>
      <c r="D8" s="90"/>
      <c r="E8" s="90"/>
      <c r="F8" s="90"/>
      <c r="G8" s="90"/>
      <c r="H8" s="91"/>
      <c r="I8" s="92"/>
      <c r="J8" s="90"/>
      <c r="K8" s="90"/>
      <c r="L8" s="90"/>
      <c r="M8" s="90"/>
      <c r="N8" s="93"/>
    </row>
    <row r="9" spans="1:14" ht="14.25" customHeight="1" x14ac:dyDescent="0.2">
      <c r="B9" s="70"/>
      <c r="C9" s="70"/>
      <c r="D9" s="70"/>
      <c r="E9" s="70"/>
      <c r="F9" s="70"/>
      <c r="G9" s="70"/>
      <c r="H9" s="70"/>
      <c r="I9" s="71"/>
      <c r="J9" s="71"/>
      <c r="K9" s="71"/>
      <c r="L9" s="71"/>
      <c r="M9" s="71"/>
      <c r="N9" s="71"/>
    </row>
    <row r="10" spans="1:14" ht="42" customHeight="1" x14ac:dyDescent="0.2">
      <c r="B10" s="120" t="s">
        <v>25</v>
      </c>
      <c r="C10" s="111"/>
      <c r="D10" s="118"/>
      <c r="E10" s="121" t="s">
        <v>26</v>
      </c>
      <c r="F10" s="121" t="s">
        <v>17</v>
      </c>
      <c r="G10" s="121" t="s">
        <v>27</v>
      </c>
      <c r="H10" s="122" t="s">
        <v>28</v>
      </c>
      <c r="I10" s="87"/>
      <c r="J10" s="87"/>
      <c r="K10" s="88"/>
      <c r="L10" s="123" t="s">
        <v>29</v>
      </c>
      <c r="M10" s="87"/>
      <c r="N10" s="103"/>
    </row>
    <row r="11" spans="1:14" ht="55.5" customHeight="1" x14ac:dyDescent="0.2">
      <c r="B11" s="119"/>
      <c r="C11" s="115"/>
      <c r="D11" s="109"/>
      <c r="E11" s="85"/>
      <c r="F11" s="85"/>
      <c r="G11" s="85"/>
      <c r="H11" s="14" t="s">
        <v>30</v>
      </c>
      <c r="I11" s="14" t="s">
        <v>31</v>
      </c>
      <c r="J11" s="14" t="s">
        <v>32</v>
      </c>
      <c r="K11" s="14" t="s">
        <v>33</v>
      </c>
      <c r="L11" s="124" t="s">
        <v>34</v>
      </c>
      <c r="M11" s="90"/>
      <c r="N11" s="93"/>
    </row>
    <row r="12" spans="1:14" ht="7.5" customHeight="1" x14ac:dyDescent="0.25">
      <c r="B12" s="94"/>
      <c r="C12" s="95"/>
      <c r="D12" s="95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 x14ac:dyDescent="0.25">
      <c r="B13" s="117"/>
      <c r="C13" s="111"/>
      <c r="D13" s="118"/>
      <c r="E13" s="83"/>
      <c r="F13" s="10"/>
      <c r="G13" s="83"/>
      <c r="H13" s="83"/>
      <c r="I13" s="83"/>
      <c r="J13" s="83"/>
      <c r="K13" s="83"/>
      <c r="L13" s="110"/>
      <c r="M13" s="111"/>
      <c r="N13" s="112"/>
    </row>
    <row r="14" spans="1:14" ht="14.25" customHeight="1" x14ac:dyDescent="0.25">
      <c r="B14" s="99"/>
      <c r="C14" s="95"/>
      <c r="D14" s="108"/>
      <c r="E14" s="84"/>
      <c r="F14" s="11"/>
      <c r="G14" s="84"/>
      <c r="H14" s="84"/>
      <c r="I14" s="84"/>
      <c r="J14" s="84"/>
      <c r="K14" s="84"/>
      <c r="L14" s="113"/>
      <c r="M14" s="95"/>
      <c r="N14" s="101"/>
    </row>
    <row r="15" spans="1:14" ht="14.25" customHeight="1" x14ac:dyDescent="0.25">
      <c r="B15" s="99"/>
      <c r="C15" s="95"/>
      <c r="D15" s="108"/>
      <c r="E15" s="84"/>
      <c r="F15" s="11"/>
      <c r="G15" s="84"/>
      <c r="H15" s="84"/>
      <c r="I15" s="84"/>
      <c r="J15" s="84"/>
      <c r="K15" s="84"/>
      <c r="L15" s="113"/>
      <c r="M15" s="95"/>
      <c r="N15" s="101"/>
    </row>
    <row r="16" spans="1:14" ht="14.25" customHeight="1" x14ac:dyDescent="0.2">
      <c r="B16" s="99"/>
      <c r="C16" s="95"/>
      <c r="D16" s="108"/>
      <c r="E16" s="84"/>
      <c r="F16" s="12"/>
      <c r="G16" s="84"/>
      <c r="H16" s="84"/>
      <c r="I16" s="84"/>
      <c r="J16" s="84"/>
      <c r="K16" s="84"/>
      <c r="L16" s="113"/>
      <c r="M16" s="95"/>
      <c r="N16" s="101"/>
    </row>
    <row r="17" spans="2:14" ht="14.25" customHeight="1" x14ac:dyDescent="0.25">
      <c r="B17" s="119"/>
      <c r="C17" s="115"/>
      <c r="D17" s="109"/>
      <c r="E17" s="85"/>
      <c r="F17" s="13"/>
      <c r="G17" s="85"/>
      <c r="H17" s="85"/>
      <c r="I17" s="85"/>
      <c r="J17" s="85"/>
      <c r="K17" s="85"/>
      <c r="L17" s="114"/>
      <c r="M17" s="115"/>
      <c r="N17" s="116"/>
    </row>
    <row r="18" spans="2:14" ht="7.5" customHeight="1" x14ac:dyDescent="0.2"/>
    <row r="19" spans="2:14" ht="14.25" customHeight="1" x14ac:dyDescent="0.25">
      <c r="B19" s="117"/>
      <c r="C19" s="111"/>
      <c r="D19" s="118"/>
      <c r="E19" s="83"/>
      <c r="F19" s="10"/>
      <c r="G19" s="83"/>
      <c r="H19" s="83"/>
      <c r="I19" s="83"/>
      <c r="J19" s="83"/>
      <c r="K19" s="83"/>
      <c r="L19" s="110"/>
      <c r="M19" s="111"/>
      <c r="N19" s="112"/>
    </row>
    <row r="20" spans="2:14" ht="14.25" customHeight="1" x14ac:dyDescent="0.25">
      <c r="B20" s="99"/>
      <c r="C20" s="95"/>
      <c r="D20" s="108"/>
      <c r="E20" s="84"/>
      <c r="F20" s="11"/>
      <c r="G20" s="84"/>
      <c r="H20" s="84"/>
      <c r="I20" s="84"/>
      <c r="J20" s="84"/>
      <c r="K20" s="84"/>
      <c r="L20" s="113"/>
      <c r="M20" s="95"/>
      <c r="N20" s="101"/>
    </row>
    <row r="21" spans="2:14" ht="14.25" customHeight="1" x14ac:dyDescent="0.25">
      <c r="B21" s="99"/>
      <c r="C21" s="95"/>
      <c r="D21" s="108"/>
      <c r="E21" s="84"/>
      <c r="F21" s="11"/>
      <c r="G21" s="84"/>
      <c r="H21" s="84"/>
      <c r="I21" s="84"/>
      <c r="J21" s="84"/>
      <c r="K21" s="84"/>
      <c r="L21" s="113"/>
      <c r="M21" s="95"/>
      <c r="N21" s="101"/>
    </row>
    <row r="22" spans="2:14" ht="14.25" customHeight="1" x14ac:dyDescent="0.2">
      <c r="B22" s="99"/>
      <c r="C22" s="95"/>
      <c r="D22" s="108"/>
      <c r="E22" s="84"/>
      <c r="F22" s="12"/>
      <c r="G22" s="84"/>
      <c r="H22" s="84"/>
      <c r="I22" s="84"/>
      <c r="J22" s="84"/>
      <c r="K22" s="84"/>
      <c r="L22" s="113"/>
      <c r="M22" s="95"/>
      <c r="N22" s="101"/>
    </row>
    <row r="23" spans="2:14" ht="14.25" customHeight="1" x14ac:dyDescent="0.25">
      <c r="B23" s="119"/>
      <c r="C23" s="115"/>
      <c r="D23" s="109"/>
      <c r="E23" s="85"/>
      <c r="F23" s="13"/>
      <c r="G23" s="85"/>
      <c r="H23" s="85"/>
      <c r="I23" s="85"/>
      <c r="J23" s="85"/>
      <c r="K23" s="85"/>
      <c r="L23" s="114"/>
      <c r="M23" s="115"/>
      <c r="N23" s="116"/>
    </row>
    <row r="24" spans="2:14" ht="3.75" customHeight="1" x14ac:dyDescent="0.2"/>
    <row r="25" spans="2:14" ht="14.25" customHeight="1" x14ac:dyDescent="0.25">
      <c r="B25" s="117"/>
      <c r="C25" s="111"/>
      <c r="D25" s="118"/>
      <c r="E25" s="83"/>
      <c r="F25" s="10"/>
      <c r="G25" s="83"/>
      <c r="H25" s="83"/>
      <c r="I25" s="83"/>
      <c r="J25" s="83"/>
      <c r="K25" s="83"/>
      <c r="L25" s="110"/>
      <c r="M25" s="111"/>
      <c r="N25" s="112"/>
    </row>
    <row r="26" spans="2:14" ht="14.25" customHeight="1" x14ac:dyDescent="0.25">
      <c r="B26" s="99"/>
      <c r="C26" s="95"/>
      <c r="D26" s="108"/>
      <c r="E26" s="84"/>
      <c r="F26" s="11"/>
      <c r="G26" s="84"/>
      <c r="H26" s="84"/>
      <c r="I26" s="84"/>
      <c r="J26" s="84"/>
      <c r="K26" s="84"/>
      <c r="L26" s="113"/>
      <c r="M26" s="95"/>
      <c r="N26" s="101"/>
    </row>
    <row r="27" spans="2:14" ht="14.25" customHeight="1" x14ac:dyDescent="0.25">
      <c r="B27" s="99"/>
      <c r="C27" s="95"/>
      <c r="D27" s="108"/>
      <c r="E27" s="84"/>
      <c r="F27" s="11"/>
      <c r="G27" s="84"/>
      <c r="H27" s="84"/>
      <c r="I27" s="84"/>
      <c r="J27" s="84"/>
      <c r="K27" s="84"/>
      <c r="L27" s="113"/>
      <c r="M27" s="95"/>
      <c r="N27" s="101"/>
    </row>
    <row r="28" spans="2:14" ht="14.25" customHeight="1" x14ac:dyDescent="0.2">
      <c r="B28" s="99"/>
      <c r="C28" s="95"/>
      <c r="D28" s="108"/>
      <c r="E28" s="84"/>
      <c r="F28" s="12"/>
      <c r="G28" s="84"/>
      <c r="H28" s="84"/>
      <c r="I28" s="84"/>
      <c r="J28" s="84"/>
      <c r="K28" s="84"/>
      <c r="L28" s="113"/>
      <c r="M28" s="95"/>
      <c r="N28" s="101"/>
    </row>
    <row r="29" spans="2:14" ht="14.25" customHeight="1" x14ac:dyDescent="0.25">
      <c r="B29" s="119"/>
      <c r="C29" s="115"/>
      <c r="D29" s="109"/>
      <c r="E29" s="85"/>
      <c r="F29" s="13"/>
      <c r="G29" s="85"/>
      <c r="H29" s="85"/>
      <c r="I29" s="85"/>
      <c r="J29" s="85"/>
      <c r="K29" s="85"/>
      <c r="L29" s="114"/>
      <c r="M29" s="115"/>
      <c r="N29" s="116"/>
    </row>
    <row r="30" spans="2:14" ht="4.5" customHeight="1" x14ac:dyDescent="0.2"/>
    <row r="31" spans="2:14" ht="14.25" customHeight="1" x14ac:dyDescent="0.25">
      <c r="B31" s="117"/>
      <c r="C31" s="111"/>
      <c r="D31" s="118"/>
      <c r="E31" s="83"/>
      <c r="F31" s="10"/>
      <c r="G31" s="83"/>
      <c r="H31" s="83"/>
      <c r="I31" s="83"/>
      <c r="J31" s="83"/>
      <c r="K31" s="83"/>
      <c r="L31" s="110"/>
      <c r="M31" s="111"/>
      <c r="N31" s="112"/>
    </row>
    <row r="32" spans="2:14" ht="14.25" customHeight="1" x14ac:dyDescent="0.25">
      <c r="B32" s="99"/>
      <c r="C32" s="95"/>
      <c r="D32" s="108"/>
      <c r="E32" s="84"/>
      <c r="F32" s="11"/>
      <c r="G32" s="84"/>
      <c r="H32" s="84"/>
      <c r="I32" s="84"/>
      <c r="J32" s="84"/>
      <c r="K32" s="84"/>
      <c r="L32" s="113"/>
      <c r="M32" s="95"/>
      <c r="N32" s="101"/>
    </row>
    <row r="33" spans="2:14" ht="14.25" customHeight="1" x14ac:dyDescent="0.25">
      <c r="B33" s="99"/>
      <c r="C33" s="95"/>
      <c r="D33" s="108"/>
      <c r="E33" s="84"/>
      <c r="F33" s="11"/>
      <c r="G33" s="84"/>
      <c r="H33" s="84"/>
      <c r="I33" s="84"/>
      <c r="J33" s="84"/>
      <c r="K33" s="84"/>
      <c r="L33" s="113"/>
      <c r="M33" s="95"/>
      <c r="N33" s="101"/>
    </row>
    <row r="34" spans="2:14" ht="14.25" customHeight="1" x14ac:dyDescent="0.2">
      <c r="B34" s="99"/>
      <c r="C34" s="95"/>
      <c r="D34" s="108"/>
      <c r="E34" s="84"/>
      <c r="F34" s="12"/>
      <c r="G34" s="84"/>
      <c r="H34" s="84"/>
      <c r="I34" s="84"/>
      <c r="J34" s="84"/>
      <c r="K34" s="84"/>
      <c r="L34" s="113"/>
      <c r="M34" s="95"/>
      <c r="N34" s="101"/>
    </row>
    <row r="35" spans="2:14" ht="14.25" customHeight="1" x14ac:dyDescent="0.25">
      <c r="B35" s="119"/>
      <c r="C35" s="115"/>
      <c r="D35" s="109"/>
      <c r="E35" s="85"/>
      <c r="F35" s="13"/>
      <c r="G35" s="85"/>
      <c r="H35" s="85"/>
      <c r="I35" s="85"/>
      <c r="J35" s="85"/>
      <c r="K35" s="85"/>
      <c r="L35" s="114"/>
      <c r="M35" s="115"/>
      <c r="N35" s="116"/>
    </row>
    <row r="36" spans="2:14" ht="3.75" customHeight="1" x14ac:dyDescent="0.2"/>
    <row r="37" spans="2:14" ht="14.25" customHeight="1" x14ac:dyDescent="0.25">
      <c r="B37" s="117"/>
      <c r="C37" s="111"/>
      <c r="D37" s="118"/>
      <c r="E37" s="83"/>
      <c r="F37" s="10"/>
      <c r="G37" s="83"/>
      <c r="H37" s="83"/>
      <c r="I37" s="83"/>
      <c r="J37" s="83"/>
      <c r="K37" s="83"/>
      <c r="L37" s="110"/>
      <c r="M37" s="111"/>
      <c r="N37" s="112"/>
    </row>
    <row r="38" spans="2:14" ht="14.25" customHeight="1" x14ac:dyDescent="0.25">
      <c r="B38" s="99"/>
      <c r="C38" s="95"/>
      <c r="D38" s="108"/>
      <c r="E38" s="84"/>
      <c r="F38" s="11"/>
      <c r="G38" s="84"/>
      <c r="H38" s="84"/>
      <c r="I38" s="84"/>
      <c r="J38" s="84"/>
      <c r="K38" s="84"/>
      <c r="L38" s="113"/>
      <c r="M38" s="95"/>
      <c r="N38" s="101"/>
    </row>
    <row r="39" spans="2:14" ht="14.25" customHeight="1" x14ac:dyDescent="0.25">
      <c r="B39" s="99"/>
      <c r="C39" s="95"/>
      <c r="D39" s="108"/>
      <c r="E39" s="84"/>
      <c r="F39" s="11"/>
      <c r="G39" s="84"/>
      <c r="H39" s="84"/>
      <c r="I39" s="84"/>
      <c r="J39" s="84"/>
      <c r="K39" s="84"/>
      <c r="L39" s="113"/>
      <c r="M39" s="95"/>
      <c r="N39" s="101"/>
    </row>
    <row r="40" spans="2:14" ht="14.25" customHeight="1" x14ac:dyDescent="0.2">
      <c r="B40" s="99"/>
      <c r="C40" s="95"/>
      <c r="D40" s="108"/>
      <c r="E40" s="84"/>
      <c r="F40" s="12"/>
      <c r="G40" s="84"/>
      <c r="H40" s="84"/>
      <c r="I40" s="84"/>
      <c r="J40" s="84"/>
      <c r="K40" s="84"/>
      <c r="L40" s="113"/>
      <c r="M40" s="95"/>
      <c r="N40" s="101"/>
    </row>
    <row r="41" spans="2:14" ht="14.25" customHeight="1" x14ac:dyDescent="0.25">
      <c r="B41" s="119"/>
      <c r="C41" s="115"/>
      <c r="D41" s="109"/>
      <c r="E41" s="85"/>
      <c r="F41" s="13"/>
      <c r="G41" s="85"/>
      <c r="H41" s="85"/>
      <c r="I41" s="85"/>
      <c r="J41" s="85"/>
      <c r="K41" s="85"/>
      <c r="L41" s="114"/>
      <c r="M41" s="115"/>
      <c r="N41" s="116"/>
    </row>
    <row r="42" spans="2:14" ht="6" customHeight="1" x14ac:dyDescent="0.2"/>
    <row r="43" spans="2:14" ht="14.25" customHeight="1" x14ac:dyDescent="0.25">
      <c r="B43" s="117"/>
      <c r="C43" s="111"/>
      <c r="D43" s="118"/>
      <c r="E43" s="83"/>
      <c r="F43" s="10"/>
      <c r="G43" s="83"/>
      <c r="H43" s="83"/>
      <c r="I43" s="83"/>
      <c r="J43" s="83"/>
      <c r="K43" s="83"/>
      <c r="L43" s="110"/>
      <c r="M43" s="111"/>
      <c r="N43" s="112"/>
    </row>
    <row r="44" spans="2:14" ht="14.25" customHeight="1" x14ac:dyDescent="0.25">
      <c r="B44" s="99"/>
      <c r="C44" s="95"/>
      <c r="D44" s="108"/>
      <c r="E44" s="84"/>
      <c r="F44" s="11"/>
      <c r="G44" s="84"/>
      <c r="H44" s="84"/>
      <c r="I44" s="84"/>
      <c r="J44" s="84"/>
      <c r="K44" s="84"/>
      <c r="L44" s="113"/>
      <c r="M44" s="95"/>
      <c r="N44" s="101"/>
    </row>
    <row r="45" spans="2:14" ht="14.25" customHeight="1" x14ac:dyDescent="0.25">
      <c r="B45" s="99"/>
      <c r="C45" s="95"/>
      <c r="D45" s="108"/>
      <c r="E45" s="84"/>
      <c r="F45" s="11"/>
      <c r="G45" s="84"/>
      <c r="H45" s="84"/>
      <c r="I45" s="84"/>
      <c r="J45" s="84"/>
      <c r="K45" s="84"/>
      <c r="L45" s="113"/>
      <c r="M45" s="95"/>
      <c r="N45" s="101"/>
    </row>
    <row r="46" spans="2:14" ht="14.25" customHeight="1" x14ac:dyDescent="0.2">
      <c r="B46" s="99"/>
      <c r="C46" s="95"/>
      <c r="D46" s="108"/>
      <c r="E46" s="84"/>
      <c r="F46" s="12"/>
      <c r="G46" s="84"/>
      <c r="H46" s="84"/>
      <c r="I46" s="84"/>
      <c r="J46" s="84"/>
      <c r="K46" s="84"/>
      <c r="L46" s="113"/>
      <c r="M46" s="95"/>
      <c r="N46" s="101"/>
    </row>
    <row r="47" spans="2:14" ht="14.25" customHeight="1" x14ac:dyDescent="0.25">
      <c r="B47" s="119"/>
      <c r="C47" s="115"/>
      <c r="D47" s="109"/>
      <c r="E47" s="85"/>
      <c r="F47" s="13"/>
      <c r="G47" s="85"/>
      <c r="H47" s="85"/>
      <c r="I47" s="85"/>
      <c r="J47" s="85"/>
      <c r="K47" s="85"/>
      <c r="L47" s="114"/>
      <c r="M47" s="115"/>
      <c r="N47" s="116"/>
    </row>
    <row r="48" spans="2:14" ht="4.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64">
    <mergeCell ref="B19:D23"/>
    <mergeCell ref="B25:D29"/>
    <mergeCell ref="E25:E29"/>
    <mergeCell ref="G25:G29"/>
    <mergeCell ref="H25:H29"/>
    <mergeCell ref="E19:E23"/>
    <mergeCell ref="G19:G23"/>
    <mergeCell ref="H19:H23"/>
    <mergeCell ref="B31:D35"/>
    <mergeCell ref="B37:D41"/>
    <mergeCell ref="E37:E41"/>
    <mergeCell ref="G37:G41"/>
    <mergeCell ref="H37:H41"/>
    <mergeCell ref="E31:E35"/>
    <mergeCell ref="G31:G35"/>
    <mergeCell ref="H31:H35"/>
    <mergeCell ref="I8:N8"/>
    <mergeCell ref="B8:H8"/>
    <mergeCell ref="E10:E11"/>
    <mergeCell ref="F10:F11"/>
    <mergeCell ref="G10:G11"/>
    <mergeCell ref="H10:K10"/>
    <mergeCell ref="L10:N10"/>
    <mergeCell ref="L11:N11"/>
    <mergeCell ref="B2:N2"/>
    <mergeCell ref="H3:N3"/>
    <mergeCell ref="H4:N4"/>
    <mergeCell ref="B5:N6"/>
    <mergeCell ref="B7:H7"/>
    <mergeCell ref="I7:N7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43:J47"/>
    <mergeCell ref="K43:K47"/>
    <mergeCell ref="L43:N47"/>
    <mergeCell ref="B43:D47"/>
    <mergeCell ref="E43:E47"/>
    <mergeCell ref="G43:G47"/>
    <mergeCell ref="H43:H47"/>
    <mergeCell ref="I43:I47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AC1006"/>
  <sheetViews>
    <sheetView showGridLines="0" zoomScale="85" zoomScaleNormal="85" workbookViewId="0">
      <selection activeCell="A32" sqref="A32"/>
    </sheetView>
  </sheetViews>
  <sheetFormatPr baseColWidth="10" defaultColWidth="12.625" defaultRowHeight="15" customHeight="1" x14ac:dyDescent="0.2"/>
  <cols>
    <col min="1" max="1" width="48.125" customWidth="1"/>
    <col min="2" max="2" width="10.875" customWidth="1"/>
    <col min="3" max="9" width="12.625" customWidth="1"/>
    <col min="10" max="14" width="12.625" style="72" customWidth="1"/>
    <col min="15" max="15" width="12.625" customWidth="1"/>
    <col min="16" max="16" width="20.75" customWidth="1"/>
    <col min="17" max="29" width="9.375" customWidth="1"/>
  </cols>
  <sheetData>
    <row r="1" spans="1:29" ht="59.1" customHeight="1" x14ac:dyDescent="0.25">
      <c r="A1" s="125" t="s">
        <v>35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24.6" customHeight="1" x14ac:dyDescent="0.25">
      <c r="A2" s="126" t="s">
        <v>36</v>
      </c>
      <c r="B2" s="126" t="s">
        <v>37</v>
      </c>
      <c r="C2" s="129" t="s">
        <v>38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27" t="s">
        <v>39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30.6" customHeight="1" x14ac:dyDescent="0.2">
      <c r="A3" s="126"/>
      <c r="B3" s="126"/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73">
        <v>8</v>
      </c>
      <c r="K3" s="73">
        <v>9</v>
      </c>
      <c r="L3" s="73">
        <v>10</v>
      </c>
      <c r="M3" s="73">
        <v>11</v>
      </c>
      <c r="N3" s="73">
        <v>12</v>
      </c>
      <c r="O3" s="27">
        <v>13</v>
      </c>
      <c r="P3" s="128"/>
    </row>
    <row r="4" spans="1:29" ht="27.95" customHeight="1" x14ac:dyDescent="0.25">
      <c r="A4" s="32" t="s">
        <v>40</v>
      </c>
      <c r="B4" s="33">
        <v>91</v>
      </c>
      <c r="C4" s="53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246">
        <f>+P5+P10+P17+P21+P27</f>
        <v>91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8" customHeight="1" x14ac:dyDescent="0.25">
      <c r="A5" s="36" t="s">
        <v>41</v>
      </c>
      <c r="B5" s="21">
        <f>SUM(B6:B9)</f>
        <v>7</v>
      </c>
      <c r="C5" s="55">
        <v>7</v>
      </c>
      <c r="D5" s="55">
        <f t="shared" ref="D5:O5" si="0">+D7+D6</f>
        <v>0</v>
      </c>
      <c r="E5" s="55">
        <f t="shared" si="0"/>
        <v>0</v>
      </c>
      <c r="F5" s="55">
        <f t="shared" si="0"/>
        <v>0</v>
      </c>
      <c r="G5" s="55">
        <f t="shared" si="0"/>
        <v>0</v>
      </c>
      <c r="H5" s="55">
        <f t="shared" si="0"/>
        <v>0</v>
      </c>
      <c r="I5" s="55">
        <f t="shared" si="0"/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f t="shared" si="0"/>
        <v>0</v>
      </c>
      <c r="P5" s="55">
        <f>++C5+D5+E5+F5+G5+H5+I5+O5</f>
        <v>7</v>
      </c>
      <c r="Q5" s="17"/>
    </row>
    <row r="6" spans="1:29" ht="17.45" customHeight="1" x14ac:dyDescent="0.25">
      <c r="A6" s="22" t="s">
        <v>110</v>
      </c>
      <c r="B6" s="34">
        <v>2</v>
      </c>
      <c r="C6" s="238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17"/>
    </row>
    <row r="7" spans="1:29" ht="17.45" customHeight="1" x14ac:dyDescent="0.25">
      <c r="A7" s="22" t="s">
        <v>43</v>
      </c>
      <c r="B7" s="34">
        <v>1</v>
      </c>
      <c r="C7" s="238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17"/>
    </row>
    <row r="8" spans="1:29" ht="17.45" customHeight="1" x14ac:dyDescent="0.25">
      <c r="A8" s="22" t="s">
        <v>111</v>
      </c>
      <c r="B8" s="34">
        <v>1</v>
      </c>
      <c r="C8" s="238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17"/>
    </row>
    <row r="9" spans="1:29" ht="17.45" customHeight="1" x14ac:dyDescent="0.25">
      <c r="A9" s="22" t="s">
        <v>112</v>
      </c>
      <c r="B9" s="34">
        <v>3</v>
      </c>
      <c r="C9" s="238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17"/>
    </row>
    <row r="10" spans="1:29" ht="14.25" customHeight="1" x14ac:dyDescent="0.2">
      <c r="A10" s="19" t="s">
        <v>46</v>
      </c>
      <c r="B10" s="21">
        <f>SUM(B11:B16)</f>
        <v>14</v>
      </c>
      <c r="C10" s="55">
        <f>SUM(C11:C16)</f>
        <v>0</v>
      </c>
      <c r="D10" s="55">
        <v>6</v>
      </c>
      <c r="E10" s="55">
        <v>8</v>
      </c>
      <c r="F10" s="55">
        <f>SUM(F11:F16)</f>
        <v>0</v>
      </c>
      <c r="G10" s="55">
        <f>SUM(G11:G16)</f>
        <v>0</v>
      </c>
      <c r="H10" s="55">
        <f>SUM(H11:H16)</f>
        <v>0</v>
      </c>
      <c r="I10" s="55">
        <f>SUM(I11:I16)</f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f>SUM(O11:O16)</f>
        <v>0</v>
      </c>
      <c r="P10" s="55">
        <f>++C10+D10+E10+F10+G10+H10+I10+O10</f>
        <v>14</v>
      </c>
    </row>
    <row r="11" spans="1:29" ht="14.25" customHeight="1" x14ac:dyDescent="0.25">
      <c r="A11" s="28" t="s">
        <v>113</v>
      </c>
      <c r="B11" s="34">
        <v>4</v>
      </c>
      <c r="C11" s="56"/>
      <c r="D11" s="238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23"/>
    </row>
    <row r="12" spans="1:29" ht="14.25" customHeight="1" x14ac:dyDescent="0.25">
      <c r="A12" s="28" t="s">
        <v>114</v>
      </c>
      <c r="B12" s="34">
        <v>2</v>
      </c>
      <c r="C12" s="56"/>
      <c r="D12" s="238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23"/>
    </row>
    <row r="13" spans="1:29" ht="14.1" customHeight="1" x14ac:dyDescent="0.25">
      <c r="A13" s="22" t="s">
        <v>115</v>
      </c>
      <c r="B13" s="34">
        <v>2</v>
      </c>
      <c r="C13" s="56"/>
      <c r="D13" s="56"/>
      <c r="E13" s="239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23"/>
    </row>
    <row r="14" spans="1:29" ht="14.25" customHeight="1" x14ac:dyDescent="0.25">
      <c r="A14" s="28" t="s">
        <v>116</v>
      </c>
      <c r="B14" s="34">
        <v>2</v>
      </c>
      <c r="C14" s="56"/>
      <c r="D14" s="56"/>
      <c r="E14" s="239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23"/>
    </row>
    <row r="15" spans="1:29" ht="14.25" customHeight="1" x14ac:dyDescent="0.25">
      <c r="A15" s="22" t="s">
        <v>118</v>
      </c>
      <c r="B15" s="34">
        <v>2</v>
      </c>
      <c r="C15" s="56"/>
      <c r="D15" s="56"/>
      <c r="E15" s="239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23"/>
    </row>
    <row r="16" spans="1:29" ht="14.25" customHeight="1" x14ac:dyDescent="0.25">
      <c r="A16" s="51" t="s">
        <v>119</v>
      </c>
      <c r="B16" s="34">
        <v>2</v>
      </c>
      <c r="C16" s="56"/>
      <c r="D16" s="56"/>
      <c r="E16" s="239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23"/>
    </row>
    <row r="17" spans="1:16" ht="14.25" customHeight="1" x14ac:dyDescent="0.2">
      <c r="A17" s="19" t="s">
        <v>117</v>
      </c>
      <c r="B17" s="21">
        <f>SUM(B18:B20)</f>
        <v>14</v>
      </c>
      <c r="C17" s="55">
        <f>SUM(C18:C20)</f>
        <v>0</v>
      </c>
      <c r="D17" s="55">
        <f>SUM(D18:D20)</f>
        <v>0</v>
      </c>
      <c r="E17" s="55">
        <f>SUM(E18:E20)</f>
        <v>0</v>
      </c>
      <c r="F17" s="55">
        <v>6</v>
      </c>
      <c r="G17" s="55">
        <v>8</v>
      </c>
      <c r="H17" s="55">
        <f>SUM(H18:H20)</f>
        <v>0</v>
      </c>
      <c r="I17" s="55">
        <f>SUM(I18:I20)</f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f>SUM(O18:O20)</f>
        <v>0</v>
      </c>
      <c r="P17" s="55">
        <f>++C17+D17+E17+F17+G17+H17+I17+O17</f>
        <v>14</v>
      </c>
    </row>
    <row r="18" spans="1:16" ht="14.25" customHeight="1" x14ac:dyDescent="0.25">
      <c r="A18" s="28" t="s">
        <v>120</v>
      </c>
      <c r="B18" s="34">
        <v>6</v>
      </c>
      <c r="C18" s="56"/>
      <c r="D18" s="56"/>
      <c r="E18" s="61"/>
      <c r="F18" s="239"/>
      <c r="G18" s="61"/>
      <c r="H18" s="61"/>
      <c r="I18" s="61"/>
      <c r="J18" s="61"/>
      <c r="K18" s="61"/>
      <c r="L18" s="61"/>
      <c r="M18" s="61"/>
      <c r="N18" s="61"/>
      <c r="O18" s="61"/>
      <c r="P18" s="23"/>
    </row>
    <row r="19" spans="1:16" ht="18.75" customHeight="1" x14ac:dyDescent="0.25">
      <c r="A19" s="28" t="s">
        <v>121</v>
      </c>
      <c r="B19" s="34">
        <v>6</v>
      </c>
      <c r="C19" s="56"/>
      <c r="D19" s="56"/>
      <c r="E19" s="61"/>
      <c r="F19" s="61"/>
      <c r="G19" s="239"/>
      <c r="H19" s="61"/>
      <c r="I19" s="61"/>
      <c r="J19" s="61"/>
      <c r="K19" s="61"/>
      <c r="L19" s="61"/>
      <c r="M19" s="61"/>
      <c r="N19" s="61"/>
      <c r="O19" s="61"/>
      <c r="P19" s="23"/>
    </row>
    <row r="20" spans="1:16" ht="14.25" customHeight="1" x14ac:dyDescent="0.25">
      <c r="A20" s="22" t="s">
        <v>122</v>
      </c>
      <c r="B20" s="34">
        <v>2</v>
      </c>
      <c r="C20" s="56"/>
      <c r="D20" s="56"/>
      <c r="E20" s="61"/>
      <c r="F20" s="61"/>
      <c r="G20" s="239"/>
      <c r="H20" s="61"/>
      <c r="I20" s="61"/>
      <c r="J20" s="61"/>
      <c r="K20" s="61"/>
      <c r="L20" s="61"/>
      <c r="M20" s="61"/>
      <c r="N20" s="61"/>
      <c r="O20" s="61"/>
      <c r="P20" s="23"/>
    </row>
    <row r="21" spans="1:16" ht="18" customHeight="1" x14ac:dyDescent="0.25">
      <c r="A21" s="24" t="s">
        <v>123</v>
      </c>
      <c r="B21" s="21">
        <v>49</v>
      </c>
      <c r="C21" s="55">
        <f>SUM(C22:C24)</f>
        <v>0</v>
      </c>
      <c r="D21" s="55">
        <f t="shared" ref="D21:G21" si="1">SUM(D22:D24)</f>
        <v>0</v>
      </c>
      <c r="E21" s="55">
        <f t="shared" si="1"/>
        <v>0</v>
      </c>
      <c r="F21" s="55">
        <f t="shared" si="1"/>
        <v>0</v>
      </c>
      <c r="G21" s="55">
        <f t="shared" si="1"/>
        <v>0</v>
      </c>
      <c r="H21" s="55">
        <v>7</v>
      </c>
      <c r="I21" s="55">
        <v>7</v>
      </c>
      <c r="J21" s="55">
        <v>7</v>
      </c>
      <c r="K21" s="55">
        <v>7</v>
      </c>
      <c r="L21" s="55">
        <v>7</v>
      </c>
      <c r="M21" s="55">
        <v>7</v>
      </c>
      <c r="N21" s="55">
        <v>7</v>
      </c>
      <c r="O21" s="55"/>
      <c r="P21" s="20">
        <f>SUM(C21:O21)</f>
        <v>49</v>
      </c>
    </row>
    <row r="22" spans="1:16" ht="18" customHeight="1" x14ac:dyDescent="0.25">
      <c r="A22" s="28" t="s">
        <v>124</v>
      </c>
      <c r="B22" s="34">
        <v>14</v>
      </c>
      <c r="C22" s="56"/>
      <c r="D22" s="56"/>
      <c r="E22" s="56"/>
      <c r="F22" s="56"/>
      <c r="G22" s="56"/>
      <c r="H22" s="238"/>
      <c r="I22" s="238"/>
      <c r="J22" s="56"/>
      <c r="K22" s="56"/>
      <c r="L22" s="56"/>
      <c r="M22" s="56"/>
      <c r="N22" s="56"/>
      <c r="O22" s="56"/>
      <c r="P22" s="41"/>
    </row>
    <row r="23" spans="1:16" ht="18" customHeight="1" x14ac:dyDescent="0.25">
      <c r="A23" s="28" t="s">
        <v>125</v>
      </c>
      <c r="B23" s="34">
        <v>14</v>
      </c>
      <c r="C23" s="56"/>
      <c r="D23" s="56"/>
      <c r="E23" s="56"/>
      <c r="F23" s="56"/>
      <c r="G23" s="56"/>
      <c r="H23" s="56"/>
      <c r="I23" s="240"/>
      <c r="J23" s="238"/>
      <c r="K23" s="238"/>
      <c r="L23" s="56"/>
      <c r="M23" s="56"/>
      <c r="N23" s="56"/>
      <c r="O23" s="56"/>
      <c r="P23" s="41"/>
    </row>
    <row r="24" spans="1:16" ht="18" customHeight="1" x14ac:dyDescent="0.25">
      <c r="A24" s="28" t="s">
        <v>126</v>
      </c>
      <c r="B24" s="34">
        <v>7</v>
      </c>
      <c r="C24" s="56"/>
      <c r="D24" s="56"/>
      <c r="E24" s="56"/>
      <c r="F24" s="56"/>
      <c r="G24" s="56"/>
      <c r="H24" s="56"/>
      <c r="I24" s="56"/>
      <c r="J24" s="56"/>
      <c r="K24" s="240"/>
      <c r="L24" s="238"/>
      <c r="M24" s="240"/>
      <c r="N24" s="240"/>
      <c r="O24" s="56"/>
      <c r="P24" s="41"/>
    </row>
    <row r="25" spans="1:16" s="72" customFormat="1" ht="18" customHeight="1" x14ac:dyDescent="0.25">
      <c r="A25" s="28" t="s">
        <v>127</v>
      </c>
      <c r="B25" s="34">
        <v>7</v>
      </c>
      <c r="C25" s="56"/>
      <c r="D25" s="56"/>
      <c r="E25" s="56"/>
      <c r="F25" s="56"/>
      <c r="G25" s="56"/>
      <c r="H25" s="56"/>
      <c r="I25" s="56"/>
      <c r="J25" s="56"/>
      <c r="K25" s="56"/>
      <c r="L25" s="240"/>
      <c r="M25" s="241"/>
      <c r="N25" s="240"/>
      <c r="O25" s="240"/>
      <c r="P25" s="41"/>
    </row>
    <row r="26" spans="1:16" s="72" customFormat="1" ht="18" customHeight="1" x14ac:dyDescent="0.25">
      <c r="A26" s="28" t="s">
        <v>128</v>
      </c>
      <c r="B26" s="34">
        <v>7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38"/>
      <c r="O26" s="240"/>
      <c r="P26" s="41"/>
    </row>
    <row r="27" spans="1:16" ht="14.25" customHeight="1" x14ac:dyDescent="0.25">
      <c r="A27" s="24" t="s">
        <v>129</v>
      </c>
      <c r="B27" s="42">
        <v>7</v>
      </c>
      <c r="C27" s="55">
        <f>SUM(C28:C29)</f>
        <v>0</v>
      </c>
      <c r="D27" s="55">
        <f t="shared" ref="D27:O27" si="2">SUM(D28:D29)</f>
        <v>0</v>
      </c>
      <c r="E27" s="55">
        <f t="shared" si="2"/>
        <v>0</v>
      </c>
      <c r="F27" s="55">
        <f t="shared" si="2"/>
        <v>0</v>
      </c>
      <c r="G27" s="55">
        <f t="shared" si="2"/>
        <v>0</v>
      </c>
      <c r="H27" s="55">
        <f t="shared" si="2"/>
        <v>0</v>
      </c>
      <c r="I27" s="55">
        <f t="shared" si="2"/>
        <v>0</v>
      </c>
      <c r="J27" s="243">
        <v>0</v>
      </c>
      <c r="K27" s="243">
        <v>0</v>
      </c>
      <c r="L27" s="243">
        <v>0</v>
      </c>
      <c r="M27" s="243">
        <v>0</v>
      </c>
      <c r="N27" s="243">
        <v>0</v>
      </c>
      <c r="O27" s="55">
        <v>7</v>
      </c>
      <c r="P27" s="20">
        <f>SUM(C27:O27)</f>
        <v>7</v>
      </c>
    </row>
    <row r="28" spans="1:16" ht="14.25" customHeight="1" x14ac:dyDescent="0.25">
      <c r="A28" s="28" t="s">
        <v>131</v>
      </c>
      <c r="B28" s="34">
        <v>6</v>
      </c>
      <c r="C28" s="56"/>
      <c r="D28" s="56"/>
      <c r="E28" s="56"/>
      <c r="F28" s="56"/>
      <c r="G28" s="56"/>
      <c r="H28" s="56"/>
      <c r="I28" s="242"/>
      <c r="J28" s="56"/>
      <c r="K28" s="56"/>
      <c r="L28" s="56"/>
      <c r="M28" s="56"/>
      <c r="N28" s="56"/>
      <c r="O28" s="245"/>
      <c r="P28" s="41"/>
    </row>
    <row r="29" spans="1:16" ht="14.25" customHeight="1" x14ac:dyDescent="0.25">
      <c r="A29" s="28" t="s">
        <v>130</v>
      </c>
      <c r="B29" s="34">
        <v>1</v>
      </c>
      <c r="C29" s="56"/>
      <c r="D29" s="56"/>
      <c r="E29" s="56"/>
      <c r="F29" s="56"/>
      <c r="G29" s="56"/>
      <c r="H29" s="56"/>
      <c r="I29" s="242"/>
      <c r="J29" s="56"/>
      <c r="K29" s="56"/>
      <c r="L29" s="56"/>
      <c r="M29" s="56"/>
      <c r="N29" s="56"/>
      <c r="O29" s="245"/>
      <c r="P29" s="41"/>
    </row>
    <row r="30" spans="1:16" ht="14.25" customHeight="1" x14ac:dyDescent="0.25">
      <c r="A30" s="25" t="s">
        <v>70</v>
      </c>
      <c r="B30" s="26">
        <f>+B5+B10+B17+B21+B27</f>
        <v>91</v>
      </c>
      <c r="C30" s="47">
        <f>SUM(C5,C10,C17,C21,C27)</f>
        <v>7</v>
      </c>
      <c r="D30" s="47">
        <f>SUM(D5,D10,D17,D21,D27)</f>
        <v>6</v>
      </c>
      <c r="E30" s="47">
        <f t="shared" ref="E30:O30" si="3">SUM(E5,E10,E17,E21,E27)</f>
        <v>8</v>
      </c>
      <c r="F30" s="47">
        <f t="shared" si="3"/>
        <v>6</v>
      </c>
      <c r="G30" s="47">
        <f t="shared" si="3"/>
        <v>8</v>
      </c>
      <c r="H30" s="47">
        <f t="shared" si="3"/>
        <v>7</v>
      </c>
      <c r="I30" s="47">
        <f t="shared" si="3"/>
        <v>7</v>
      </c>
      <c r="J30" s="47">
        <f t="shared" si="3"/>
        <v>7</v>
      </c>
      <c r="K30" s="47">
        <f t="shared" si="3"/>
        <v>7</v>
      </c>
      <c r="L30" s="47">
        <f t="shared" si="3"/>
        <v>7</v>
      </c>
      <c r="M30" s="47">
        <f t="shared" si="3"/>
        <v>7</v>
      </c>
      <c r="N30" s="47">
        <f t="shared" si="3"/>
        <v>7</v>
      </c>
      <c r="O30" s="47">
        <f t="shared" si="3"/>
        <v>7</v>
      </c>
      <c r="P30" s="59">
        <f>SUM(P5,P10,P17,P21,P27)</f>
        <v>91</v>
      </c>
    </row>
    <row r="31" spans="1:16" ht="14.25" customHeight="1" x14ac:dyDescent="0.25">
      <c r="A31" s="43" t="s">
        <v>71</v>
      </c>
      <c r="B31" s="44"/>
      <c r="C31" s="48">
        <f>C30</f>
        <v>7</v>
      </c>
      <c r="D31" s="48">
        <f>C31+D30</f>
        <v>13</v>
      </c>
      <c r="E31" s="48">
        <f>D31+E30</f>
        <v>21</v>
      </c>
      <c r="F31" s="48">
        <f>E31+F30</f>
        <v>27</v>
      </c>
      <c r="G31" s="48">
        <f t="shared" ref="G31:O31" si="4">F31+G30</f>
        <v>35</v>
      </c>
      <c r="H31" s="48">
        <f t="shared" si="4"/>
        <v>42</v>
      </c>
      <c r="I31" s="48">
        <f t="shared" si="4"/>
        <v>49</v>
      </c>
      <c r="J31" s="48">
        <f t="shared" si="4"/>
        <v>56</v>
      </c>
      <c r="K31" s="48">
        <f t="shared" si="4"/>
        <v>63</v>
      </c>
      <c r="L31" s="48">
        <f t="shared" si="4"/>
        <v>70</v>
      </c>
      <c r="M31" s="48">
        <f t="shared" si="4"/>
        <v>77</v>
      </c>
      <c r="N31" s="48">
        <f t="shared" si="4"/>
        <v>84</v>
      </c>
      <c r="O31" s="48">
        <f t="shared" si="4"/>
        <v>91</v>
      </c>
    </row>
    <row r="32" spans="1:16" ht="14.25" customHeight="1" x14ac:dyDescent="0.25">
      <c r="A32" s="31" t="s">
        <v>72</v>
      </c>
      <c r="B32" s="45"/>
      <c r="C32" s="49">
        <f>+C31/P30</f>
        <v>7.6923076923076927E-2</v>
      </c>
      <c r="D32" s="49">
        <f>+D31/P30</f>
        <v>0.14285714285714285</v>
      </c>
      <c r="E32" s="49">
        <f>+E31/P30</f>
        <v>0.23076923076923078</v>
      </c>
      <c r="F32" s="49">
        <f>+F31/P30</f>
        <v>0.2967032967032967</v>
      </c>
      <c r="G32" s="49">
        <f>+G31/P30</f>
        <v>0.38461538461538464</v>
      </c>
      <c r="H32" s="49">
        <f>+H31/P30</f>
        <v>0.46153846153846156</v>
      </c>
      <c r="I32" s="49">
        <f>+I31/P30</f>
        <v>0.53846153846153844</v>
      </c>
      <c r="J32" s="49">
        <f>J31/P30</f>
        <v>0.61538461538461542</v>
      </c>
      <c r="K32" s="49">
        <f>K31/P30</f>
        <v>0.69230769230769229</v>
      </c>
      <c r="L32" s="49">
        <f>L31/P30</f>
        <v>0.76923076923076927</v>
      </c>
      <c r="M32" s="49">
        <f>M31/P30</f>
        <v>0.84615384615384615</v>
      </c>
      <c r="N32" s="49">
        <f>N31/P30</f>
        <v>0.92307692307692313</v>
      </c>
      <c r="O32" s="49">
        <f>+O31/P30</f>
        <v>1</v>
      </c>
    </row>
    <row r="33" spans="3:3" ht="14.25" customHeight="1" x14ac:dyDescent="0.2"/>
    <row r="34" spans="3:3" ht="14.25" customHeight="1" x14ac:dyDescent="0.2"/>
    <row r="35" spans="3:3" ht="14.25" customHeight="1" x14ac:dyDescent="0.2">
      <c r="C35" s="244"/>
    </row>
    <row r="36" spans="3:3" ht="14.25" customHeight="1" x14ac:dyDescent="0.2"/>
    <row r="37" spans="3:3" ht="14.25" customHeight="1" x14ac:dyDescent="0.2"/>
    <row r="38" spans="3:3" ht="14.25" customHeight="1" x14ac:dyDescent="0.2"/>
    <row r="39" spans="3:3" ht="14.25" customHeight="1" x14ac:dyDescent="0.2"/>
    <row r="40" spans="3:3" ht="14.25" customHeight="1" x14ac:dyDescent="0.2"/>
    <row r="41" spans="3:3" ht="14.25" customHeight="1" x14ac:dyDescent="0.2"/>
    <row r="42" spans="3:3" ht="14.25" customHeight="1" x14ac:dyDescent="0.2"/>
    <row r="43" spans="3:3" ht="14.25" customHeight="1" x14ac:dyDescent="0.2"/>
    <row r="44" spans="3:3" ht="14.25" customHeight="1" x14ac:dyDescent="0.2"/>
    <row r="45" spans="3:3" ht="14.25" customHeight="1" x14ac:dyDescent="0.2"/>
    <row r="46" spans="3:3" ht="14.25" customHeight="1" x14ac:dyDescent="0.2"/>
    <row r="47" spans="3:3" ht="14.25" customHeight="1" x14ac:dyDescent="0.2"/>
    <row r="48" spans="3:3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</sheetData>
  <mergeCells count="5">
    <mergeCell ref="A1:P1"/>
    <mergeCell ref="B2:B3"/>
    <mergeCell ref="A2:A3"/>
    <mergeCell ref="P2:P3"/>
    <mergeCell ref="C2:O2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60A2-7C60-43B6-BE3D-6A8FFE515EE8}">
  <dimension ref="A1"/>
  <sheetViews>
    <sheetView tabSelected="1"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:V992"/>
  <sheetViews>
    <sheetView showGridLines="0" zoomScale="55" zoomScaleNormal="55" workbookViewId="0">
      <selection activeCell="N45" sqref="N45"/>
    </sheetView>
  </sheetViews>
  <sheetFormatPr baseColWidth="10" defaultColWidth="12.625" defaultRowHeight="15" customHeight="1" x14ac:dyDescent="0.2"/>
  <cols>
    <col min="1" max="1" width="26" customWidth="1"/>
    <col min="2" max="2" width="8.75" customWidth="1"/>
    <col min="3" max="10" width="18.25" style="46" customWidth="1"/>
    <col min="11" max="11" width="18.25" customWidth="1"/>
    <col min="12" max="22" width="9.375" customWidth="1"/>
  </cols>
  <sheetData>
    <row r="1" spans="1:22" s="30" customFormat="1" ht="42.95" customHeight="1" x14ac:dyDescent="0.35">
      <c r="A1" s="133" t="s">
        <v>35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4.25" customHeight="1" x14ac:dyDescent="0.25">
      <c r="A2" s="126" t="s">
        <v>36</v>
      </c>
      <c r="B2" s="126" t="s">
        <v>73</v>
      </c>
      <c r="C2" s="129" t="s">
        <v>38</v>
      </c>
      <c r="D2" s="130"/>
      <c r="E2" s="130"/>
      <c r="F2" s="130"/>
      <c r="G2" s="130"/>
      <c r="H2" s="130"/>
      <c r="I2" s="130"/>
      <c r="J2" s="130"/>
      <c r="K2" s="131" t="s">
        <v>39</v>
      </c>
    </row>
    <row r="3" spans="1:22" ht="14.25" customHeight="1" x14ac:dyDescent="0.2">
      <c r="A3" s="126"/>
      <c r="B3" s="126"/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132"/>
    </row>
    <row r="4" spans="1:22" ht="14.25" customHeight="1" x14ac:dyDescent="0.2">
      <c r="A4" s="32" t="s">
        <v>40</v>
      </c>
      <c r="B4" s="33">
        <f>+B5+B10+B26+B42+B46</f>
        <v>48</v>
      </c>
      <c r="C4" s="37"/>
      <c r="D4" s="38"/>
      <c r="E4" s="38"/>
      <c r="F4" s="38"/>
      <c r="G4" s="38"/>
      <c r="H4" s="38"/>
      <c r="I4" s="38"/>
      <c r="J4" s="38"/>
      <c r="K4" s="60">
        <f>+K5+K10+K26+K42+K46</f>
        <v>1640000000</v>
      </c>
    </row>
    <row r="5" spans="1:22" ht="14.25" customHeight="1" x14ac:dyDescent="0.2">
      <c r="A5" s="36" t="s">
        <v>41</v>
      </c>
      <c r="B5" s="21">
        <v>5</v>
      </c>
      <c r="C5" s="21">
        <f>+C7+C6+C8+C9</f>
        <v>80000000</v>
      </c>
      <c r="D5" s="21">
        <f t="shared" ref="D5:J5" si="0">+D7+D6</f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55">
        <f>++C5+D5+E5+F5+G5+H5+I5+J5</f>
        <v>80000000</v>
      </c>
    </row>
    <row r="6" spans="1:22" ht="14.25" customHeight="1" x14ac:dyDescent="0.2">
      <c r="A6" s="22" t="s">
        <v>42</v>
      </c>
      <c r="B6" s="34">
        <v>1</v>
      </c>
      <c r="C6" s="56">
        <v>20000000</v>
      </c>
      <c r="D6" s="56"/>
      <c r="E6" s="56"/>
      <c r="F6" s="56"/>
      <c r="G6" s="56"/>
      <c r="H6" s="56"/>
      <c r="I6" s="56"/>
      <c r="J6" s="34"/>
      <c r="K6" s="56"/>
    </row>
    <row r="7" spans="1:22" ht="14.25" customHeight="1" x14ac:dyDescent="0.2">
      <c r="A7" s="22" t="s">
        <v>43</v>
      </c>
      <c r="B7" s="34">
        <v>1</v>
      </c>
      <c r="C7" s="56">
        <v>20000000</v>
      </c>
      <c r="D7" s="56"/>
      <c r="E7" s="56"/>
      <c r="F7" s="56"/>
      <c r="G7" s="56"/>
      <c r="H7" s="56"/>
      <c r="I7" s="56"/>
      <c r="J7" s="34"/>
      <c r="K7" s="56"/>
    </row>
    <row r="8" spans="1:22" ht="14.25" customHeight="1" x14ac:dyDescent="0.2">
      <c r="A8" s="22" t="s">
        <v>44</v>
      </c>
      <c r="B8" s="34">
        <v>1</v>
      </c>
      <c r="C8" s="56">
        <v>20000000</v>
      </c>
      <c r="D8" s="56"/>
      <c r="E8" s="56"/>
      <c r="F8" s="56"/>
      <c r="G8" s="56"/>
      <c r="H8" s="56"/>
      <c r="I8" s="56"/>
      <c r="J8" s="34"/>
      <c r="K8" s="56"/>
    </row>
    <row r="9" spans="1:22" ht="14.25" customHeight="1" x14ac:dyDescent="0.2">
      <c r="A9" s="22" t="s">
        <v>45</v>
      </c>
      <c r="B9" s="34">
        <v>1</v>
      </c>
      <c r="C9" s="56">
        <v>20000000</v>
      </c>
      <c r="D9" s="56"/>
      <c r="E9" s="56"/>
      <c r="F9" s="56"/>
      <c r="G9" s="56"/>
      <c r="H9" s="56"/>
      <c r="I9" s="56"/>
      <c r="J9" s="34"/>
      <c r="K9" s="56"/>
    </row>
    <row r="10" spans="1:22" ht="14.25" customHeight="1" x14ac:dyDescent="0.2">
      <c r="A10" s="19" t="s">
        <v>46</v>
      </c>
      <c r="B10" s="21">
        <f>SUM(B11:B25)</f>
        <v>19</v>
      </c>
      <c r="C10" s="55">
        <f>SUM(C11:C25)</f>
        <v>0</v>
      </c>
      <c r="D10" s="55">
        <f t="shared" ref="D10:I10" si="1">SUM(D11:D25)</f>
        <v>90000000</v>
      </c>
      <c r="E10" s="55">
        <f t="shared" si="1"/>
        <v>170000000</v>
      </c>
      <c r="F10" s="55">
        <f t="shared" si="1"/>
        <v>20000000</v>
      </c>
      <c r="G10" s="55">
        <f t="shared" si="1"/>
        <v>50000000</v>
      </c>
      <c r="H10" s="55">
        <f t="shared" si="1"/>
        <v>100000000</v>
      </c>
      <c r="I10" s="55">
        <f t="shared" si="1"/>
        <v>60000000</v>
      </c>
      <c r="J10" s="50">
        <f t="shared" ref="J10" si="2">SUM(J11:J25)</f>
        <v>0</v>
      </c>
      <c r="K10" s="55">
        <f>++C10+D10+E10+F10+G10+H10+I10+J10</f>
        <v>490000000</v>
      </c>
    </row>
    <row r="11" spans="1:22" ht="14.25" customHeight="1" x14ac:dyDescent="0.25">
      <c r="A11" s="28" t="s">
        <v>47</v>
      </c>
      <c r="B11" s="34">
        <v>1</v>
      </c>
      <c r="C11" s="56"/>
      <c r="D11" s="56">
        <v>30000000</v>
      </c>
      <c r="E11" s="57"/>
      <c r="F11" s="57"/>
      <c r="G11" s="57"/>
      <c r="H11" s="57"/>
      <c r="I11" s="57"/>
      <c r="J11" s="35"/>
      <c r="K11" s="23"/>
    </row>
    <row r="12" spans="1:22" ht="14.25" customHeight="1" x14ac:dyDescent="0.25">
      <c r="A12" s="28" t="s">
        <v>48</v>
      </c>
      <c r="B12" s="34">
        <v>1</v>
      </c>
      <c r="C12" s="56"/>
      <c r="D12" s="56">
        <v>30000000</v>
      </c>
      <c r="E12" s="57"/>
      <c r="F12" s="57"/>
      <c r="G12" s="57"/>
      <c r="H12" s="57"/>
      <c r="I12" s="57"/>
      <c r="J12" s="35"/>
      <c r="K12" s="23"/>
    </row>
    <row r="13" spans="1:22" ht="14.25" customHeight="1" x14ac:dyDescent="0.25">
      <c r="A13" s="22" t="s">
        <v>49</v>
      </c>
      <c r="B13" s="34">
        <v>1</v>
      </c>
      <c r="C13" s="56"/>
      <c r="D13" s="56">
        <v>30000000</v>
      </c>
      <c r="E13" s="57"/>
      <c r="F13" s="57"/>
      <c r="G13" s="57"/>
      <c r="H13" s="57"/>
      <c r="I13" s="57"/>
      <c r="J13" s="35"/>
      <c r="K13" s="23"/>
    </row>
    <row r="14" spans="1:22" ht="14.25" customHeight="1" x14ac:dyDescent="0.25">
      <c r="A14" s="28" t="s">
        <v>50</v>
      </c>
      <c r="B14" s="34">
        <v>1</v>
      </c>
      <c r="C14" s="56"/>
      <c r="D14" s="56"/>
      <c r="E14" s="57">
        <v>40000000</v>
      </c>
      <c r="F14" s="57"/>
      <c r="G14" s="57"/>
      <c r="H14" s="57"/>
      <c r="I14" s="57"/>
      <c r="J14" s="35"/>
      <c r="K14" s="23"/>
    </row>
    <row r="15" spans="1:22" ht="14.25" customHeight="1" x14ac:dyDescent="0.25">
      <c r="A15" s="22" t="s">
        <v>51</v>
      </c>
      <c r="B15" s="34">
        <v>1</v>
      </c>
      <c r="C15" s="56"/>
      <c r="D15" s="56"/>
      <c r="E15" s="57">
        <v>20000000</v>
      </c>
      <c r="F15" s="57"/>
      <c r="G15" s="57"/>
      <c r="H15" s="57"/>
      <c r="I15" s="57"/>
      <c r="J15" s="35"/>
      <c r="K15" s="23"/>
    </row>
    <row r="16" spans="1:22" ht="14.25" customHeight="1" x14ac:dyDescent="0.25">
      <c r="A16" s="51" t="s">
        <v>74</v>
      </c>
      <c r="B16" s="34">
        <v>1</v>
      </c>
      <c r="C16" s="56"/>
      <c r="D16" s="56"/>
      <c r="E16" s="57">
        <v>60000000</v>
      </c>
      <c r="F16" s="57"/>
      <c r="G16" s="57"/>
      <c r="H16" s="57"/>
      <c r="I16" s="57"/>
      <c r="J16" s="35"/>
      <c r="K16" s="23"/>
    </row>
    <row r="17" spans="1:11" ht="14.25" customHeight="1" x14ac:dyDescent="0.25">
      <c r="A17" s="28" t="s">
        <v>53</v>
      </c>
      <c r="B17" s="34">
        <v>5</v>
      </c>
      <c r="C17" s="56"/>
      <c r="D17" s="56"/>
      <c r="E17" s="57">
        <v>50000000</v>
      </c>
      <c r="F17" s="57"/>
      <c r="G17" s="57"/>
      <c r="H17" s="57"/>
      <c r="I17" s="57"/>
      <c r="J17" s="35"/>
      <c r="K17" s="23"/>
    </row>
    <row r="18" spans="1:11" ht="14.25" customHeight="1" x14ac:dyDescent="0.25">
      <c r="A18" s="22" t="s">
        <v>54</v>
      </c>
      <c r="B18" s="34">
        <v>1</v>
      </c>
      <c r="C18" s="56"/>
      <c r="D18" s="56"/>
      <c r="E18" s="57"/>
      <c r="F18" s="57">
        <v>10000000</v>
      </c>
      <c r="G18" s="57"/>
      <c r="H18" s="57"/>
      <c r="I18" s="57"/>
      <c r="J18" s="35"/>
      <c r="K18" s="23"/>
    </row>
    <row r="19" spans="1:11" ht="14.25" customHeight="1" x14ac:dyDescent="0.25">
      <c r="A19" s="28" t="s">
        <v>55</v>
      </c>
      <c r="B19" s="34">
        <v>1</v>
      </c>
      <c r="C19" s="56"/>
      <c r="D19" s="56"/>
      <c r="E19" s="57"/>
      <c r="F19" s="57">
        <v>10000000</v>
      </c>
      <c r="G19" s="57">
        <v>50000000</v>
      </c>
      <c r="H19" s="57"/>
      <c r="I19" s="57"/>
      <c r="J19" s="35"/>
      <c r="K19" s="23"/>
    </row>
    <row r="20" spans="1:11" ht="14.25" customHeight="1" x14ac:dyDescent="0.25">
      <c r="A20" s="28" t="s">
        <v>56</v>
      </c>
      <c r="B20" s="34">
        <v>1</v>
      </c>
      <c r="C20" s="56"/>
      <c r="D20" s="56"/>
      <c r="E20" s="57"/>
      <c r="F20" s="57"/>
      <c r="G20" s="57"/>
      <c r="H20" s="56">
        <v>20000000</v>
      </c>
      <c r="I20" s="57"/>
      <c r="J20" s="35"/>
      <c r="K20" s="23"/>
    </row>
    <row r="21" spans="1:11" ht="14.25" customHeight="1" x14ac:dyDescent="0.25">
      <c r="A21" s="28" t="s">
        <v>57</v>
      </c>
      <c r="B21" s="34">
        <v>1</v>
      </c>
      <c r="C21" s="56"/>
      <c r="D21" s="56"/>
      <c r="E21" s="57"/>
      <c r="F21" s="57"/>
      <c r="G21" s="57"/>
      <c r="H21" s="56">
        <v>20000000</v>
      </c>
      <c r="I21" s="57"/>
      <c r="J21" s="35"/>
      <c r="K21" s="23"/>
    </row>
    <row r="22" spans="1:11" ht="14.25" customHeight="1" x14ac:dyDescent="0.25">
      <c r="A22" s="28" t="s">
        <v>58</v>
      </c>
      <c r="B22" s="34">
        <v>1</v>
      </c>
      <c r="C22" s="56"/>
      <c r="D22" s="56"/>
      <c r="E22" s="57"/>
      <c r="F22" s="57"/>
      <c r="G22" s="57"/>
      <c r="H22" s="61">
        <v>40000000</v>
      </c>
      <c r="I22" s="57"/>
      <c r="J22" s="35"/>
      <c r="K22" s="23"/>
    </row>
    <row r="23" spans="1:11" ht="14.25" customHeight="1" x14ac:dyDescent="0.25">
      <c r="A23" s="28" t="s">
        <v>59</v>
      </c>
      <c r="B23" s="34">
        <v>1</v>
      </c>
      <c r="C23" s="56"/>
      <c r="D23" s="56"/>
      <c r="E23" s="57"/>
      <c r="F23" s="57"/>
      <c r="G23" s="57"/>
      <c r="H23" s="56">
        <v>20000000</v>
      </c>
      <c r="I23" s="57"/>
      <c r="J23" s="35"/>
      <c r="K23" s="23"/>
    </row>
    <row r="24" spans="1:11" ht="14.25" customHeight="1" x14ac:dyDescent="0.25">
      <c r="A24" s="22" t="s">
        <v>60</v>
      </c>
      <c r="B24" s="34">
        <v>1</v>
      </c>
      <c r="C24" s="56"/>
      <c r="D24" s="56"/>
      <c r="E24" s="57"/>
      <c r="F24" s="57"/>
      <c r="G24" s="57"/>
      <c r="H24" s="57"/>
      <c r="I24" s="56">
        <v>20000000</v>
      </c>
      <c r="J24" s="35"/>
      <c r="K24" s="23"/>
    </row>
    <row r="25" spans="1:11" ht="14.25" customHeight="1" x14ac:dyDescent="0.25">
      <c r="A25" s="22" t="s">
        <v>61</v>
      </c>
      <c r="B25" s="34">
        <v>1</v>
      </c>
      <c r="C25" s="56"/>
      <c r="D25" s="56"/>
      <c r="E25" s="57"/>
      <c r="F25" s="57"/>
      <c r="G25" s="57"/>
      <c r="H25" s="57"/>
      <c r="I25" s="61">
        <v>40000000</v>
      </c>
      <c r="J25" s="35"/>
      <c r="K25" s="23"/>
    </row>
    <row r="26" spans="1:11" ht="14.25" customHeight="1" x14ac:dyDescent="0.2">
      <c r="A26" s="19" t="s">
        <v>62</v>
      </c>
      <c r="B26" s="21">
        <f>SUM(B27:B41)</f>
        <v>19</v>
      </c>
      <c r="C26" s="55">
        <f>SUM(C27:C41)</f>
        <v>0</v>
      </c>
      <c r="D26" s="55">
        <f t="shared" ref="D26:I26" si="3">SUM(D27:D41)</f>
        <v>60000000</v>
      </c>
      <c r="E26" s="55">
        <f t="shared" si="3"/>
        <v>110000000</v>
      </c>
      <c r="F26" s="55">
        <f t="shared" si="3"/>
        <v>140000000</v>
      </c>
      <c r="G26" s="55">
        <f t="shared" si="3"/>
        <v>250000000</v>
      </c>
      <c r="H26" s="55">
        <f t="shared" si="3"/>
        <v>40000000</v>
      </c>
      <c r="I26" s="55">
        <f t="shared" si="3"/>
        <v>30000000</v>
      </c>
      <c r="J26" s="50">
        <f t="shared" ref="J26" si="4">SUM(J27:J41)</f>
        <v>0</v>
      </c>
      <c r="K26" s="55">
        <f>++C26+D26+E26+F26+G26+H26+I26+J26</f>
        <v>630000000</v>
      </c>
    </row>
    <row r="27" spans="1:11" ht="14.25" customHeight="1" x14ac:dyDescent="0.25">
      <c r="A27" s="28" t="s">
        <v>47</v>
      </c>
      <c r="B27" s="34">
        <v>1</v>
      </c>
      <c r="C27" s="56"/>
      <c r="D27" s="56">
        <v>20000000</v>
      </c>
      <c r="E27" s="57"/>
      <c r="F27" s="57"/>
      <c r="G27" s="57"/>
      <c r="H27" s="57"/>
      <c r="I27" s="57"/>
      <c r="J27" s="35"/>
      <c r="K27" s="23"/>
    </row>
    <row r="28" spans="1:11" ht="14.25" customHeight="1" x14ac:dyDescent="0.25">
      <c r="A28" s="28" t="s">
        <v>48</v>
      </c>
      <c r="B28" s="34">
        <v>1</v>
      </c>
      <c r="C28" s="56"/>
      <c r="D28" s="56">
        <v>20000000</v>
      </c>
      <c r="E28" s="57"/>
      <c r="F28" s="57"/>
      <c r="G28" s="57"/>
      <c r="H28" s="57"/>
      <c r="I28" s="57"/>
      <c r="J28" s="35"/>
      <c r="K28" s="23"/>
    </row>
    <row r="29" spans="1:11" ht="14.25" customHeight="1" x14ac:dyDescent="0.25">
      <c r="A29" s="22" t="s">
        <v>49</v>
      </c>
      <c r="B29" s="34">
        <v>1</v>
      </c>
      <c r="C29" s="56"/>
      <c r="D29" s="56">
        <v>20000000</v>
      </c>
      <c r="E29" s="57"/>
      <c r="F29" s="57"/>
      <c r="G29" s="57"/>
      <c r="H29" s="57"/>
      <c r="I29" s="57"/>
      <c r="J29" s="35"/>
      <c r="K29" s="23"/>
    </row>
    <row r="30" spans="1:11" ht="14.25" customHeight="1" x14ac:dyDescent="0.25">
      <c r="A30" s="28" t="s">
        <v>50</v>
      </c>
      <c r="B30" s="34">
        <v>1</v>
      </c>
      <c r="C30" s="56"/>
      <c r="D30" s="56"/>
      <c r="E30" s="69">
        <v>20000000</v>
      </c>
      <c r="F30" s="57"/>
      <c r="G30" s="57"/>
      <c r="H30" s="57"/>
      <c r="I30" s="57"/>
      <c r="J30" s="35"/>
      <c r="K30" s="23"/>
    </row>
    <row r="31" spans="1:11" ht="14.25" customHeight="1" x14ac:dyDescent="0.25">
      <c r="A31" s="22" t="s">
        <v>51</v>
      </c>
      <c r="B31" s="34">
        <v>1</v>
      </c>
      <c r="C31" s="56"/>
      <c r="D31" s="56"/>
      <c r="E31" s="68">
        <v>10000000</v>
      </c>
      <c r="F31" s="57"/>
      <c r="G31" s="57"/>
      <c r="H31" s="57"/>
      <c r="I31" s="57"/>
      <c r="J31" s="35"/>
      <c r="K31" s="23"/>
    </row>
    <row r="32" spans="1:11" ht="14.25" customHeight="1" x14ac:dyDescent="0.25">
      <c r="A32" s="51" t="s">
        <v>74</v>
      </c>
      <c r="B32" s="34">
        <v>1</v>
      </c>
      <c r="C32" s="56"/>
      <c r="D32" s="56"/>
      <c r="E32" s="69">
        <v>30000000</v>
      </c>
      <c r="F32" s="57"/>
      <c r="G32" s="57"/>
      <c r="H32" s="57"/>
      <c r="I32" s="57"/>
      <c r="J32" s="35"/>
      <c r="K32" s="23"/>
    </row>
    <row r="33" spans="1:11" ht="14.25" customHeight="1" x14ac:dyDescent="0.25">
      <c r="A33" s="28" t="s">
        <v>53</v>
      </c>
      <c r="B33" s="34">
        <v>5</v>
      </c>
      <c r="C33" s="56"/>
      <c r="D33" s="56"/>
      <c r="E33" s="68">
        <v>50000000</v>
      </c>
      <c r="F33" s="57"/>
      <c r="G33" s="57"/>
      <c r="H33" s="57"/>
      <c r="I33" s="57"/>
      <c r="J33" s="35"/>
      <c r="K33" s="23"/>
    </row>
    <row r="34" spans="1:11" ht="14.25" customHeight="1" x14ac:dyDescent="0.25">
      <c r="A34" s="22" t="s">
        <v>54</v>
      </c>
      <c r="B34" s="34">
        <v>1</v>
      </c>
      <c r="C34" s="56"/>
      <c r="D34" s="56"/>
      <c r="E34" s="57"/>
      <c r="F34" s="57">
        <v>40000000</v>
      </c>
      <c r="G34" s="57"/>
      <c r="H34" s="57"/>
      <c r="I34" s="57"/>
      <c r="J34" s="35"/>
      <c r="K34" s="23"/>
    </row>
    <row r="35" spans="1:11" ht="14.25" customHeight="1" x14ac:dyDescent="0.25">
      <c r="A35" s="28" t="s">
        <v>55</v>
      </c>
      <c r="B35" s="34">
        <v>1</v>
      </c>
      <c r="C35" s="56"/>
      <c r="D35" s="56"/>
      <c r="E35" s="57"/>
      <c r="F35" s="57">
        <v>50000000</v>
      </c>
      <c r="G35" s="57">
        <v>50000000</v>
      </c>
      <c r="H35" s="57"/>
      <c r="I35" s="57"/>
      <c r="J35" s="35"/>
      <c r="K35" s="23"/>
    </row>
    <row r="36" spans="1:11" ht="14.25" customHeight="1" x14ac:dyDescent="0.25">
      <c r="A36" s="28" t="s">
        <v>56</v>
      </c>
      <c r="B36" s="34">
        <v>1</v>
      </c>
      <c r="C36" s="56"/>
      <c r="D36" s="56"/>
      <c r="E36" s="57"/>
      <c r="F36" s="69">
        <v>20000000</v>
      </c>
      <c r="G36" s="57">
        <v>50000000</v>
      </c>
      <c r="H36" s="57">
        <v>10000000</v>
      </c>
      <c r="I36" s="57"/>
      <c r="J36" s="35"/>
      <c r="K36" s="23"/>
    </row>
    <row r="37" spans="1:11" ht="14.25" customHeight="1" x14ac:dyDescent="0.25">
      <c r="A37" s="28" t="s">
        <v>57</v>
      </c>
      <c r="B37" s="34">
        <v>1</v>
      </c>
      <c r="C37" s="56"/>
      <c r="D37" s="56"/>
      <c r="E37" s="57"/>
      <c r="F37" s="57">
        <v>10000000</v>
      </c>
      <c r="G37" s="57">
        <v>50000000</v>
      </c>
      <c r="H37" s="57">
        <v>10000000</v>
      </c>
      <c r="I37" s="57"/>
      <c r="J37" s="35"/>
      <c r="K37" s="23"/>
    </row>
    <row r="38" spans="1:11" ht="14.25" customHeight="1" x14ac:dyDescent="0.25">
      <c r="A38" s="28" t="s">
        <v>58</v>
      </c>
      <c r="B38" s="34">
        <v>1</v>
      </c>
      <c r="C38" s="56"/>
      <c r="D38" s="56"/>
      <c r="E38" s="57"/>
      <c r="F38" s="57">
        <v>10000000</v>
      </c>
      <c r="G38" s="57">
        <v>50000000</v>
      </c>
      <c r="H38" s="57">
        <v>10000000</v>
      </c>
      <c r="I38" s="57"/>
      <c r="J38" s="35"/>
      <c r="K38" s="23"/>
    </row>
    <row r="39" spans="1:11" ht="14.25" customHeight="1" x14ac:dyDescent="0.25">
      <c r="A39" s="28" t="s">
        <v>59</v>
      </c>
      <c r="B39" s="34">
        <v>1</v>
      </c>
      <c r="C39" s="56"/>
      <c r="D39" s="56"/>
      <c r="E39" s="57"/>
      <c r="F39" s="57">
        <v>10000000</v>
      </c>
      <c r="G39" s="57">
        <v>50000000</v>
      </c>
      <c r="H39" s="57">
        <v>10000000</v>
      </c>
      <c r="I39" s="57"/>
      <c r="J39" s="35"/>
      <c r="K39" s="23"/>
    </row>
    <row r="40" spans="1:11" ht="14.25" customHeight="1" x14ac:dyDescent="0.25">
      <c r="A40" s="22" t="s">
        <v>60</v>
      </c>
      <c r="B40" s="34">
        <v>1</v>
      </c>
      <c r="C40" s="56"/>
      <c r="D40" s="56"/>
      <c r="E40" s="57"/>
      <c r="F40" s="57"/>
      <c r="G40" s="57"/>
      <c r="H40" s="57"/>
      <c r="I40" s="61">
        <v>10000000</v>
      </c>
      <c r="J40" s="35"/>
      <c r="K40" s="23"/>
    </row>
    <row r="41" spans="1:11" ht="14.25" customHeight="1" x14ac:dyDescent="0.25">
      <c r="A41" s="22" t="s">
        <v>61</v>
      </c>
      <c r="B41" s="34">
        <v>1</v>
      </c>
      <c r="C41" s="56"/>
      <c r="D41" s="56"/>
      <c r="E41" s="57"/>
      <c r="F41" s="57"/>
      <c r="G41" s="57"/>
      <c r="H41" s="57"/>
      <c r="I41" s="56">
        <v>20000000</v>
      </c>
      <c r="J41" s="35"/>
      <c r="K41" s="23"/>
    </row>
    <row r="42" spans="1:11" ht="14.25" customHeight="1" x14ac:dyDescent="0.25">
      <c r="A42" s="24" t="s">
        <v>63</v>
      </c>
      <c r="B42" s="21">
        <f>SUM(B43:B45)</f>
        <v>3</v>
      </c>
      <c r="C42" s="21">
        <f>SUM(C43:C45)</f>
        <v>0</v>
      </c>
      <c r="D42" s="21">
        <f t="shared" ref="D42:J42" si="5">SUM(D43:D45)</f>
        <v>60000000</v>
      </c>
      <c r="E42" s="21">
        <f t="shared" si="5"/>
        <v>60000000</v>
      </c>
      <c r="F42" s="21">
        <f t="shared" si="5"/>
        <v>60000000</v>
      </c>
      <c r="G42" s="21">
        <f t="shared" si="5"/>
        <v>60000000</v>
      </c>
      <c r="H42" s="21">
        <f t="shared" si="5"/>
        <v>60000000</v>
      </c>
      <c r="I42" s="21">
        <f t="shared" si="5"/>
        <v>60000000</v>
      </c>
      <c r="J42" s="21">
        <f t="shared" si="5"/>
        <v>60000000</v>
      </c>
      <c r="K42" s="20">
        <f>SUM(C42:J42)</f>
        <v>420000000</v>
      </c>
    </row>
    <row r="43" spans="1:11" ht="14.25" customHeight="1" x14ac:dyDescent="0.25">
      <c r="A43" s="28" t="s">
        <v>64</v>
      </c>
      <c r="B43" s="34">
        <v>1</v>
      </c>
      <c r="C43" s="34"/>
      <c r="D43" s="56">
        <v>20000000</v>
      </c>
      <c r="E43" s="56">
        <v>20000000</v>
      </c>
      <c r="F43" s="56">
        <v>20000000</v>
      </c>
      <c r="G43" s="56">
        <v>20000000</v>
      </c>
      <c r="H43" s="56">
        <v>20000000</v>
      </c>
      <c r="I43" s="56">
        <v>20000000</v>
      </c>
      <c r="J43" s="56">
        <v>20000000</v>
      </c>
      <c r="K43" s="41"/>
    </row>
    <row r="44" spans="1:11" ht="14.25" customHeight="1" x14ac:dyDescent="0.25">
      <c r="A44" s="28" t="s">
        <v>65</v>
      </c>
      <c r="B44" s="34">
        <v>1</v>
      </c>
      <c r="C44" s="34"/>
      <c r="D44" s="56">
        <v>20000000</v>
      </c>
      <c r="E44" s="56">
        <v>20000000</v>
      </c>
      <c r="F44" s="56">
        <v>20000000</v>
      </c>
      <c r="G44" s="56">
        <v>20000000</v>
      </c>
      <c r="H44" s="56">
        <v>20000000</v>
      </c>
      <c r="I44" s="56">
        <v>20000000</v>
      </c>
      <c r="J44" s="56">
        <v>20000000</v>
      </c>
      <c r="K44" s="41"/>
    </row>
    <row r="45" spans="1:11" ht="14.25" customHeight="1" x14ac:dyDescent="0.25">
      <c r="A45" s="28" t="s">
        <v>75</v>
      </c>
      <c r="B45" s="34">
        <v>1</v>
      </c>
      <c r="C45" s="34"/>
      <c r="D45" s="56">
        <v>20000000</v>
      </c>
      <c r="E45" s="56">
        <v>20000000</v>
      </c>
      <c r="F45" s="56">
        <v>20000000</v>
      </c>
      <c r="G45" s="56">
        <v>20000000</v>
      </c>
      <c r="H45" s="56">
        <v>20000000</v>
      </c>
      <c r="I45" s="56">
        <v>20000000</v>
      </c>
      <c r="J45" s="56">
        <v>20000000</v>
      </c>
      <c r="K45" s="41"/>
    </row>
    <row r="46" spans="1:11" ht="14.25" customHeight="1" x14ac:dyDescent="0.25">
      <c r="A46" s="24" t="s">
        <v>67</v>
      </c>
      <c r="B46" s="42">
        <f>+B47+B48</f>
        <v>2</v>
      </c>
      <c r="C46" s="21">
        <f>SUM(C47:C48)</f>
        <v>0</v>
      </c>
      <c r="D46" s="21">
        <f t="shared" ref="D46:J46" si="6">SUM(D47:D48)</f>
        <v>0</v>
      </c>
      <c r="E46" s="21">
        <f t="shared" si="6"/>
        <v>0</v>
      </c>
      <c r="F46" s="21">
        <f t="shared" si="6"/>
        <v>0</v>
      </c>
      <c r="G46" s="21">
        <f t="shared" si="6"/>
        <v>0</v>
      </c>
      <c r="H46" s="21">
        <f t="shared" si="6"/>
        <v>0</v>
      </c>
      <c r="I46" s="21">
        <f t="shared" si="6"/>
        <v>0</v>
      </c>
      <c r="J46" s="21">
        <f t="shared" si="6"/>
        <v>20000000</v>
      </c>
      <c r="K46" s="20">
        <f>SUM(C46:J46)</f>
        <v>20000000</v>
      </c>
    </row>
    <row r="47" spans="1:11" ht="14.25" customHeight="1" x14ac:dyDescent="0.25">
      <c r="A47" s="28" t="s">
        <v>68</v>
      </c>
      <c r="B47" s="34">
        <v>1</v>
      </c>
      <c r="C47" s="34"/>
      <c r="D47" s="34"/>
      <c r="E47" s="34"/>
      <c r="F47" s="34"/>
      <c r="G47" s="34"/>
      <c r="H47" s="34"/>
      <c r="I47" s="34"/>
      <c r="J47" s="57">
        <v>10000000</v>
      </c>
      <c r="K47" s="41"/>
    </row>
    <row r="48" spans="1:11" ht="14.25" customHeight="1" x14ac:dyDescent="0.25">
      <c r="A48" s="28" t="s">
        <v>69</v>
      </c>
      <c r="B48" s="34">
        <v>1</v>
      </c>
      <c r="C48" s="34"/>
      <c r="D48" s="34"/>
      <c r="E48" s="34"/>
      <c r="F48" s="34"/>
      <c r="G48" s="34"/>
      <c r="H48" s="34"/>
      <c r="I48" s="34"/>
      <c r="J48" s="57">
        <v>10000000</v>
      </c>
      <c r="K48" s="41"/>
    </row>
    <row r="49" spans="1:11" ht="14.25" customHeight="1" x14ac:dyDescent="0.25">
      <c r="A49" s="25" t="s">
        <v>70</v>
      </c>
      <c r="B49" s="26">
        <f t="shared" ref="B49:J49" si="7">+B5+B10+B26+B42+B46</f>
        <v>48</v>
      </c>
      <c r="C49" s="47">
        <f t="shared" si="7"/>
        <v>80000000</v>
      </c>
      <c r="D49" s="47">
        <f t="shared" si="7"/>
        <v>210000000</v>
      </c>
      <c r="E49" s="47">
        <f t="shared" si="7"/>
        <v>340000000</v>
      </c>
      <c r="F49" s="47">
        <f t="shared" si="7"/>
        <v>220000000</v>
      </c>
      <c r="G49" s="47">
        <f t="shared" si="7"/>
        <v>360000000</v>
      </c>
      <c r="H49" s="47">
        <f t="shared" si="7"/>
        <v>200000000</v>
      </c>
      <c r="I49" s="47">
        <f t="shared" si="7"/>
        <v>150000000</v>
      </c>
      <c r="J49" s="47">
        <f t="shared" si="7"/>
        <v>80000000</v>
      </c>
      <c r="K49" s="65">
        <f>+C49+D49+E49+F49+G49+H49+I49+J49</f>
        <v>1640000000</v>
      </c>
    </row>
    <row r="50" spans="1:11" ht="14.25" customHeight="1" x14ac:dyDescent="0.25">
      <c r="A50" s="43" t="s">
        <v>71</v>
      </c>
      <c r="B50" s="44"/>
      <c r="C50" s="48">
        <f>+C49</f>
        <v>80000000</v>
      </c>
      <c r="D50" s="48">
        <f t="shared" ref="D50:J50" si="8">+C50+D49</f>
        <v>290000000</v>
      </c>
      <c r="E50" s="48">
        <f t="shared" si="8"/>
        <v>630000000</v>
      </c>
      <c r="F50" s="48">
        <f t="shared" si="8"/>
        <v>850000000</v>
      </c>
      <c r="G50" s="48">
        <f t="shared" si="8"/>
        <v>1210000000</v>
      </c>
      <c r="H50" s="48">
        <f t="shared" si="8"/>
        <v>1410000000</v>
      </c>
      <c r="I50" s="48">
        <f t="shared" si="8"/>
        <v>1560000000</v>
      </c>
      <c r="J50" s="48">
        <f t="shared" si="8"/>
        <v>1640000000</v>
      </c>
    </row>
    <row r="51" spans="1:11" ht="14.1" customHeight="1" x14ac:dyDescent="0.25">
      <c r="A51" s="31" t="s">
        <v>72</v>
      </c>
      <c r="B51" s="45"/>
      <c r="C51" s="49">
        <f>+C50/K49</f>
        <v>4.878048780487805E-2</v>
      </c>
      <c r="D51" s="49">
        <f>+D50/K49</f>
        <v>0.17682926829268292</v>
      </c>
      <c r="E51" s="49">
        <f>+E50/K49</f>
        <v>0.38414634146341464</v>
      </c>
      <c r="F51" s="66">
        <f>+F50/K49</f>
        <v>0.51829268292682928</v>
      </c>
      <c r="G51" s="49">
        <f>+G50/K49</f>
        <v>0.73780487804878048</v>
      </c>
      <c r="H51" s="49">
        <f>+H50/K49</f>
        <v>0.8597560975609756</v>
      </c>
      <c r="I51" s="49">
        <f>+I50/K49</f>
        <v>0.95121951219512191</v>
      </c>
      <c r="J51" s="49">
        <f>+J50/K49</f>
        <v>1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</sheetData>
  <mergeCells count="5">
    <mergeCell ref="K2:K3"/>
    <mergeCell ref="A2:A3"/>
    <mergeCell ref="B2:B3"/>
    <mergeCell ref="C2:J2"/>
    <mergeCell ref="A1:K1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71"/>
  <sheetViews>
    <sheetView showGridLines="0" zoomScale="85" zoomScaleNormal="85" workbookViewId="0">
      <selection activeCell="G58" sqref="G58"/>
    </sheetView>
  </sheetViews>
  <sheetFormatPr baseColWidth="10" defaultColWidth="12.625" defaultRowHeight="15" customHeight="1" x14ac:dyDescent="0.2"/>
  <cols>
    <col min="1" max="1" width="26.375" customWidth="1"/>
    <col min="2" max="2" width="6.875" customWidth="1"/>
    <col min="3" max="11" width="19.875" customWidth="1"/>
    <col min="12" max="12" width="7" customWidth="1"/>
    <col min="13" max="23" width="9.375" customWidth="1"/>
  </cols>
  <sheetData>
    <row r="1" spans="1:13" s="67" customFormat="1" ht="51.6" customHeight="1" x14ac:dyDescent="0.2">
      <c r="A1" s="134" t="s">
        <v>76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3" ht="16.5" customHeight="1" x14ac:dyDescent="0.25">
      <c r="A2" s="131" t="s">
        <v>36</v>
      </c>
      <c r="B2" s="131" t="s">
        <v>37</v>
      </c>
      <c r="C2" s="129" t="s">
        <v>38</v>
      </c>
      <c r="D2" s="130"/>
      <c r="E2" s="130"/>
      <c r="F2" s="130"/>
      <c r="G2" s="130"/>
      <c r="H2" s="130"/>
      <c r="I2" s="130"/>
      <c r="J2" s="135"/>
      <c r="K2" s="131" t="s">
        <v>39</v>
      </c>
    </row>
    <row r="3" spans="1:13" ht="14.25" customHeight="1" x14ac:dyDescent="0.2">
      <c r="A3" s="132"/>
      <c r="B3" s="136"/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132"/>
    </row>
    <row r="4" spans="1:13" ht="14.25" customHeight="1" x14ac:dyDescent="0.2">
      <c r="A4" s="32" t="s">
        <v>40</v>
      </c>
      <c r="B4" s="33">
        <f>+B5+B10+B26+B42+B46</f>
        <v>48</v>
      </c>
      <c r="C4" s="53"/>
      <c r="D4" s="54"/>
      <c r="E4" s="54"/>
      <c r="F4" s="54"/>
      <c r="G4" s="54"/>
      <c r="H4" s="54"/>
      <c r="I4" s="54"/>
      <c r="J4" s="54"/>
      <c r="K4" s="60">
        <f>+K5+K10+K26+K42+K46</f>
        <v>1640000000</v>
      </c>
      <c r="M4" t="s">
        <v>77</v>
      </c>
    </row>
    <row r="5" spans="1:13" ht="14.45" customHeight="1" x14ac:dyDescent="0.2">
      <c r="A5" s="36" t="s">
        <v>41</v>
      </c>
      <c r="B5" s="21">
        <v>5</v>
      </c>
      <c r="C5" s="55">
        <f>+C7+C6+C8+C9</f>
        <v>80000000</v>
      </c>
      <c r="D5" s="55">
        <f t="shared" ref="D5:J5" si="0">+D7+D6</f>
        <v>0</v>
      </c>
      <c r="E5" s="55">
        <f t="shared" si="0"/>
        <v>0</v>
      </c>
      <c r="F5" s="55">
        <f t="shared" si="0"/>
        <v>0</v>
      </c>
      <c r="G5" s="55">
        <f t="shared" si="0"/>
        <v>0</v>
      </c>
      <c r="H5" s="55">
        <f t="shared" si="0"/>
        <v>0</v>
      </c>
      <c r="I5" s="55">
        <f t="shared" si="0"/>
        <v>0</v>
      </c>
      <c r="J5" s="55">
        <f t="shared" si="0"/>
        <v>0</v>
      </c>
      <c r="K5" s="55">
        <f>++C5+D5+E5+F5+G5+H5+I5+J5</f>
        <v>80000000</v>
      </c>
    </row>
    <row r="6" spans="1:13" ht="15" customHeight="1" x14ac:dyDescent="0.2">
      <c r="A6" s="22" t="s">
        <v>42</v>
      </c>
      <c r="B6" s="34">
        <v>1</v>
      </c>
      <c r="C6" s="56">
        <v>20000000</v>
      </c>
      <c r="D6" s="56"/>
      <c r="E6" s="56"/>
      <c r="F6" s="56"/>
      <c r="G6" s="56"/>
      <c r="H6" s="56"/>
      <c r="I6" s="56"/>
      <c r="J6" s="56"/>
      <c r="K6" s="56"/>
    </row>
    <row r="7" spans="1:13" ht="15" customHeight="1" x14ac:dyDescent="0.2">
      <c r="A7" s="22" t="s">
        <v>43</v>
      </c>
      <c r="B7" s="34">
        <v>1</v>
      </c>
      <c r="C7" s="56">
        <v>20000000</v>
      </c>
      <c r="D7" s="56"/>
      <c r="E7" s="56"/>
      <c r="F7" s="56"/>
      <c r="G7" s="56"/>
      <c r="H7" s="56"/>
      <c r="I7" s="56"/>
      <c r="J7" s="56"/>
      <c r="K7" s="56"/>
    </row>
    <row r="8" spans="1:13" ht="14.1" customHeight="1" x14ac:dyDescent="0.2">
      <c r="A8" s="22" t="s">
        <v>44</v>
      </c>
      <c r="B8" s="34">
        <v>1</v>
      </c>
      <c r="C8" s="56">
        <v>20000000</v>
      </c>
      <c r="D8" s="56"/>
      <c r="E8" s="56"/>
      <c r="F8" s="56"/>
      <c r="G8" s="56"/>
      <c r="H8" s="56"/>
      <c r="I8" s="56"/>
      <c r="J8" s="56"/>
      <c r="K8" s="56"/>
    </row>
    <row r="9" spans="1:13" ht="14.1" customHeight="1" x14ac:dyDescent="0.2">
      <c r="A9" s="22" t="s">
        <v>45</v>
      </c>
      <c r="B9" s="34">
        <v>1</v>
      </c>
      <c r="C9" s="56">
        <v>20000000</v>
      </c>
      <c r="D9" s="56"/>
      <c r="E9" s="56"/>
      <c r="F9" s="56"/>
      <c r="G9" s="56"/>
      <c r="H9" s="56"/>
      <c r="I9" s="56"/>
      <c r="J9" s="56"/>
      <c r="K9" s="56"/>
    </row>
    <row r="10" spans="1:13" ht="14.1" customHeight="1" x14ac:dyDescent="0.2">
      <c r="A10" s="19" t="s">
        <v>46</v>
      </c>
      <c r="B10" s="21">
        <f>SUM(B11:B25)</f>
        <v>19</v>
      </c>
      <c r="C10" s="55">
        <f>SUM(C11:C25)</f>
        <v>0</v>
      </c>
      <c r="D10" s="55">
        <f t="shared" ref="D10:J10" si="1">SUM(D11:D25)</f>
        <v>90000000</v>
      </c>
      <c r="E10" s="55">
        <f t="shared" si="1"/>
        <v>170000000</v>
      </c>
      <c r="F10" s="55">
        <f t="shared" si="1"/>
        <v>20000000</v>
      </c>
      <c r="G10" s="55">
        <f t="shared" si="1"/>
        <v>50000000</v>
      </c>
      <c r="H10" s="55">
        <f t="shared" si="1"/>
        <v>100000000</v>
      </c>
      <c r="I10" s="55">
        <f t="shared" si="1"/>
        <v>60000000</v>
      </c>
      <c r="J10" s="55">
        <f t="shared" si="1"/>
        <v>0</v>
      </c>
      <c r="K10" s="55">
        <f>++C10+D10+E10+F10+G10+H10+I10+J10</f>
        <v>490000000</v>
      </c>
    </row>
    <row r="11" spans="1:13" ht="14.1" customHeight="1" x14ac:dyDescent="0.25">
      <c r="A11" s="28" t="s">
        <v>47</v>
      </c>
      <c r="B11" s="34">
        <v>1</v>
      </c>
      <c r="C11" s="56"/>
      <c r="D11" s="56">
        <v>30000000</v>
      </c>
      <c r="E11" s="61"/>
      <c r="F11" s="61"/>
      <c r="G11" s="61"/>
      <c r="H11" s="61"/>
      <c r="I11" s="61"/>
      <c r="J11" s="61"/>
      <c r="K11" s="23"/>
    </row>
    <row r="12" spans="1:13" ht="14.1" customHeight="1" x14ac:dyDescent="0.25">
      <c r="A12" s="28" t="s">
        <v>48</v>
      </c>
      <c r="B12" s="34">
        <v>1</v>
      </c>
      <c r="C12" s="56"/>
      <c r="D12" s="56">
        <v>30000000</v>
      </c>
      <c r="E12" s="61"/>
      <c r="F12" s="61"/>
      <c r="G12" s="61"/>
      <c r="H12" s="61"/>
      <c r="I12" s="61"/>
      <c r="J12" s="61"/>
      <c r="K12" s="23"/>
    </row>
    <row r="13" spans="1:13" ht="14.1" customHeight="1" x14ac:dyDescent="0.25">
      <c r="A13" s="22" t="s">
        <v>49</v>
      </c>
      <c r="B13" s="34">
        <v>1</v>
      </c>
      <c r="C13" s="56"/>
      <c r="D13" s="56">
        <v>30000000</v>
      </c>
      <c r="E13" s="61"/>
      <c r="F13" s="61"/>
      <c r="G13" s="61"/>
      <c r="H13" s="61"/>
      <c r="I13" s="61"/>
      <c r="J13" s="61"/>
      <c r="K13" s="23"/>
    </row>
    <row r="14" spans="1:13" ht="14.1" customHeight="1" x14ac:dyDescent="0.25">
      <c r="A14" s="28" t="s">
        <v>50</v>
      </c>
      <c r="B14" s="34">
        <v>1</v>
      </c>
      <c r="C14" s="56"/>
      <c r="D14" s="56"/>
      <c r="E14" s="61">
        <v>40000000</v>
      </c>
      <c r="F14" s="61"/>
      <c r="G14" s="61"/>
      <c r="H14" s="61"/>
      <c r="I14" s="61"/>
      <c r="J14" s="61"/>
      <c r="K14" s="23"/>
    </row>
    <row r="15" spans="1:13" ht="14.1" customHeight="1" x14ac:dyDescent="0.25">
      <c r="A15" s="22" t="s">
        <v>51</v>
      </c>
      <c r="B15" s="34">
        <v>1</v>
      </c>
      <c r="C15" s="56"/>
      <c r="D15" s="56"/>
      <c r="E15" s="61">
        <v>20000000</v>
      </c>
      <c r="F15" s="61"/>
      <c r="G15" s="61"/>
      <c r="H15" s="61"/>
      <c r="I15" s="61"/>
      <c r="J15" s="61"/>
      <c r="K15" s="23"/>
    </row>
    <row r="16" spans="1:13" ht="14.1" customHeight="1" x14ac:dyDescent="0.25">
      <c r="A16" s="51" t="s">
        <v>52</v>
      </c>
      <c r="B16" s="34">
        <v>1</v>
      </c>
      <c r="C16" s="56"/>
      <c r="D16" s="56"/>
      <c r="E16" s="61">
        <v>60000000</v>
      </c>
      <c r="F16" s="61"/>
      <c r="G16" s="61"/>
      <c r="H16" s="61"/>
      <c r="I16" s="61"/>
      <c r="J16" s="61"/>
      <c r="K16" s="23"/>
    </row>
    <row r="17" spans="1:11" ht="14.1" customHeight="1" x14ac:dyDescent="0.25">
      <c r="A17" s="28" t="s">
        <v>53</v>
      </c>
      <c r="B17" s="34">
        <v>5</v>
      </c>
      <c r="C17" s="56"/>
      <c r="D17" s="56"/>
      <c r="E17" s="61">
        <v>50000000</v>
      </c>
      <c r="F17" s="61"/>
      <c r="G17" s="61"/>
      <c r="H17" s="61"/>
      <c r="I17" s="61"/>
      <c r="J17" s="61"/>
      <c r="K17" s="23"/>
    </row>
    <row r="18" spans="1:11" ht="14.1" customHeight="1" x14ac:dyDescent="0.25">
      <c r="A18" s="22" t="s">
        <v>54</v>
      </c>
      <c r="B18" s="34">
        <v>1</v>
      </c>
      <c r="C18" s="56"/>
      <c r="D18" s="56"/>
      <c r="E18" s="61"/>
      <c r="F18" s="61">
        <v>10000000</v>
      </c>
      <c r="G18" s="61"/>
      <c r="H18" s="61"/>
      <c r="I18" s="61"/>
      <c r="J18" s="61"/>
      <c r="K18" s="23"/>
    </row>
    <row r="19" spans="1:11" ht="14.1" customHeight="1" x14ac:dyDescent="0.25">
      <c r="A19" s="28" t="s">
        <v>55</v>
      </c>
      <c r="B19" s="34">
        <v>1</v>
      </c>
      <c r="C19" s="56"/>
      <c r="D19" s="56"/>
      <c r="E19" s="61"/>
      <c r="F19" s="61">
        <v>10000000</v>
      </c>
      <c r="G19" s="61">
        <v>50000000</v>
      </c>
      <c r="H19" s="61"/>
      <c r="I19" s="61"/>
      <c r="J19" s="61"/>
      <c r="K19" s="23"/>
    </row>
    <row r="20" spans="1:11" ht="14.1" customHeight="1" x14ac:dyDescent="0.25">
      <c r="A20" s="28" t="s">
        <v>56</v>
      </c>
      <c r="B20" s="34">
        <v>1</v>
      </c>
      <c r="C20" s="56"/>
      <c r="D20" s="56"/>
      <c r="E20" s="61"/>
      <c r="F20" s="61"/>
      <c r="G20" s="61"/>
      <c r="H20" s="56">
        <v>20000000</v>
      </c>
      <c r="I20" s="61"/>
      <c r="J20" s="61"/>
      <c r="K20" s="23"/>
    </row>
    <row r="21" spans="1:11" ht="14.25" customHeight="1" x14ac:dyDescent="0.25">
      <c r="A21" s="28" t="s">
        <v>57</v>
      </c>
      <c r="B21" s="34">
        <v>1</v>
      </c>
      <c r="C21" s="56"/>
      <c r="D21" s="56"/>
      <c r="E21" s="61"/>
      <c r="F21" s="61"/>
      <c r="G21" s="61"/>
      <c r="H21" s="56">
        <v>20000000</v>
      </c>
      <c r="I21" s="61"/>
      <c r="J21" s="61"/>
      <c r="K21" s="23"/>
    </row>
    <row r="22" spans="1:11" ht="14.25" customHeight="1" x14ac:dyDescent="0.25">
      <c r="A22" s="28" t="s">
        <v>58</v>
      </c>
      <c r="B22" s="34">
        <v>1</v>
      </c>
      <c r="C22" s="56"/>
      <c r="D22" s="56"/>
      <c r="E22" s="61"/>
      <c r="F22" s="61"/>
      <c r="G22" s="61"/>
      <c r="H22" s="61">
        <v>40000000</v>
      </c>
      <c r="I22" s="61"/>
      <c r="J22" s="61"/>
      <c r="K22" s="23"/>
    </row>
    <row r="23" spans="1:11" ht="14.25" customHeight="1" x14ac:dyDescent="0.25">
      <c r="A23" s="28" t="s">
        <v>59</v>
      </c>
      <c r="B23" s="34">
        <v>1</v>
      </c>
      <c r="C23" s="56"/>
      <c r="D23" s="56"/>
      <c r="E23" s="61"/>
      <c r="F23" s="61"/>
      <c r="G23" s="61"/>
      <c r="H23" s="56">
        <v>20000000</v>
      </c>
      <c r="I23" s="61"/>
      <c r="J23" s="61"/>
      <c r="K23" s="23"/>
    </row>
    <row r="24" spans="1:11" ht="14.25" customHeight="1" x14ac:dyDescent="0.25">
      <c r="A24" s="22" t="s">
        <v>60</v>
      </c>
      <c r="B24" s="34">
        <v>1</v>
      </c>
      <c r="C24" s="56"/>
      <c r="D24" s="56"/>
      <c r="E24" s="61"/>
      <c r="F24" s="61"/>
      <c r="G24" s="61"/>
      <c r="H24" s="61"/>
      <c r="I24" s="56">
        <v>20000000</v>
      </c>
      <c r="J24" s="61"/>
      <c r="K24" s="23"/>
    </row>
    <row r="25" spans="1:11" ht="14.25" customHeight="1" x14ac:dyDescent="0.25">
      <c r="A25" s="22" t="s">
        <v>61</v>
      </c>
      <c r="B25" s="34">
        <v>1</v>
      </c>
      <c r="C25" s="56"/>
      <c r="D25" s="56"/>
      <c r="E25" s="61"/>
      <c r="F25" s="61"/>
      <c r="G25" s="61"/>
      <c r="H25" s="61"/>
      <c r="I25" s="61">
        <v>40000000</v>
      </c>
      <c r="J25" s="61"/>
      <c r="K25" s="23"/>
    </row>
    <row r="26" spans="1:11" ht="14.25" customHeight="1" x14ac:dyDescent="0.2">
      <c r="A26" s="19" t="s">
        <v>62</v>
      </c>
      <c r="B26" s="21">
        <f>SUM(B27:B41)</f>
        <v>19</v>
      </c>
      <c r="C26" s="55">
        <f>SUM(C27:C41)</f>
        <v>0</v>
      </c>
      <c r="D26" s="55">
        <f t="shared" ref="D26:I26" si="2">SUM(D27:D41)</f>
        <v>60000000</v>
      </c>
      <c r="E26" s="55">
        <f t="shared" si="2"/>
        <v>110000000</v>
      </c>
      <c r="F26" s="55">
        <f t="shared" si="2"/>
        <v>140000000</v>
      </c>
      <c r="G26" s="55">
        <f t="shared" si="2"/>
        <v>250000000</v>
      </c>
      <c r="H26" s="55">
        <f t="shared" si="2"/>
        <v>40000000</v>
      </c>
      <c r="I26" s="55">
        <f t="shared" si="2"/>
        <v>30000000</v>
      </c>
      <c r="J26" s="55">
        <f t="shared" ref="J26" si="3">SUM(J27:J41)</f>
        <v>0</v>
      </c>
      <c r="K26" s="55">
        <f>++C26+D26+E26+F26+G26+H26+I26+J26</f>
        <v>630000000</v>
      </c>
    </row>
    <row r="27" spans="1:11" ht="14.25" customHeight="1" x14ac:dyDescent="0.25">
      <c r="A27" s="28" t="s">
        <v>47</v>
      </c>
      <c r="B27" s="34">
        <v>1</v>
      </c>
      <c r="C27" s="56"/>
      <c r="D27" s="56">
        <v>20000000</v>
      </c>
      <c r="E27" s="57"/>
      <c r="F27" s="57"/>
      <c r="G27" s="57"/>
      <c r="H27" s="57"/>
      <c r="I27" s="57"/>
      <c r="J27" s="57"/>
      <c r="K27" s="23"/>
    </row>
    <row r="28" spans="1:11" ht="14.25" customHeight="1" x14ac:dyDescent="0.25">
      <c r="A28" s="28" t="s">
        <v>48</v>
      </c>
      <c r="B28" s="34">
        <v>1</v>
      </c>
      <c r="C28" s="56"/>
      <c r="D28" s="56">
        <v>20000000</v>
      </c>
      <c r="E28" s="61"/>
      <c r="F28" s="61"/>
      <c r="G28" s="61"/>
      <c r="H28" s="61"/>
      <c r="I28" s="61"/>
      <c r="J28" s="61"/>
      <c r="K28" s="23"/>
    </row>
    <row r="29" spans="1:11" ht="14.25" customHeight="1" x14ac:dyDescent="0.25">
      <c r="A29" s="22" t="s">
        <v>49</v>
      </c>
      <c r="B29" s="34">
        <v>1</v>
      </c>
      <c r="C29" s="56"/>
      <c r="D29" s="56">
        <v>20000000</v>
      </c>
      <c r="E29" s="61"/>
      <c r="F29" s="61"/>
      <c r="G29" s="61"/>
      <c r="H29" s="61"/>
      <c r="I29" s="61"/>
      <c r="J29" s="61"/>
      <c r="K29" s="23"/>
    </row>
    <row r="30" spans="1:11" ht="14.25" customHeight="1" x14ac:dyDescent="0.25">
      <c r="A30" s="28" t="s">
        <v>50</v>
      </c>
      <c r="B30" s="34">
        <v>1</v>
      </c>
      <c r="C30" s="56"/>
      <c r="D30" s="56"/>
      <c r="E30" s="56">
        <v>20000000</v>
      </c>
      <c r="F30" s="61"/>
      <c r="G30" s="61"/>
      <c r="H30" s="61"/>
      <c r="I30" s="61"/>
      <c r="J30" s="61"/>
      <c r="K30" s="23"/>
    </row>
    <row r="31" spans="1:11" ht="14.25" customHeight="1" x14ac:dyDescent="0.25">
      <c r="A31" s="22" t="s">
        <v>51</v>
      </c>
      <c r="B31" s="34">
        <v>1</v>
      </c>
      <c r="C31" s="56"/>
      <c r="D31" s="56"/>
      <c r="E31" s="61">
        <v>10000000</v>
      </c>
      <c r="F31" s="61"/>
      <c r="G31" s="61"/>
      <c r="H31" s="61"/>
      <c r="I31" s="61"/>
      <c r="J31" s="61"/>
      <c r="K31" s="23"/>
    </row>
    <row r="32" spans="1:11" ht="14.25" customHeight="1" x14ac:dyDescent="0.25">
      <c r="A32" s="51" t="s">
        <v>52</v>
      </c>
      <c r="B32" s="34">
        <v>1</v>
      </c>
      <c r="C32" s="56"/>
      <c r="D32" s="56"/>
      <c r="E32" s="56">
        <v>30000000</v>
      </c>
      <c r="F32" s="61"/>
      <c r="G32" s="61"/>
      <c r="H32" s="61"/>
      <c r="I32" s="61"/>
      <c r="J32" s="61"/>
      <c r="K32" s="23"/>
    </row>
    <row r="33" spans="1:11" ht="14.25" customHeight="1" x14ac:dyDescent="0.25">
      <c r="A33" s="28" t="s">
        <v>53</v>
      </c>
      <c r="B33" s="34">
        <v>5</v>
      </c>
      <c r="C33" s="56"/>
      <c r="D33" s="56"/>
      <c r="E33" s="61">
        <v>50000000</v>
      </c>
      <c r="F33" s="61"/>
      <c r="G33" s="61"/>
      <c r="H33" s="61"/>
      <c r="I33" s="61"/>
      <c r="J33" s="61"/>
      <c r="K33" s="23"/>
    </row>
    <row r="34" spans="1:11" ht="14.25" customHeight="1" x14ac:dyDescent="0.25">
      <c r="A34" s="22" t="s">
        <v>54</v>
      </c>
      <c r="B34" s="34">
        <v>1</v>
      </c>
      <c r="C34" s="56"/>
      <c r="D34" s="56"/>
      <c r="E34" s="61"/>
      <c r="F34" s="61">
        <v>40000000</v>
      </c>
      <c r="G34" s="61"/>
      <c r="H34" s="61"/>
      <c r="I34" s="61"/>
      <c r="J34" s="61"/>
      <c r="K34" s="23"/>
    </row>
    <row r="35" spans="1:11" ht="14.25" customHeight="1" x14ac:dyDescent="0.25">
      <c r="A35" s="28" t="s">
        <v>55</v>
      </c>
      <c r="B35" s="34">
        <v>1</v>
      </c>
      <c r="C35" s="56"/>
      <c r="D35" s="56"/>
      <c r="E35" s="61"/>
      <c r="F35" s="61">
        <v>50000000</v>
      </c>
      <c r="G35" s="61">
        <v>50000000</v>
      </c>
      <c r="H35" s="61"/>
      <c r="I35" s="61"/>
      <c r="J35" s="61"/>
      <c r="K35" s="23"/>
    </row>
    <row r="36" spans="1:11" ht="14.25" customHeight="1" x14ac:dyDescent="0.25">
      <c r="A36" s="28" t="s">
        <v>56</v>
      </c>
      <c r="B36" s="34">
        <v>1</v>
      </c>
      <c r="C36" s="56"/>
      <c r="D36" s="56"/>
      <c r="E36" s="61"/>
      <c r="F36" s="56">
        <v>20000000</v>
      </c>
      <c r="G36" s="61">
        <v>50000000</v>
      </c>
      <c r="H36" s="61">
        <v>10000000</v>
      </c>
      <c r="I36" s="61"/>
      <c r="J36" s="61"/>
      <c r="K36" s="23"/>
    </row>
    <row r="37" spans="1:11" ht="14.25" customHeight="1" x14ac:dyDescent="0.25">
      <c r="A37" s="28" t="s">
        <v>57</v>
      </c>
      <c r="B37" s="34">
        <v>1</v>
      </c>
      <c r="C37" s="56"/>
      <c r="D37" s="56"/>
      <c r="E37" s="61"/>
      <c r="F37" s="61">
        <v>10000000</v>
      </c>
      <c r="G37" s="61">
        <v>50000000</v>
      </c>
      <c r="H37" s="61">
        <v>10000000</v>
      </c>
      <c r="I37" s="61"/>
      <c r="J37" s="61"/>
      <c r="K37" s="23"/>
    </row>
    <row r="38" spans="1:11" ht="14.25" customHeight="1" x14ac:dyDescent="0.25">
      <c r="A38" s="28" t="s">
        <v>58</v>
      </c>
      <c r="B38" s="34">
        <v>1</v>
      </c>
      <c r="C38" s="56"/>
      <c r="D38" s="56"/>
      <c r="E38" s="61"/>
      <c r="F38" s="61">
        <v>10000000</v>
      </c>
      <c r="G38" s="61">
        <v>50000000</v>
      </c>
      <c r="H38" s="61">
        <v>10000000</v>
      </c>
      <c r="I38" s="61"/>
      <c r="J38" s="61"/>
      <c r="K38" s="23"/>
    </row>
    <row r="39" spans="1:11" ht="14.25" customHeight="1" x14ac:dyDescent="0.25">
      <c r="A39" s="28" t="s">
        <v>59</v>
      </c>
      <c r="B39" s="34">
        <v>1</v>
      </c>
      <c r="C39" s="56"/>
      <c r="D39" s="56"/>
      <c r="E39" s="61"/>
      <c r="F39" s="61">
        <v>10000000</v>
      </c>
      <c r="G39" s="61">
        <v>50000000</v>
      </c>
      <c r="H39" s="61">
        <v>10000000</v>
      </c>
      <c r="I39" s="61"/>
      <c r="J39" s="61"/>
      <c r="K39" s="23"/>
    </row>
    <row r="40" spans="1:11" ht="14.25" customHeight="1" x14ac:dyDescent="0.25">
      <c r="A40" s="22" t="s">
        <v>60</v>
      </c>
      <c r="B40" s="34">
        <v>1</v>
      </c>
      <c r="C40" s="56"/>
      <c r="D40" s="56"/>
      <c r="E40" s="61"/>
      <c r="F40" s="61"/>
      <c r="G40" s="61"/>
      <c r="H40" s="61"/>
      <c r="I40" s="61">
        <v>10000000</v>
      </c>
      <c r="J40" s="61"/>
      <c r="K40" s="23"/>
    </row>
    <row r="41" spans="1:11" ht="14.25" customHeight="1" x14ac:dyDescent="0.25">
      <c r="A41" s="22" t="s">
        <v>61</v>
      </c>
      <c r="B41" s="34">
        <v>1</v>
      </c>
      <c r="C41" s="56"/>
      <c r="D41" s="56"/>
      <c r="E41" s="61"/>
      <c r="F41" s="61"/>
      <c r="G41" s="61"/>
      <c r="H41" s="61"/>
      <c r="I41" s="56">
        <v>20000000</v>
      </c>
      <c r="J41" s="61"/>
      <c r="K41" s="23"/>
    </row>
    <row r="42" spans="1:11" ht="14.25" customHeight="1" x14ac:dyDescent="0.25">
      <c r="A42" s="24" t="s">
        <v>63</v>
      </c>
      <c r="B42" s="21">
        <f>SUM(B43:B45)</f>
        <v>3</v>
      </c>
      <c r="C42" s="55">
        <f>SUM(C43:C45)</f>
        <v>0</v>
      </c>
      <c r="D42" s="55">
        <f t="shared" ref="D42:J42" si="4">SUM(D43:D45)</f>
        <v>60000000</v>
      </c>
      <c r="E42" s="55">
        <f t="shared" si="4"/>
        <v>60000000</v>
      </c>
      <c r="F42" s="55">
        <f t="shared" si="4"/>
        <v>60000000</v>
      </c>
      <c r="G42" s="55">
        <f t="shared" si="4"/>
        <v>60000000</v>
      </c>
      <c r="H42" s="55">
        <f t="shared" si="4"/>
        <v>60000000</v>
      </c>
      <c r="I42" s="55">
        <f t="shared" si="4"/>
        <v>60000000</v>
      </c>
      <c r="J42" s="55">
        <f t="shared" si="4"/>
        <v>60000000</v>
      </c>
      <c r="K42" s="20">
        <f>SUM(C42:J42)</f>
        <v>420000000</v>
      </c>
    </row>
    <row r="43" spans="1:11" ht="14.25" customHeight="1" x14ac:dyDescent="0.25">
      <c r="A43" s="28" t="s">
        <v>64</v>
      </c>
      <c r="B43" s="34">
        <v>1</v>
      </c>
      <c r="C43" s="56"/>
      <c r="D43" s="56">
        <v>20000000</v>
      </c>
      <c r="E43" s="56">
        <v>20000000</v>
      </c>
      <c r="F43" s="56">
        <v>20000000</v>
      </c>
      <c r="G43" s="56">
        <v>20000000</v>
      </c>
      <c r="H43" s="56">
        <v>20000000</v>
      </c>
      <c r="I43" s="56">
        <v>20000000</v>
      </c>
      <c r="J43" s="56">
        <v>20000000</v>
      </c>
      <c r="K43" s="41"/>
    </row>
    <row r="44" spans="1:11" ht="14.25" customHeight="1" x14ac:dyDescent="0.25">
      <c r="A44" s="28" t="s">
        <v>65</v>
      </c>
      <c r="B44" s="34">
        <v>1</v>
      </c>
      <c r="C44" s="56"/>
      <c r="D44" s="56">
        <v>20000000</v>
      </c>
      <c r="E44" s="56">
        <v>20000000</v>
      </c>
      <c r="F44" s="56">
        <v>20000000</v>
      </c>
      <c r="G44" s="56">
        <v>20000000</v>
      </c>
      <c r="H44" s="56">
        <v>20000000</v>
      </c>
      <c r="I44" s="56">
        <v>20000000</v>
      </c>
      <c r="J44" s="56">
        <v>20000000</v>
      </c>
      <c r="K44" s="41"/>
    </row>
    <row r="45" spans="1:11" ht="14.25" customHeight="1" x14ac:dyDescent="0.25">
      <c r="A45" s="28" t="s">
        <v>66</v>
      </c>
      <c r="B45" s="34">
        <v>1</v>
      </c>
      <c r="C45" s="56"/>
      <c r="D45" s="56">
        <v>20000000</v>
      </c>
      <c r="E45" s="56">
        <v>20000000</v>
      </c>
      <c r="F45" s="56">
        <v>20000000</v>
      </c>
      <c r="G45" s="56">
        <v>20000000</v>
      </c>
      <c r="H45" s="56">
        <v>20000000</v>
      </c>
      <c r="I45" s="56">
        <v>20000000</v>
      </c>
      <c r="J45" s="56">
        <v>20000000</v>
      </c>
      <c r="K45" s="41"/>
    </row>
    <row r="46" spans="1:11" ht="14.25" customHeight="1" x14ac:dyDescent="0.25">
      <c r="A46" s="24" t="s">
        <v>67</v>
      </c>
      <c r="B46" s="42">
        <f>+B47+B48</f>
        <v>2</v>
      </c>
      <c r="C46" s="55">
        <f>SUM(C47:C48)</f>
        <v>0</v>
      </c>
      <c r="D46" s="55">
        <f t="shared" ref="D46:J46" si="5">SUM(D47:D48)</f>
        <v>0</v>
      </c>
      <c r="E46" s="55">
        <f t="shared" si="5"/>
        <v>0</v>
      </c>
      <c r="F46" s="55">
        <f t="shared" si="5"/>
        <v>0</v>
      </c>
      <c r="G46" s="55">
        <f t="shared" si="5"/>
        <v>0</v>
      </c>
      <c r="H46" s="55">
        <f t="shared" si="5"/>
        <v>0</v>
      </c>
      <c r="I46" s="55">
        <f t="shared" si="5"/>
        <v>0</v>
      </c>
      <c r="J46" s="55">
        <f t="shared" si="5"/>
        <v>20000000</v>
      </c>
      <c r="K46" s="20">
        <f>SUM(C46:J46)</f>
        <v>20000000</v>
      </c>
    </row>
    <row r="47" spans="1:11" ht="14.25" customHeight="1" x14ac:dyDescent="0.25">
      <c r="A47" s="28" t="s">
        <v>68</v>
      </c>
      <c r="B47" s="34">
        <v>1</v>
      </c>
      <c r="C47" s="56"/>
      <c r="D47" s="56"/>
      <c r="E47" s="56"/>
      <c r="F47" s="56"/>
      <c r="G47" s="56"/>
      <c r="H47" s="56"/>
      <c r="I47" s="56"/>
      <c r="J47" s="61">
        <v>10000000</v>
      </c>
      <c r="K47" s="41"/>
    </row>
    <row r="48" spans="1:11" ht="14.25" customHeight="1" x14ac:dyDescent="0.25">
      <c r="A48" s="28" t="s">
        <v>69</v>
      </c>
      <c r="B48" s="34">
        <v>1</v>
      </c>
      <c r="C48" s="56"/>
      <c r="D48" s="56"/>
      <c r="E48" s="56"/>
      <c r="F48" s="56"/>
      <c r="G48" s="56"/>
      <c r="H48" s="56"/>
      <c r="I48" s="56"/>
      <c r="J48" s="61">
        <v>10000000</v>
      </c>
      <c r="K48" s="41"/>
    </row>
    <row r="49" spans="1:11" ht="14.25" customHeight="1" x14ac:dyDescent="0.25">
      <c r="A49" s="25" t="s">
        <v>70</v>
      </c>
      <c r="B49" s="26">
        <f t="shared" ref="B49:J49" si="6">+B5+B10+B26+B42+B46</f>
        <v>48</v>
      </c>
      <c r="C49" s="58">
        <f t="shared" si="6"/>
        <v>80000000</v>
      </c>
      <c r="D49" s="58">
        <f t="shared" si="6"/>
        <v>210000000</v>
      </c>
      <c r="E49" s="58">
        <f t="shared" si="6"/>
        <v>340000000</v>
      </c>
      <c r="F49" s="58">
        <f t="shared" si="6"/>
        <v>220000000</v>
      </c>
      <c r="G49" s="58">
        <f t="shared" si="6"/>
        <v>360000000</v>
      </c>
      <c r="H49" s="58">
        <f t="shared" si="6"/>
        <v>200000000</v>
      </c>
      <c r="I49" s="58">
        <f t="shared" si="6"/>
        <v>150000000</v>
      </c>
      <c r="J49" s="58">
        <f t="shared" si="6"/>
        <v>80000000</v>
      </c>
      <c r="K49" s="63">
        <f>+C49+D49+E49+F49+G49+H49+I49+J49</f>
        <v>1640000000</v>
      </c>
    </row>
    <row r="50" spans="1:11" ht="14.25" customHeight="1" x14ac:dyDescent="0.25">
      <c r="A50" s="43" t="s">
        <v>78</v>
      </c>
      <c r="B50" s="44"/>
      <c r="C50" s="62">
        <f>+C49</f>
        <v>80000000</v>
      </c>
      <c r="D50" s="62">
        <f t="shared" ref="D50:J50" si="7">+C50+D49</f>
        <v>290000000</v>
      </c>
      <c r="E50" s="62">
        <f t="shared" si="7"/>
        <v>630000000</v>
      </c>
      <c r="F50" s="62">
        <f t="shared" si="7"/>
        <v>850000000</v>
      </c>
      <c r="G50" s="62">
        <f t="shared" si="7"/>
        <v>1210000000</v>
      </c>
      <c r="H50" s="62">
        <f t="shared" si="7"/>
        <v>1410000000</v>
      </c>
      <c r="I50" s="62">
        <f>+H50+I49</f>
        <v>1560000000</v>
      </c>
      <c r="J50" s="62">
        <f t="shared" si="7"/>
        <v>1640000000</v>
      </c>
      <c r="K50" s="52"/>
    </row>
    <row r="51" spans="1:11" ht="14.25" customHeight="1" x14ac:dyDescent="0.25">
      <c r="A51" s="31" t="s">
        <v>72</v>
      </c>
      <c r="B51" s="45"/>
      <c r="C51" s="49">
        <f>+C50/K49</f>
        <v>4.878048780487805E-2</v>
      </c>
      <c r="D51" s="49">
        <f>+D50/K49</f>
        <v>0.17682926829268292</v>
      </c>
      <c r="E51" s="49">
        <f>+E50/K49</f>
        <v>0.38414634146341464</v>
      </c>
      <c r="F51" s="66">
        <f>+F50/K49</f>
        <v>0.51829268292682928</v>
      </c>
      <c r="G51" s="49">
        <f>+G50/K49</f>
        <v>0.73780487804878048</v>
      </c>
      <c r="H51" s="49">
        <f>+H50/K49</f>
        <v>0.8597560975609756</v>
      </c>
      <c r="I51" s="49">
        <f>+I50/K49</f>
        <v>0.95121951219512191</v>
      </c>
      <c r="J51" s="49">
        <f>+J50/K49</f>
        <v>1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</sheetData>
  <mergeCells count="5">
    <mergeCell ref="A1:K1"/>
    <mergeCell ref="C2:J2"/>
    <mergeCell ref="A2:A3"/>
    <mergeCell ref="B2:B3"/>
    <mergeCell ref="K2:K3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showGridLines="0" workbookViewId="0">
      <selection activeCell="K7" sqref="K7"/>
    </sheetView>
  </sheetViews>
  <sheetFormatPr baseColWidth="10" defaultColWidth="12.625" defaultRowHeight="15" customHeight="1" x14ac:dyDescent="0.2"/>
  <cols>
    <col min="1" max="1" width="18.125" customWidth="1"/>
    <col min="2" max="2" width="5.125" customWidth="1"/>
    <col min="3" max="3" width="10.625" customWidth="1"/>
    <col min="4" max="4" width="12.125" customWidth="1"/>
    <col min="5" max="5" width="11.25" customWidth="1"/>
    <col min="6" max="6" width="10.875" customWidth="1"/>
    <col min="7" max="7" width="11.375" customWidth="1"/>
    <col min="8" max="8" width="11.75" customWidth="1"/>
    <col min="9" max="9" width="12.375" customWidth="1"/>
    <col min="10" max="10" width="13.25" customWidth="1"/>
    <col min="11" max="27" width="9.375" customWidth="1"/>
  </cols>
  <sheetData>
    <row r="1" spans="1:10" ht="14.25" customHeight="1" x14ac:dyDescent="0.2"/>
    <row r="2" spans="1:10" ht="14.25" customHeight="1" x14ac:dyDescent="0.25">
      <c r="A2" s="39" t="s">
        <v>79</v>
      </c>
      <c r="B2" s="40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</row>
    <row r="3" spans="1:10" ht="14.25" customHeight="1" x14ac:dyDescent="0.25">
      <c r="A3" s="39" t="s">
        <v>80</v>
      </c>
      <c r="B3" s="18">
        <f>+'Valor Planificado'!C10</f>
        <v>0</v>
      </c>
      <c r="C3" s="18">
        <f>+'Valor Planificado'!D10</f>
        <v>90000000</v>
      </c>
      <c r="D3" s="18">
        <f>+'Valor Planificado'!E10</f>
        <v>170000000</v>
      </c>
      <c r="E3" s="18">
        <f>+'Valor Planificado'!F10</f>
        <v>20000000</v>
      </c>
      <c r="F3" s="18">
        <f>+'Valor Planificado'!G10</f>
        <v>50000000</v>
      </c>
      <c r="G3" s="18">
        <f>+'Valor Planificado'!H10</f>
        <v>100000000</v>
      </c>
      <c r="H3" s="18">
        <f>+'Valor Planificado'!I10</f>
        <v>60000000</v>
      </c>
      <c r="I3" s="18">
        <f>+'Valor Planificado'!J5+'Valor Planificado'!J10+'Valor Planificado'!J26+'Valor Planificado'!J42+'Valor Planificado'!J46</f>
        <v>80000000</v>
      </c>
      <c r="J3" s="52">
        <f>SUM(B3:I3)</f>
        <v>570000000</v>
      </c>
    </row>
    <row r="4" spans="1:10" ht="14.25" customHeight="1" x14ac:dyDescent="0.25">
      <c r="A4" s="39" t="s">
        <v>81</v>
      </c>
      <c r="B4" s="18">
        <f>+'costo real'!C26</f>
        <v>0</v>
      </c>
      <c r="C4" s="18">
        <f>+'costo real'!D26</f>
        <v>60000000</v>
      </c>
      <c r="D4" s="18">
        <f>+'costo real'!E26</f>
        <v>110000000</v>
      </c>
      <c r="E4" s="18">
        <f>+'costo real'!F26</f>
        <v>140000000</v>
      </c>
      <c r="F4" s="18">
        <f>+'costo real'!G26</f>
        <v>250000000</v>
      </c>
      <c r="G4" s="18">
        <f>+'costo real'!H26</f>
        <v>40000000</v>
      </c>
      <c r="H4" s="18">
        <f>+'costo real'!I26</f>
        <v>30000000</v>
      </c>
      <c r="I4" s="18">
        <f>+'costo real'!J42+'costo real'!J46</f>
        <v>80000000</v>
      </c>
      <c r="J4" s="52">
        <f>SUM(B4:I4)</f>
        <v>710000000</v>
      </c>
    </row>
    <row r="5" spans="1:10" ht="14.25" customHeight="1" x14ac:dyDescent="0.2">
      <c r="J5" s="52"/>
    </row>
    <row r="6" spans="1:10" ht="14.25" customHeight="1" x14ac:dyDescent="0.2">
      <c r="I6" s="64"/>
      <c r="J6" s="52">
        <f>+J3-J4</f>
        <v>-140000000</v>
      </c>
    </row>
    <row r="7" spans="1:10" ht="14.25" customHeight="1" x14ac:dyDescent="0.2"/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Listado de Actividades</vt:lpstr>
      <vt:lpstr>ET</vt:lpstr>
      <vt:lpstr>Cronograma</vt:lpstr>
      <vt:lpstr>Gestión de Recursos</vt:lpstr>
      <vt:lpstr>Valor Planificado</vt:lpstr>
      <vt:lpstr>costo real</vt:lpstr>
      <vt:lpstr>planificado vs 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Salas Didacticas Sede Bogota</dc:creator>
  <cp:keywords/>
  <dc:description/>
  <cp:lastModifiedBy>Salas Didacticas Sede Bogota</cp:lastModifiedBy>
  <cp:revision/>
  <dcterms:created xsi:type="dcterms:W3CDTF">2023-09-29T01:14:10Z</dcterms:created>
  <dcterms:modified xsi:type="dcterms:W3CDTF">2025-08-22T22:05:49Z</dcterms:modified>
  <cp:category/>
  <cp:contentStatus/>
</cp:coreProperties>
</file>