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Modelos estocasticos\Teoría de Colas\"/>
    </mc:Choice>
  </mc:AlternateContent>
  <xr:revisionPtr revIDLastSave="0" documentId="13_ncr:1_{89B432CF-9F68-44A6-96BC-58571334BBB2}" xr6:coauthVersionLast="45" xr6:coauthVersionMax="45" xr10:uidLastSave="{00000000-0000-0000-0000-000000000000}"/>
  <bookViews>
    <workbookView xWindow="984" yWindow="5532" windowWidth="17280" windowHeight="8964" xr2:uid="{2BA5A08F-F8F1-42D7-8CE2-FB048B690599}"/>
  </bookViews>
  <sheets>
    <sheet name="E1" sheetId="1" r:id="rId1"/>
    <sheet name="E2" sheetId="2" r:id="rId2"/>
    <sheet name="E3" sheetId="4" r:id="rId3"/>
    <sheet name="E4" sheetId="5" r:id="rId4"/>
    <sheet name="E5X" sheetId="6" r:id="rId5"/>
    <sheet name="E5Y" sheetId="7" r:id="rId6"/>
    <sheet name="E6" sheetId="8" r:id="rId7"/>
    <sheet name="E7" sheetId="9" r:id="rId8"/>
    <sheet name="E8" sheetId="10" r:id="rId9"/>
  </sheets>
  <definedNames>
    <definedName name="lambda" localSheetId="1">'E2'!$B$6</definedName>
    <definedName name="lambda" localSheetId="2">'E3'!$B$6</definedName>
    <definedName name="lambda" localSheetId="3">'E4'!$B$6</definedName>
    <definedName name="lambda" localSheetId="4">E5X!$B$6</definedName>
    <definedName name="lambda" localSheetId="5">E5Y!$B$6</definedName>
    <definedName name="lambda" localSheetId="6">'E6'!$B$6</definedName>
    <definedName name="lambda" localSheetId="7">'E7'!$B$6</definedName>
    <definedName name="lambda" localSheetId="8">'E8'!$B$6</definedName>
    <definedName name="lambda">'E1'!$B$6</definedName>
    <definedName name="mu" localSheetId="1">'E2'!$B$7</definedName>
    <definedName name="mu" localSheetId="2">'E3'!$B$7</definedName>
    <definedName name="mu" localSheetId="3">'E4'!$B$7</definedName>
    <definedName name="mu" localSheetId="4">E5X!$B$7</definedName>
    <definedName name="mu" localSheetId="5">E5Y!$B$7</definedName>
    <definedName name="mu" localSheetId="6">'E6'!$B$7</definedName>
    <definedName name="mu" localSheetId="7">'E7'!$B$7</definedName>
    <definedName name="mu" localSheetId="8">'E8'!$B$7</definedName>
    <definedName name="mu">'E1'!$B$7</definedName>
    <definedName name="ro" localSheetId="1">'E2'!$G$13</definedName>
    <definedName name="ro" localSheetId="2">'E3'!$G$13</definedName>
    <definedName name="ro" localSheetId="3">'E4'!$G$13</definedName>
    <definedName name="ro" localSheetId="4">E5X!$G$13</definedName>
    <definedName name="ro" localSheetId="5">E5Y!$G$13</definedName>
    <definedName name="ro" localSheetId="6">'E6'!$G$13</definedName>
    <definedName name="ro" localSheetId="7">'E7'!$G$13</definedName>
    <definedName name="ro" localSheetId="8">'E8'!$G$13</definedName>
    <definedName name="ro">'E1'!$G$13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10" l="1"/>
  <c r="J44" i="10" s="1"/>
  <c r="J30" i="10"/>
  <c r="P30" i="10"/>
  <c r="G25" i="10"/>
  <c r="H25" i="10" s="1"/>
  <c r="H22" i="10"/>
  <c r="G22" i="10"/>
  <c r="G19" i="10"/>
  <c r="G16" i="10"/>
  <c r="G13" i="10"/>
  <c r="C33" i="10" s="1"/>
  <c r="C13" i="10"/>
  <c r="A10" i="10"/>
  <c r="B10" i="10" s="1"/>
  <c r="G25" i="9"/>
  <c r="H25" i="9" s="1"/>
  <c r="G22" i="9"/>
  <c r="H22" i="9" s="1"/>
  <c r="G19" i="9"/>
  <c r="G16" i="9"/>
  <c r="G13" i="9"/>
  <c r="C13" i="9"/>
  <c r="C18" i="9" s="1"/>
  <c r="A10" i="9"/>
  <c r="B10" i="9" s="1"/>
  <c r="G25" i="8"/>
  <c r="H25" i="8" s="1"/>
  <c r="G22" i="8"/>
  <c r="H22" i="8" s="1"/>
  <c r="G19" i="8"/>
  <c r="G16" i="8"/>
  <c r="G13" i="8"/>
  <c r="C13" i="8"/>
  <c r="A10" i="8"/>
  <c r="B10" i="8" s="1"/>
  <c r="P41" i="10" l="1"/>
  <c r="J33" i="10"/>
  <c r="C16" i="10"/>
  <c r="C26" i="9"/>
  <c r="C29" i="9"/>
  <c r="C19" i="9"/>
  <c r="C25" i="9"/>
  <c r="C16" i="8"/>
  <c r="C26" i="10"/>
  <c r="C30" i="10"/>
  <c r="C33" i="8"/>
  <c r="D13" i="9"/>
  <c r="C20" i="9"/>
  <c r="C17" i="10"/>
  <c r="C28" i="9"/>
  <c r="C20" i="10"/>
  <c r="C31" i="9"/>
  <c r="C22" i="9"/>
  <c r="C30" i="9"/>
  <c r="C14" i="10"/>
  <c r="C21" i="10"/>
  <c r="C24" i="10"/>
  <c r="C27" i="10"/>
  <c r="C31" i="10"/>
  <c r="D13" i="10"/>
  <c r="C23" i="10"/>
  <c r="C15" i="9"/>
  <c r="C32" i="9"/>
  <c r="C18" i="10"/>
  <c r="C16" i="9"/>
  <c r="C23" i="9"/>
  <c r="C33" i="9"/>
  <c r="C15" i="10"/>
  <c r="C22" i="10"/>
  <c r="C25" i="10"/>
  <c r="C28" i="10"/>
  <c r="C32" i="10"/>
  <c r="C19" i="10"/>
  <c r="C29" i="10"/>
  <c r="C19" i="8"/>
  <c r="C17" i="9"/>
  <c r="C14" i="9"/>
  <c r="C21" i="9"/>
  <c r="C24" i="9"/>
  <c r="C27" i="9"/>
  <c r="C29" i="8"/>
  <c r="C32" i="8"/>
  <c r="D13" i="8"/>
  <c r="C17" i="8"/>
  <c r="C20" i="8"/>
  <c r="C23" i="8"/>
  <c r="C26" i="8"/>
  <c r="C30" i="8"/>
  <c r="C14" i="8"/>
  <c r="C21" i="8"/>
  <c r="C24" i="8"/>
  <c r="C27" i="8"/>
  <c r="C31" i="8"/>
  <c r="C18" i="8"/>
  <c r="C15" i="8"/>
  <c r="C22" i="8"/>
  <c r="C25" i="8"/>
  <c r="C28" i="8"/>
  <c r="D14" i="10" l="1"/>
  <c r="D14" i="9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15" i="10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14" i="8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G25" i="7" l="1"/>
  <c r="H25" i="7" s="1"/>
  <c r="G22" i="7"/>
  <c r="H22" i="7" s="1"/>
  <c r="G19" i="7"/>
  <c r="G16" i="7"/>
  <c r="G13" i="7"/>
  <c r="C13" i="7"/>
  <c r="A10" i="7"/>
  <c r="B10" i="7" s="1"/>
  <c r="G25" i="6"/>
  <c r="H25" i="6" s="1"/>
  <c r="G22" i="6"/>
  <c r="H22" i="6" s="1"/>
  <c r="G19" i="6"/>
  <c r="G16" i="6"/>
  <c r="G13" i="6"/>
  <c r="C13" i="6"/>
  <c r="A10" i="6"/>
  <c r="B10" i="6" s="1"/>
  <c r="G25" i="5"/>
  <c r="H25" i="5" s="1"/>
  <c r="G22" i="5"/>
  <c r="H22" i="5" s="1"/>
  <c r="G19" i="5"/>
  <c r="G16" i="5"/>
  <c r="G13" i="5"/>
  <c r="C13" i="5"/>
  <c r="C31" i="5" s="1"/>
  <c r="A10" i="5"/>
  <c r="B10" i="5" s="1"/>
  <c r="G25" i="4"/>
  <c r="H25" i="4" s="1"/>
  <c r="G22" i="4"/>
  <c r="H22" i="4" s="1"/>
  <c r="G19" i="4"/>
  <c r="G16" i="4"/>
  <c r="G13" i="4"/>
  <c r="C13" i="4"/>
  <c r="D13" i="4" s="1"/>
  <c r="A10" i="4"/>
  <c r="B10" i="4" s="1"/>
  <c r="G25" i="2"/>
  <c r="H25" i="2" s="1"/>
  <c r="G22" i="2"/>
  <c r="H22" i="2" s="1"/>
  <c r="G19" i="2"/>
  <c r="G16" i="2"/>
  <c r="G13" i="2"/>
  <c r="C13" i="2"/>
  <c r="A10" i="2"/>
  <c r="B10" i="2" s="1"/>
  <c r="C32" i="7" l="1"/>
  <c r="C30" i="7"/>
  <c r="C19" i="7"/>
  <c r="C33" i="7"/>
  <c r="C18" i="7"/>
  <c r="C20" i="7"/>
  <c r="D13" i="7"/>
  <c r="C23" i="7"/>
  <c r="C16" i="7"/>
  <c r="C26" i="7"/>
  <c r="C29" i="7"/>
  <c r="C18" i="6"/>
  <c r="C17" i="7"/>
  <c r="C14" i="7"/>
  <c r="C21" i="7"/>
  <c r="C24" i="7"/>
  <c r="C27" i="7"/>
  <c r="C31" i="7"/>
  <c r="C32" i="6"/>
  <c r="C33" i="6"/>
  <c r="C15" i="7"/>
  <c r="C22" i="7"/>
  <c r="C25" i="7"/>
  <c r="C28" i="7"/>
  <c r="C29" i="6"/>
  <c r="C19" i="5"/>
  <c r="C16" i="6"/>
  <c r="C19" i="6"/>
  <c r="D13" i="6"/>
  <c r="C20" i="6"/>
  <c r="C23" i="6"/>
  <c r="C26" i="6"/>
  <c r="C30" i="6"/>
  <c r="C17" i="6"/>
  <c r="C18" i="5"/>
  <c r="C22" i="5"/>
  <c r="C14" i="6"/>
  <c r="C21" i="6"/>
  <c r="C24" i="6"/>
  <c r="C27" i="6"/>
  <c r="C31" i="6"/>
  <c r="C15" i="6"/>
  <c r="C22" i="6"/>
  <c r="C25" i="6"/>
  <c r="C28" i="6"/>
  <c r="C32" i="5"/>
  <c r="C33" i="5"/>
  <c r="C25" i="5"/>
  <c r="C15" i="5"/>
  <c r="C16" i="5"/>
  <c r="C28" i="5"/>
  <c r="C29" i="5"/>
  <c r="D13" i="5"/>
  <c r="C20" i="5"/>
  <c r="C23" i="5"/>
  <c r="C26" i="5"/>
  <c r="C30" i="5"/>
  <c r="C17" i="5"/>
  <c r="C14" i="5"/>
  <c r="C21" i="5"/>
  <c r="C24" i="5"/>
  <c r="C27" i="5"/>
  <c r="C19" i="4"/>
  <c r="C30" i="4"/>
  <c r="C22" i="4"/>
  <c r="C32" i="4"/>
  <c r="C15" i="4"/>
  <c r="C23" i="4"/>
  <c r="C33" i="4"/>
  <c r="C16" i="4"/>
  <c r="C25" i="4"/>
  <c r="C18" i="4"/>
  <c r="C26" i="4"/>
  <c r="C28" i="4"/>
  <c r="C20" i="4"/>
  <c r="C29" i="4"/>
  <c r="C17" i="4"/>
  <c r="C14" i="4"/>
  <c r="D14" i="4" s="1"/>
  <c r="C21" i="4"/>
  <c r="C24" i="4"/>
  <c r="C27" i="4"/>
  <c r="C31" i="4"/>
  <c r="C33" i="2"/>
  <c r="C16" i="2"/>
  <c r="D13" i="2"/>
  <c r="C20" i="2"/>
  <c r="C23" i="2"/>
  <c r="C26" i="2"/>
  <c r="C30" i="2"/>
  <c r="C17" i="2"/>
  <c r="C14" i="2"/>
  <c r="C21" i="2"/>
  <c r="C24" i="2"/>
  <c r="C27" i="2"/>
  <c r="C31" i="2"/>
  <c r="C18" i="2"/>
  <c r="C15" i="2"/>
  <c r="C22" i="2"/>
  <c r="C25" i="2"/>
  <c r="C28" i="2"/>
  <c r="C32" i="2"/>
  <c r="C19" i="2"/>
  <c r="C29" i="2"/>
  <c r="A10" i="1"/>
  <c r="B10" i="1" s="1"/>
  <c r="G25" i="1"/>
  <c r="H25" i="1" s="1"/>
  <c r="D14" i="7" l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14" i="6"/>
  <c r="D15" i="6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14" i="5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15" i="4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14" i="2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G22" i="1"/>
  <c r="H22" i="1" s="1"/>
  <c r="G19" i="1"/>
  <c r="G16" i="1"/>
  <c r="G13" i="1"/>
  <c r="C13" i="1"/>
  <c r="D13" i="1" s="1"/>
  <c r="C20" i="1" l="1"/>
  <c r="C28" i="1"/>
  <c r="C21" i="1"/>
  <c r="C22" i="1"/>
  <c r="C15" i="1"/>
  <c r="C23" i="1"/>
  <c r="C31" i="1"/>
  <c r="C18" i="1"/>
  <c r="C29" i="1"/>
  <c r="C16" i="1"/>
  <c r="C24" i="1"/>
  <c r="C32" i="1"/>
  <c r="C17" i="1"/>
  <c r="C25" i="1"/>
  <c r="C33" i="1"/>
  <c r="C26" i="1"/>
  <c r="C27" i="1"/>
  <c r="C14" i="1"/>
  <c r="D14" i="1" s="1"/>
  <c r="C19" i="1"/>
  <c r="C30" i="1"/>
  <c r="D15" i="1" l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</calcChain>
</file>

<file path=xl/sharedStrings.xml><?xml version="1.0" encoding="utf-8"?>
<sst xmlns="http://schemas.openxmlformats.org/spreadsheetml/2006/main" count="451" uniqueCount="65">
  <si>
    <t>λ</t>
  </si>
  <si>
    <t>ϻ</t>
  </si>
  <si>
    <t>S</t>
  </si>
  <si>
    <t>Tasa promedio de llegadas por unidad de tiempo</t>
  </si>
  <si>
    <t>Tasa promedio de atenciones por unidad de tiempo</t>
  </si>
  <si>
    <t>Número de servidores (Sólo 1)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</si>
  <si>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</si>
  <si>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</si>
  <si>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</si>
  <si>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</si>
  <si>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</si>
  <si>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</si>
  <si>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</si>
  <si>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</si>
  <si>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</si>
  <si>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</si>
  <si>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</si>
  <si>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INDIVIDUAL</t>
  </si>
  <si>
    <t>ACUMULADO</t>
  </si>
  <si>
    <t>FACTOR DE UTILIZACIÓN DEL SISTEMA</t>
  </si>
  <si>
    <t>р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</si>
  <si>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</si>
  <si>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</si>
  <si>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</si>
  <si>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</si>
  <si>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</si>
  <si>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</si>
  <si>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</si>
  <si>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</si>
  <si>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</si>
  <si>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</si>
  <si>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Universidad La Salle</t>
  </si>
  <si>
    <t xml:space="preserve">Modelos Deterministas y Estocásticos </t>
  </si>
  <si>
    <t xml:space="preserve">Fuentes Martínez Franco Yarel </t>
  </si>
  <si>
    <t>NÚMERO DE CLIENTES PROMEDIO EN COLA</t>
  </si>
  <si>
    <t>NÚMERO DE CLIENTES PROMEDIO</t>
  </si>
  <si>
    <t>Lq</t>
  </si>
  <si>
    <t>L</t>
  </si>
  <si>
    <t>DESCRIPCIÓN CUANTITATIVA DEL SISTEMA</t>
  </si>
  <si>
    <t>TIEMPO PROMEDIO DE ESPERA EN COLA</t>
  </si>
  <si>
    <t>Wq</t>
  </si>
  <si>
    <t>minutos</t>
  </si>
  <si>
    <t>TIEMPO PROMEDIO TOTAL DE ESTANCIA EN EL SISTEMA</t>
  </si>
  <si>
    <t>W</t>
  </si>
  <si>
    <t>PROBABILIDAD DE n CLIENTES EN EL SISTEMA</t>
  </si>
  <si>
    <t>1 cliente cada 4 min</t>
  </si>
  <si>
    <t>Tiempo promedio es de 2min</t>
  </si>
  <si>
    <t xml:space="preserve">Pago de Empleados </t>
  </si>
  <si>
    <t>500 c/u</t>
  </si>
  <si>
    <t>Costo de tiempo de espera</t>
  </si>
  <si>
    <t>Total</t>
  </si>
  <si>
    <t>Total = Suma de Pago de empleados + Costo del tiempo de espera</t>
  </si>
  <si>
    <t>Primera Instalación</t>
  </si>
  <si>
    <t>μ</t>
  </si>
  <si>
    <t>p</t>
  </si>
  <si>
    <t>8 min</t>
  </si>
  <si>
    <t>10 min</t>
  </si>
  <si>
    <t>Costo Camion en reparacion</t>
  </si>
  <si>
    <t xml:space="preserve">Costo instalacion </t>
  </si>
  <si>
    <t>Costo mano de obra</t>
  </si>
  <si>
    <t>Año</t>
  </si>
  <si>
    <t>Segunda Instalación</t>
  </si>
  <si>
    <t>0.66666667 min</t>
  </si>
  <si>
    <t>1.66666667 min</t>
  </si>
  <si>
    <t>M/M/1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</si>
</sst>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44" formatCode="_-&quot;$&quot;* #,##0.00_-;\-&quot;$&quot;* #,##0.00_-;_-&quot;$&quot;* &quot;-&quot;??_-;_-@_-"/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7" borderId="1" xfId="0" applyFill="1" applyBorder="1"/>
    <xf numFmtId="0" fontId="3" fillId="5" borderId="1" xfId="0" applyFont="1" applyFill="1" applyBorder="1" applyAlignment="1">
      <alignment horizontal="center"/>
    </xf>
    <xf numFmtId="10" fontId="0" fillId="7" borderId="1" xfId="1" applyNumberFormat="1" applyFont="1" applyFill="1" applyBorder="1"/>
    <xf numFmtId="10" fontId="0" fillId="0" borderId="1" xfId="0" applyNumberFormat="1" applyBorder="1" applyAlignment="1">
      <alignment horizontal="center"/>
    </xf>
    <xf numFmtId="164" fontId="0" fillId="7" borderId="1" xfId="0" applyNumberFormat="1" applyFill="1" applyBorder="1"/>
    <xf numFmtId="0" fontId="0" fillId="0" borderId="0" xfId="0" applyAlignment="1">
      <alignment horizontal="center"/>
    </xf>
    <xf numFmtId="165" fontId="0" fillId="7" borderId="1" xfId="0" applyNumberFormat="1" applyFill="1" applyBorder="1"/>
    <xf numFmtId="0" fontId="0" fillId="0" borderId="0" xfId="0" applyAlignment="1">
      <alignment horizontal="right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44" fontId="0" fillId="0" borderId="0" xfId="2" applyFont="1"/>
    <xf numFmtId="0" fontId="0" fillId="0" borderId="0" xfId="0" applyAlignment="1"/>
    <xf numFmtId="0" fontId="8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9" fillId="6" borderId="0" xfId="0" applyFont="1" applyFill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E406-E1F3-4420-8C82-1A6E20E7A78C}">
  <dimension ref="A1:I33"/>
  <sheetViews>
    <sheetView showGridLines="0" tabSelected="1" workbookViewId="0">
      <selection activeCell="D4" sqref="D4:H4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4" spans="1:8" x14ac:dyDescent="0.3">
      <c r="D4" s="25" t="s">
        <v>64</v>
      </c>
      <c r="E4" s="25"/>
      <c r="F4" s="25"/>
      <c r="G4" s="25"/>
      <c r="H4" s="25"/>
    </row>
    <row r="6" spans="1:8" ht="21" x14ac:dyDescent="0.4">
      <c r="A6" s="1" t="s">
        <v>0</v>
      </c>
      <c r="B6" s="6">
        <v>30</v>
      </c>
      <c r="C6" t="s">
        <v>3</v>
      </c>
    </row>
    <row r="7" spans="1:8" ht="21" x14ac:dyDescent="0.4">
      <c r="A7" s="1" t="s">
        <v>1</v>
      </c>
      <c r="B7" s="6">
        <v>40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0.25</v>
      </c>
      <c r="D13" s="13">
        <f>C13</f>
        <v>0.25</v>
      </c>
      <c r="F13" s="9" t="s">
        <v>20</v>
      </c>
      <c r="G13" s="12">
        <f>lambda/mu</f>
        <v>0.75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0.1875</v>
      </c>
      <c r="D14" s="13">
        <f>C14+D13</f>
        <v>0.4375</v>
      </c>
    </row>
    <row r="15" spans="1:8" x14ac:dyDescent="0.3">
      <c r="A15" s="6">
        <v>2</v>
      </c>
      <c r="B15" s="7" t="s">
        <v>8</v>
      </c>
      <c r="C15" s="8">
        <f t="shared" si="0"/>
        <v>0.140625</v>
      </c>
      <c r="D15" s="13">
        <f t="shared" ref="D15:D33" si="1">C15+D14</f>
        <v>0.578125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0.10546875</v>
      </c>
      <c r="D16" s="13">
        <f t="shared" si="1"/>
        <v>0.68359375</v>
      </c>
      <c r="F16" s="11" t="s">
        <v>36</v>
      </c>
      <c r="G16" s="14">
        <f>(lambda)*(lambda)/(mu*(mu-lambda))</f>
        <v>2.25</v>
      </c>
    </row>
    <row r="17" spans="1:9" x14ac:dyDescent="0.3">
      <c r="A17" s="6">
        <v>4</v>
      </c>
      <c r="B17" s="7" t="s">
        <v>10</v>
      </c>
      <c r="C17" s="8">
        <f t="shared" si="0"/>
        <v>7.91015625E-2</v>
      </c>
      <c r="D17" s="13">
        <f t="shared" si="1"/>
        <v>0.7626953125</v>
      </c>
    </row>
    <row r="18" spans="1:9" x14ac:dyDescent="0.3">
      <c r="A18" s="6">
        <v>5</v>
      </c>
      <c r="B18" s="7" t="s">
        <v>11</v>
      </c>
      <c r="C18" s="8">
        <f t="shared" si="0"/>
        <v>5.9326171875E-2</v>
      </c>
      <c r="D18" s="13">
        <f t="shared" si="1"/>
        <v>0.822021484375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4.449462890625E-2</v>
      </c>
      <c r="D19" s="13">
        <f t="shared" si="1"/>
        <v>0.86651611328125</v>
      </c>
      <c r="F19" s="11" t="s">
        <v>37</v>
      </c>
      <c r="G19" s="14">
        <f>lambda/(mu-lambda)</f>
        <v>3</v>
      </c>
    </row>
    <row r="20" spans="1:9" x14ac:dyDescent="0.3">
      <c r="A20" s="6">
        <v>7</v>
      </c>
      <c r="B20" s="7" t="s">
        <v>13</v>
      </c>
      <c r="C20" s="8">
        <f t="shared" si="0"/>
        <v>3.33709716796875E-2</v>
      </c>
      <c r="D20" s="13">
        <f t="shared" si="1"/>
        <v>0.8998870849609375</v>
      </c>
    </row>
    <row r="21" spans="1:9" x14ac:dyDescent="0.3">
      <c r="A21" s="6">
        <v>8</v>
      </c>
      <c r="B21" s="7" t="s">
        <v>14</v>
      </c>
      <c r="C21" s="8">
        <f t="shared" si="0"/>
        <v>2.5028228759765625E-2</v>
      </c>
      <c r="D21" s="13">
        <f t="shared" si="1"/>
        <v>0.92491531372070313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1.8771171569824219E-2</v>
      </c>
      <c r="D22" s="13">
        <f t="shared" si="1"/>
        <v>0.94368648529052734</v>
      </c>
      <c r="F22" s="11" t="s">
        <v>40</v>
      </c>
      <c r="G22" s="14">
        <f>lambda / (mu * (mu-lambda) )</f>
        <v>7.4999999999999997E-2</v>
      </c>
      <c r="H22" s="15">
        <f>G22*60</f>
        <v>4.5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1.4078378677368164E-2</v>
      </c>
      <c r="D23" s="13">
        <f t="shared" si="1"/>
        <v>0.95776486396789551</v>
      </c>
    </row>
    <row r="24" spans="1:9" x14ac:dyDescent="0.3">
      <c r="A24" s="6">
        <v>11</v>
      </c>
      <c r="B24" s="7" t="s">
        <v>21</v>
      </c>
      <c r="C24" s="8">
        <f t="shared" si="0"/>
        <v>1.0558784008026123E-2</v>
      </c>
      <c r="D24" s="13">
        <f t="shared" si="1"/>
        <v>0.96832364797592163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7.9190880060195923E-3</v>
      </c>
      <c r="D25" s="13">
        <f t="shared" si="1"/>
        <v>0.97624273598194122</v>
      </c>
      <c r="F25" s="11" t="s">
        <v>43</v>
      </c>
      <c r="G25" s="14">
        <f>1/(mu-lambda)</f>
        <v>0.1</v>
      </c>
      <c r="H25" s="15">
        <f>G25*60</f>
        <v>6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5.9393160045146942E-3</v>
      </c>
      <c r="D26" s="13">
        <f t="shared" si="1"/>
        <v>0.98218205198645592</v>
      </c>
    </row>
    <row r="27" spans="1:9" x14ac:dyDescent="0.3">
      <c r="A27" s="6">
        <v>14</v>
      </c>
      <c r="B27" s="7" t="s">
        <v>24</v>
      </c>
      <c r="C27" s="8">
        <f t="shared" si="0"/>
        <v>4.4544870033860207E-3</v>
      </c>
      <c r="D27" s="13">
        <f t="shared" si="1"/>
        <v>0.98663653898984194</v>
      </c>
    </row>
    <row r="28" spans="1:9" x14ac:dyDescent="0.3">
      <c r="A28" s="6">
        <v>15</v>
      </c>
      <c r="B28" s="7" t="s">
        <v>25</v>
      </c>
      <c r="C28" s="8">
        <f t="shared" si="0"/>
        <v>3.3408652525395155E-3</v>
      </c>
      <c r="D28" s="13">
        <f t="shared" si="1"/>
        <v>0.98997740424238145</v>
      </c>
    </row>
    <row r="29" spans="1:9" x14ac:dyDescent="0.3">
      <c r="A29" s="6">
        <v>16</v>
      </c>
      <c r="B29" s="7" t="s">
        <v>26</v>
      </c>
      <c r="C29" s="8">
        <f t="shared" si="0"/>
        <v>2.5056489394046366E-3</v>
      </c>
      <c r="D29" s="13">
        <f t="shared" si="1"/>
        <v>0.99248305318178609</v>
      </c>
    </row>
    <row r="30" spans="1:9" x14ac:dyDescent="0.3">
      <c r="A30" s="6">
        <v>17</v>
      </c>
      <c r="B30" s="7" t="s">
        <v>27</v>
      </c>
      <c r="C30" s="8">
        <f t="shared" si="0"/>
        <v>1.8792367045534775E-3</v>
      </c>
      <c r="D30" s="13">
        <f t="shared" si="1"/>
        <v>0.99436228988633957</v>
      </c>
    </row>
    <row r="31" spans="1:9" x14ac:dyDescent="0.3">
      <c r="A31" s="6">
        <v>18</v>
      </c>
      <c r="B31" s="7" t="s">
        <v>28</v>
      </c>
      <c r="C31" s="8">
        <f t="shared" si="0"/>
        <v>1.4094275284151081E-3</v>
      </c>
      <c r="D31" s="13">
        <f t="shared" si="1"/>
        <v>0.99577171741475468</v>
      </c>
    </row>
    <row r="32" spans="1:9" x14ac:dyDescent="0.3">
      <c r="A32" s="6">
        <v>19</v>
      </c>
      <c r="B32" s="7" t="s">
        <v>29</v>
      </c>
      <c r="C32" s="8">
        <f t="shared" si="0"/>
        <v>1.0570706463113311E-3</v>
      </c>
      <c r="D32" s="13">
        <f t="shared" si="1"/>
        <v>0.99682878806106601</v>
      </c>
    </row>
    <row r="33" spans="1:4" x14ac:dyDescent="0.3">
      <c r="A33" s="6">
        <v>20</v>
      </c>
      <c r="B33" s="7" t="s">
        <v>30</v>
      </c>
      <c r="C33" s="8">
        <f t="shared" si="0"/>
        <v>7.9280298473349831E-4</v>
      </c>
      <c r="D33" s="13">
        <f t="shared" si="1"/>
        <v>0.99762159104579951</v>
      </c>
    </row>
  </sheetData>
  <mergeCells count="4">
    <mergeCell ref="D1:H1"/>
    <mergeCell ref="D2:H2"/>
    <mergeCell ref="D3:H3"/>
    <mergeCell ref="D4:H4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4B64-2673-4EF0-8DE9-EA3E82752F73}">
  <dimension ref="A1:I33"/>
  <sheetViews>
    <sheetView showGridLines="0" topLeftCell="A17" workbookViewId="0">
      <selection activeCell="C36" sqref="C36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15</v>
      </c>
      <c r="C6" t="s">
        <v>3</v>
      </c>
    </row>
    <row r="7" spans="1:8" ht="21" x14ac:dyDescent="0.4">
      <c r="A7" s="1" t="s">
        <v>1</v>
      </c>
      <c r="B7" s="6">
        <v>30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0.5</v>
      </c>
      <c r="D13" s="13">
        <f>C13</f>
        <v>0.5</v>
      </c>
      <c r="F13" s="9" t="s">
        <v>20</v>
      </c>
      <c r="G13" s="12">
        <f>lambda/mu</f>
        <v>0.5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0.25</v>
      </c>
      <c r="D14" s="13">
        <f>C14+D13</f>
        <v>0.75</v>
      </c>
    </row>
    <row r="15" spans="1:8" x14ac:dyDescent="0.3">
      <c r="A15" s="6">
        <v>2</v>
      </c>
      <c r="B15" s="7" t="s">
        <v>8</v>
      </c>
      <c r="C15" s="8">
        <f t="shared" si="0"/>
        <v>0.125</v>
      </c>
      <c r="D15" s="13">
        <f t="shared" ref="D15:D33" si="1">C15+D14</f>
        <v>0.875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6.25E-2</v>
      </c>
      <c r="D16" s="13">
        <f t="shared" si="1"/>
        <v>0.9375</v>
      </c>
      <c r="F16" s="11" t="s">
        <v>36</v>
      </c>
      <c r="G16" s="14">
        <f>(lambda)*(lambda)/(mu*(mu-lambda))</f>
        <v>0.5</v>
      </c>
    </row>
    <row r="17" spans="1:9" x14ac:dyDescent="0.3">
      <c r="A17" s="6">
        <v>4</v>
      </c>
      <c r="B17" s="7" t="s">
        <v>10</v>
      </c>
      <c r="C17" s="8">
        <f t="shared" si="0"/>
        <v>3.125E-2</v>
      </c>
      <c r="D17" s="13">
        <f t="shared" si="1"/>
        <v>0.96875</v>
      </c>
    </row>
    <row r="18" spans="1:9" x14ac:dyDescent="0.3">
      <c r="A18" s="6">
        <v>5</v>
      </c>
      <c r="B18" s="7" t="s">
        <v>11</v>
      </c>
      <c r="C18" s="8">
        <f t="shared" si="0"/>
        <v>1.5625E-2</v>
      </c>
      <c r="D18" s="13">
        <f t="shared" si="1"/>
        <v>0.984375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7.8125E-3</v>
      </c>
      <c r="D19" s="13">
        <f t="shared" si="1"/>
        <v>0.9921875</v>
      </c>
      <c r="F19" s="11" t="s">
        <v>37</v>
      </c>
      <c r="G19" s="10">
        <f>lambda/(mu-lambda)</f>
        <v>1</v>
      </c>
    </row>
    <row r="20" spans="1:9" x14ac:dyDescent="0.3">
      <c r="A20" s="6">
        <v>7</v>
      </c>
      <c r="B20" s="7" t="s">
        <v>13</v>
      </c>
      <c r="C20" s="8">
        <f t="shared" si="0"/>
        <v>3.90625E-3</v>
      </c>
      <c r="D20" s="13">
        <f t="shared" si="1"/>
        <v>0.99609375</v>
      </c>
    </row>
    <row r="21" spans="1:9" x14ac:dyDescent="0.3">
      <c r="A21" s="6">
        <v>8</v>
      </c>
      <c r="B21" s="7" t="s">
        <v>14</v>
      </c>
      <c r="C21" s="8">
        <f t="shared" si="0"/>
        <v>1.953125E-3</v>
      </c>
      <c r="D21" s="13">
        <f t="shared" si="1"/>
        <v>0.998046875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9.765625E-4</v>
      </c>
      <c r="D22" s="13">
        <f t="shared" si="1"/>
        <v>0.9990234375</v>
      </c>
      <c r="F22" s="11" t="s">
        <v>40</v>
      </c>
      <c r="G22" s="14">
        <f>lambda / (mu * (mu-lambda) )</f>
        <v>3.3333333333333333E-2</v>
      </c>
      <c r="H22" s="15">
        <f>G22*60</f>
        <v>2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4.8828125E-4</v>
      </c>
      <c r="D23" s="13">
        <f t="shared" si="1"/>
        <v>0.99951171875</v>
      </c>
    </row>
    <row r="24" spans="1:9" x14ac:dyDescent="0.3">
      <c r="A24" s="6">
        <v>11</v>
      </c>
      <c r="B24" s="7" t="s">
        <v>21</v>
      </c>
      <c r="C24" s="8">
        <f t="shared" si="0"/>
        <v>2.44140625E-4</v>
      </c>
      <c r="D24" s="13">
        <f t="shared" si="1"/>
        <v>0.999755859375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1.220703125E-4</v>
      </c>
      <c r="D25" s="13">
        <f t="shared" si="1"/>
        <v>0.9998779296875</v>
      </c>
      <c r="F25" s="11" t="s">
        <v>43</v>
      </c>
      <c r="G25" s="16">
        <f>1/(mu-lambda)</f>
        <v>6.6666666666666666E-2</v>
      </c>
      <c r="H25" s="15">
        <f>G25*60</f>
        <v>4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6.103515625E-5</v>
      </c>
      <c r="D26" s="13">
        <f t="shared" si="1"/>
        <v>0.99993896484375</v>
      </c>
    </row>
    <row r="27" spans="1:9" x14ac:dyDescent="0.3">
      <c r="A27" s="6">
        <v>14</v>
      </c>
      <c r="B27" s="7" t="s">
        <v>24</v>
      </c>
      <c r="C27" s="8">
        <f t="shared" si="0"/>
        <v>3.0517578125E-5</v>
      </c>
      <c r="D27" s="13">
        <f t="shared" si="1"/>
        <v>0.999969482421875</v>
      </c>
    </row>
    <row r="28" spans="1:9" x14ac:dyDescent="0.3">
      <c r="A28" s="6">
        <v>15</v>
      </c>
      <c r="B28" s="7" t="s">
        <v>25</v>
      </c>
      <c r="C28" s="8">
        <f t="shared" si="0"/>
        <v>1.52587890625E-5</v>
      </c>
      <c r="D28" s="13">
        <f t="shared" si="1"/>
        <v>0.9999847412109375</v>
      </c>
    </row>
    <row r="29" spans="1:9" x14ac:dyDescent="0.3">
      <c r="A29" s="6">
        <v>16</v>
      </c>
      <c r="B29" s="7" t="s">
        <v>26</v>
      </c>
      <c r="C29" s="8">
        <f t="shared" si="0"/>
        <v>7.62939453125E-6</v>
      </c>
      <c r="D29" s="13">
        <f t="shared" si="1"/>
        <v>0.99999237060546875</v>
      </c>
      <c r="F29" t="s">
        <v>45</v>
      </c>
      <c r="H29">
        <v>1</v>
      </c>
      <c r="I29">
        <v>4</v>
      </c>
    </row>
    <row r="30" spans="1:9" x14ac:dyDescent="0.3">
      <c r="A30" s="6">
        <v>17</v>
      </c>
      <c r="B30" s="7" t="s">
        <v>27</v>
      </c>
      <c r="C30" s="8">
        <f t="shared" si="0"/>
        <v>3.814697265625E-6</v>
      </c>
      <c r="D30" s="13">
        <f t="shared" si="1"/>
        <v>0.99999618530273438</v>
      </c>
      <c r="F30" t="s">
        <v>46</v>
      </c>
      <c r="H30">
        <v>15</v>
      </c>
      <c r="I30">
        <v>60</v>
      </c>
    </row>
    <row r="31" spans="1:9" x14ac:dyDescent="0.3">
      <c r="A31" s="6">
        <v>18</v>
      </c>
      <c r="B31" s="7" t="s">
        <v>28</v>
      </c>
      <c r="C31" s="8">
        <f t="shared" si="0"/>
        <v>1.9073486328125E-6</v>
      </c>
      <c r="D31" s="13">
        <f t="shared" si="1"/>
        <v>0.99999809265136719</v>
      </c>
    </row>
    <row r="32" spans="1:9" x14ac:dyDescent="0.3">
      <c r="A32" s="6">
        <v>19</v>
      </c>
      <c r="B32" s="7" t="s">
        <v>29</v>
      </c>
      <c r="C32" s="8">
        <f t="shared" si="0"/>
        <v>9.5367431640625E-7</v>
      </c>
      <c r="D32" s="13">
        <f t="shared" si="1"/>
        <v>0.99999904632568359</v>
      </c>
    </row>
    <row r="33" spans="1:4" x14ac:dyDescent="0.3">
      <c r="A33" s="6">
        <v>20</v>
      </c>
      <c r="B33" s="7" t="s">
        <v>30</v>
      </c>
      <c r="C33" s="8">
        <f t="shared" si="0"/>
        <v>4.76837158203125E-7</v>
      </c>
      <c r="D33" s="13">
        <f t="shared" si="1"/>
        <v>0.9999995231628418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8537-5FE2-46C2-8C14-9626CAC9BD00}">
  <dimension ref="A1:I33"/>
  <sheetViews>
    <sheetView showGridLines="0" workbookViewId="0">
      <selection activeCell="B7" sqref="B7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5</v>
      </c>
      <c r="C6" t="s">
        <v>3</v>
      </c>
    </row>
    <row r="7" spans="1:8" ht="21" x14ac:dyDescent="0.4">
      <c r="A7" s="1" t="s">
        <v>1</v>
      </c>
      <c r="B7" s="6">
        <v>7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0.2857142857142857</v>
      </c>
      <c r="D13" s="13">
        <f>C13</f>
        <v>0.2857142857142857</v>
      </c>
      <c r="F13" s="9" t="s">
        <v>20</v>
      </c>
      <c r="G13" s="12">
        <f>lambda/mu</f>
        <v>0.7142857142857143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0.20408163265306123</v>
      </c>
      <c r="D14" s="13">
        <f>C14+D13</f>
        <v>0.48979591836734693</v>
      </c>
    </row>
    <row r="15" spans="1:8" x14ac:dyDescent="0.3">
      <c r="A15" s="6">
        <v>2</v>
      </c>
      <c r="B15" s="7" t="s">
        <v>8</v>
      </c>
      <c r="C15" s="8">
        <f t="shared" si="0"/>
        <v>0.1457725947521866</v>
      </c>
      <c r="D15" s="13">
        <f t="shared" ref="D15:D33" si="1">C15+D14</f>
        <v>0.63556851311953355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0.10412328196584757</v>
      </c>
      <c r="D16" s="13">
        <f t="shared" si="1"/>
        <v>0.73969179508538108</v>
      </c>
      <c r="F16" s="11" t="s">
        <v>36</v>
      </c>
      <c r="G16" s="14">
        <f>(lambda)*(lambda)/(mu*(mu-lambda))</f>
        <v>1.7857142857142858</v>
      </c>
    </row>
    <row r="17" spans="1:9" x14ac:dyDescent="0.3">
      <c r="A17" s="6">
        <v>4</v>
      </c>
      <c r="B17" s="7" t="s">
        <v>10</v>
      </c>
      <c r="C17" s="8">
        <f t="shared" si="0"/>
        <v>7.4373772832748264E-2</v>
      </c>
      <c r="D17" s="13">
        <f t="shared" si="1"/>
        <v>0.81406556791812934</v>
      </c>
    </row>
    <row r="18" spans="1:9" x14ac:dyDescent="0.3">
      <c r="A18" s="6">
        <v>5</v>
      </c>
      <c r="B18" s="7" t="s">
        <v>11</v>
      </c>
      <c r="C18" s="8">
        <f t="shared" si="0"/>
        <v>5.3124123451963046E-2</v>
      </c>
      <c r="D18" s="13">
        <f t="shared" si="1"/>
        <v>0.86718969137009239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3.7945802465687885E-2</v>
      </c>
      <c r="D19" s="13">
        <f t="shared" si="1"/>
        <v>0.90513549383578029</v>
      </c>
      <c r="F19" s="11" t="s">
        <v>37</v>
      </c>
      <c r="G19" s="10">
        <f>lambda/(mu-lambda)</f>
        <v>2.5</v>
      </c>
    </row>
    <row r="20" spans="1:9" x14ac:dyDescent="0.3">
      <c r="A20" s="6">
        <v>7</v>
      </c>
      <c r="B20" s="7" t="s">
        <v>13</v>
      </c>
      <c r="C20" s="8">
        <f t="shared" si="0"/>
        <v>2.7104144618348494E-2</v>
      </c>
      <c r="D20" s="13">
        <f t="shared" si="1"/>
        <v>0.93223963845412883</v>
      </c>
    </row>
    <row r="21" spans="1:9" x14ac:dyDescent="0.3">
      <c r="A21" s="6">
        <v>8</v>
      </c>
      <c r="B21" s="7" t="s">
        <v>14</v>
      </c>
      <c r="C21" s="8">
        <f t="shared" si="0"/>
        <v>1.9360103298820354E-2</v>
      </c>
      <c r="D21" s="13">
        <f t="shared" si="1"/>
        <v>0.95159974175294915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1.3828645213443111E-2</v>
      </c>
      <c r="D22" s="13">
        <f t="shared" si="1"/>
        <v>0.96542838696639222</v>
      </c>
      <c r="F22" s="11" t="s">
        <v>40</v>
      </c>
      <c r="G22" s="14">
        <f>lambda / (mu * (mu-lambda) )</f>
        <v>0.35714285714285715</v>
      </c>
      <c r="H22" s="15">
        <f>G22*60</f>
        <v>21.428571428571431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9.8776037238879361E-3</v>
      </c>
      <c r="D23" s="13">
        <f t="shared" si="1"/>
        <v>0.97530599069028012</v>
      </c>
    </row>
    <row r="24" spans="1:9" x14ac:dyDescent="0.3">
      <c r="A24" s="6">
        <v>11</v>
      </c>
      <c r="B24" s="7" t="s">
        <v>21</v>
      </c>
      <c r="C24" s="8">
        <f t="shared" si="0"/>
        <v>7.0554312313485263E-3</v>
      </c>
      <c r="D24" s="13">
        <f t="shared" si="1"/>
        <v>0.98236142192162867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5.0395937366775187E-3</v>
      </c>
      <c r="D25" s="13">
        <f t="shared" si="1"/>
        <v>0.98740101565830618</v>
      </c>
      <c r="F25" s="11" t="s">
        <v>43</v>
      </c>
      <c r="G25" s="16">
        <f>1/(mu-lambda)</f>
        <v>0.5</v>
      </c>
      <c r="H25" s="15">
        <f>G25*60</f>
        <v>30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3.5997098119125133E-3</v>
      </c>
      <c r="D26" s="13">
        <f t="shared" si="1"/>
        <v>0.99100072547021867</v>
      </c>
    </row>
    <row r="27" spans="1:9" x14ac:dyDescent="0.3">
      <c r="A27" s="6">
        <v>14</v>
      </c>
      <c r="B27" s="7" t="s">
        <v>24</v>
      </c>
      <c r="C27" s="8">
        <f t="shared" si="0"/>
        <v>2.5712212942232237E-3</v>
      </c>
      <c r="D27" s="13">
        <f t="shared" si="1"/>
        <v>0.99357194676444194</v>
      </c>
    </row>
    <row r="28" spans="1:9" x14ac:dyDescent="0.3">
      <c r="A28" s="6">
        <v>15</v>
      </c>
      <c r="B28" s="7" t="s">
        <v>25</v>
      </c>
      <c r="C28" s="8">
        <f t="shared" si="0"/>
        <v>1.8365866387308743E-3</v>
      </c>
      <c r="D28" s="13">
        <f t="shared" si="1"/>
        <v>0.99540853340317281</v>
      </c>
    </row>
    <row r="29" spans="1:9" x14ac:dyDescent="0.3">
      <c r="A29" s="6">
        <v>16</v>
      </c>
      <c r="B29" s="7" t="s">
        <v>26</v>
      </c>
      <c r="C29" s="8">
        <f t="shared" si="0"/>
        <v>1.3118475990934817E-3</v>
      </c>
      <c r="D29" s="13">
        <f t="shared" si="1"/>
        <v>0.99672038100226634</v>
      </c>
    </row>
    <row r="30" spans="1:9" x14ac:dyDescent="0.3">
      <c r="A30" s="6">
        <v>17</v>
      </c>
      <c r="B30" s="7" t="s">
        <v>27</v>
      </c>
      <c r="C30" s="8">
        <f t="shared" si="0"/>
        <v>9.3703399935248692E-4</v>
      </c>
      <c r="D30" s="13">
        <f t="shared" si="1"/>
        <v>0.99765741500161886</v>
      </c>
    </row>
    <row r="31" spans="1:9" x14ac:dyDescent="0.3">
      <c r="A31" s="6">
        <v>18</v>
      </c>
      <c r="B31" s="7" t="s">
        <v>28</v>
      </c>
      <c r="C31" s="8">
        <f t="shared" si="0"/>
        <v>6.6930999953749074E-4</v>
      </c>
      <c r="D31" s="13">
        <f t="shared" si="1"/>
        <v>0.99832672500115638</v>
      </c>
    </row>
    <row r="32" spans="1:9" x14ac:dyDescent="0.3">
      <c r="A32" s="6">
        <v>19</v>
      </c>
      <c r="B32" s="7" t="s">
        <v>29</v>
      </c>
      <c r="C32" s="8">
        <f t="shared" si="0"/>
        <v>4.7807857109820768E-4</v>
      </c>
      <c r="D32" s="13">
        <f t="shared" si="1"/>
        <v>0.99880480357225454</v>
      </c>
    </row>
    <row r="33" spans="1:4" x14ac:dyDescent="0.3">
      <c r="A33" s="6">
        <v>20</v>
      </c>
      <c r="B33" s="7" t="s">
        <v>30</v>
      </c>
      <c r="C33" s="8">
        <f t="shared" si="0"/>
        <v>3.4148469364157693E-4</v>
      </c>
      <c r="D33" s="13">
        <f t="shared" si="1"/>
        <v>0.99914628826589613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8FF-1DE3-4CE4-A5D4-E640B592E2BE}">
  <dimension ref="A1:I33"/>
  <sheetViews>
    <sheetView showGridLines="0" workbookViewId="0">
      <selection activeCell="E9" sqref="E9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9</v>
      </c>
      <c r="C6" t="s">
        <v>3</v>
      </c>
    </row>
    <row r="7" spans="1:8" ht="21" x14ac:dyDescent="0.4">
      <c r="A7" s="1" t="s">
        <v>1</v>
      </c>
      <c r="B7" s="6">
        <v>12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0.25</v>
      </c>
      <c r="D13" s="13">
        <f>C13</f>
        <v>0.25</v>
      </c>
      <c r="F13" s="9" t="s">
        <v>20</v>
      </c>
      <c r="G13" s="12">
        <f>lambda/mu</f>
        <v>0.75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0.1875</v>
      </c>
      <c r="D14" s="13">
        <f>C14+D13</f>
        <v>0.4375</v>
      </c>
    </row>
    <row r="15" spans="1:8" x14ac:dyDescent="0.3">
      <c r="A15" s="6">
        <v>2</v>
      </c>
      <c r="B15" s="7" t="s">
        <v>8</v>
      </c>
      <c r="C15" s="8">
        <f t="shared" si="0"/>
        <v>0.140625</v>
      </c>
      <c r="D15" s="13">
        <f t="shared" ref="D15:D33" si="1">C15+D14</f>
        <v>0.578125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0.10546875</v>
      </c>
      <c r="D16" s="13">
        <f t="shared" si="1"/>
        <v>0.68359375</v>
      </c>
      <c r="F16" s="11" t="s">
        <v>36</v>
      </c>
      <c r="G16" s="14">
        <f>(lambda)*(lambda)/(mu*(mu-lambda))</f>
        <v>2.25</v>
      </c>
    </row>
    <row r="17" spans="1:9" x14ac:dyDescent="0.3">
      <c r="A17" s="6">
        <v>4</v>
      </c>
      <c r="B17" s="7" t="s">
        <v>10</v>
      </c>
      <c r="C17" s="8">
        <f t="shared" si="0"/>
        <v>7.91015625E-2</v>
      </c>
      <c r="D17" s="13">
        <f t="shared" si="1"/>
        <v>0.7626953125</v>
      </c>
    </row>
    <row r="18" spans="1:9" x14ac:dyDescent="0.3">
      <c r="A18" s="6">
        <v>5</v>
      </c>
      <c r="B18" s="7" t="s">
        <v>11</v>
      </c>
      <c r="C18" s="8">
        <f t="shared" si="0"/>
        <v>5.9326171875E-2</v>
      </c>
      <c r="D18" s="13">
        <f t="shared" si="1"/>
        <v>0.822021484375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4.449462890625E-2</v>
      </c>
      <c r="D19" s="13">
        <f t="shared" si="1"/>
        <v>0.86651611328125</v>
      </c>
      <c r="F19" s="11" t="s">
        <v>37</v>
      </c>
      <c r="G19" s="10">
        <f>lambda/(mu-lambda)</f>
        <v>3</v>
      </c>
    </row>
    <row r="20" spans="1:9" x14ac:dyDescent="0.3">
      <c r="A20" s="6">
        <v>7</v>
      </c>
      <c r="B20" s="7" t="s">
        <v>13</v>
      </c>
      <c r="C20" s="8">
        <f t="shared" si="0"/>
        <v>3.33709716796875E-2</v>
      </c>
      <c r="D20" s="13">
        <f t="shared" si="1"/>
        <v>0.8998870849609375</v>
      </c>
    </row>
    <row r="21" spans="1:9" x14ac:dyDescent="0.3">
      <c r="A21" s="6">
        <v>8</v>
      </c>
      <c r="B21" s="7" t="s">
        <v>14</v>
      </c>
      <c r="C21" s="8">
        <f t="shared" si="0"/>
        <v>2.5028228759765625E-2</v>
      </c>
      <c r="D21" s="13">
        <f t="shared" si="1"/>
        <v>0.92491531372070313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1.8771171569824219E-2</v>
      </c>
      <c r="D22" s="13">
        <f t="shared" si="1"/>
        <v>0.94368648529052734</v>
      </c>
      <c r="F22" s="11" t="s">
        <v>40</v>
      </c>
      <c r="G22" s="14">
        <f>lambda / (mu * (mu-lambda) )</f>
        <v>0.25</v>
      </c>
      <c r="H22" s="15">
        <f>G22*60</f>
        <v>15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1.4078378677368164E-2</v>
      </c>
      <c r="D23" s="13">
        <f t="shared" si="1"/>
        <v>0.95776486396789551</v>
      </c>
    </row>
    <row r="24" spans="1:9" x14ac:dyDescent="0.3">
      <c r="A24" s="6">
        <v>11</v>
      </c>
      <c r="B24" s="7" t="s">
        <v>21</v>
      </c>
      <c r="C24" s="8">
        <f t="shared" si="0"/>
        <v>1.0558784008026123E-2</v>
      </c>
      <c r="D24" s="13">
        <f t="shared" si="1"/>
        <v>0.96832364797592163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7.9190880060195923E-3</v>
      </c>
      <c r="D25" s="13">
        <f t="shared" si="1"/>
        <v>0.97624273598194122</v>
      </c>
      <c r="F25" s="11" t="s">
        <v>43</v>
      </c>
      <c r="G25" s="16">
        <f>1/(mu-lambda)</f>
        <v>0.33333333333333331</v>
      </c>
      <c r="H25" s="15">
        <f>G25*60</f>
        <v>20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5.9393160045146942E-3</v>
      </c>
      <c r="D26" s="13">
        <f t="shared" si="1"/>
        <v>0.98218205198645592</v>
      </c>
    </row>
    <row r="27" spans="1:9" x14ac:dyDescent="0.3">
      <c r="A27" s="6">
        <v>14</v>
      </c>
      <c r="B27" s="7" t="s">
        <v>24</v>
      </c>
      <c r="C27" s="8">
        <f t="shared" si="0"/>
        <v>4.4544870033860207E-3</v>
      </c>
      <c r="D27" s="13">
        <f t="shared" si="1"/>
        <v>0.98663653898984194</v>
      </c>
    </row>
    <row r="28" spans="1:9" x14ac:dyDescent="0.3">
      <c r="A28" s="6">
        <v>15</v>
      </c>
      <c r="B28" s="7" t="s">
        <v>25</v>
      </c>
      <c r="C28" s="8">
        <f t="shared" si="0"/>
        <v>3.3408652525395155E-3</v>
      </c>
      <c r="D28" s="13">
        <f t="shared" si="1"/>
        <v>0.98997740424238145</v>
      </c>
    </row>
    <row r="29" spans="1:9" x14ac:dyDescent="0.3">
      <c r="A29" s="6">
        <v>16</v>
      </c>
      <c r="B29" s="7" t="s">
        <v>26</v>
      </c>
      <c r="C29" s="8">
        <f t="shared" si="0"/>
        <v>2.5056489394046366E-3</v>
      </c>
      <c r="D29" s="13">
        <f t="shared" si="1"/>
        <v>0.99248305318178609</v>
      </c>
    </row>
    <row r="30" spans="1:9" x14ac:dyDescent="0.3">
      <c r="A30" s="6">
        <v>17</v>
      </c>
      <c r="B30" s="7" t="s">
        <v>27</v>
      </c>
      <c r="C30" s="8">
        <f t="shared" si="0"/>
        <v>1.8792367045534775E-3</v>
      </c>
      <c r="D30" s="13">
        <f t="shared" si="1"/>
        <v>0.99436228988633957</v>
      </c>
    </row>
    <row r="31" spans="1:9" x14ac:dyDescent="0.3">
      <c r="A31" s="6">
        <v>18</v>
      </c>
      <c r="B31" s="7" t="s">
        <v>28</v>
      </c>
      <c r="C31" s="8">
        <f t="shared" si="0"/>
        <v>1.4094275284151081E-3</v>
      </c>
      <c r="D31" s="13">
        <f t="shared" si="1"/>
        <v>0.99577171741475468</v>
      </c>
    </row>
    <row r="32" spans="1:9" x14ac:dyDescent="0.3">
      <c r="A32" s="6">
        <v>19</v>
      </c>
      <c r="B32" s="7" t="s">
        <v>29</v>
      </c>
      <c r="C32" s="8">
        <f t="shared" si="0"/>
        <v>1.0570706463113311E-3</v>
      </c>
      <c r="D32" s="13">
        <f t="shared" si="1"/>
        <v>0.99682878806106601</v>
      </c>
    </row>
    <row r="33" spans="1:4" x14ac:dyDescent="0.3">
      <c r="A33" s="6">
        <v>20</v>
      </c>
      <c r="B33" s="7" t="s">
        <v>30</v>
      </c>
      <c r="C33" s="8">
        <f t="shared" si="0"/>
        <v>7.9280298473349831E-4</v>
      </c>
      <c r="D33" s="13">
        <f t="shared" si="1"/>
        <v>0.99762159104579951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D8CC-0062-418D-A47D-274D77CB1831}">
  <dimension ref="A1:I33"/>
  <sheetViews>
    <sheetView showGridLines="0" topLeftCell="A9" workbookViewId="0">
      <selection activeCell="D10" sqref="D10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1</v>
      </c>
      <c r="C6" t="s">
        <v>3</v>
      </c>
    </row>
    <row r="7" spans="1:8" ht="21" x14ac:dyDescent="0.4">
      <c r="A7" s="1" t="s">
        <v>1</v>
      </c>
      <c r="B7" s="6">
        <v>1.8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0.44444444444444442</v>
      </c>
      <c r="D13" s="13">
        <f>C13</f>
        <v>0.44444444444444442</v>
      </c>
      <c r="F13" s="9" t="s">
        <v>20</v>
      </c>
      <c r="G13" s="12">
        <f>lambda/mu</f>
        <v>0.55555555555555558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0.24691358024691357</v>
      </c>
      <c r="D14" s="13">
        <f>C14+D13</f>
        <v>0.69135802469135799</v>
      </c>
    </row>
    <row r="15" spans="1:8" x14ac:dyDescent="0.3">
      <c r="A15" s="6">
        <v>2</v>
      </c>
      <c r="B15" s="7" t="s">
        <v>8</v>
      </c>
      <c r="C15" s="8">
        <f t="shared" si="0"/>
        <v>0.13717421124828533</v>
      </c>
      <c r="D15" s="13">
        <f t="shared" ref="D15:D33" si="1">C15+D14</f>
        <v>0.82853223593964331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7.6207895137936299E-2</v>
      </c>
      <c r="D16" s="13">
        <f t="shared" si="1"/>
        <v>0.90474013107757956</v>
      </c>
      <c r="F16" s="11" t="s">
        <v>36</v>
      </c>
      <c r="G16" s="14">
        <f>(lambda)*(lambda)/(mu*(mu-lambda))</f>
        <v>0.69444444444444431</v>
      </c>
    </row>
    <row r="17" spans="1:9" x14ac:dyDescent="0.3">
      <c r="A17" s="6">
        <v>4</v>
      </c>
      <c r="B17" s="7" t="s">
        <v>10</v>
      </c>
      <c r="C17" s="8">
        <f t="shared" si="0"/>
        <v>4.2337719521075727E-2</v>
      </c>
      <c r="D17" s="13">
        <f t="shared" si="1"/>
        <v>0.94707785059865524</v>
      </c>
    </row>
    <row r="18" spans="1:9" x14ac:dyDescent="0.3">
      <c r="A18" s="6">
        <v>5</v>
      </c>
      <c r="B18" s="7" t="s">
        <v>11</v>
      </c>
      <c r="C18" s="8">
        <f t="shared" si="0"/>
        <v>2.3520955289486514E-2</v>
      </c>
      <c r="D18" s="13">
        <f t="shared" si="1"/>
        <v>0.97059880588814174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1.3067197383048065E-2</v>
      </c>
      <c r="D19" s="13">
        <f t="shared" si="1"/>
        <v>0.9836660032711898</v>
      </c>
      <c r="F19" s="11" t="s">
        <v>37</v>
      </c>
      <c r="G19" s="10">
        <f>lambda/(mu-lambda)</f>
        <v>1.25</v>
      </c>
    </row>
    <row r="20" spans="1:9" x14ac:dyDescent="0.3">
      <c r="A20" s="6">
        <v>7</v>
      </c>
      <c r="B20" s="7" t="s">
        <v>13</v>
      </c>
      <c r="C20" s="8">
        <f t="shared" si="0"/>
        <v>7.2595541016933695E-3</v>
      </c>
      <c r="D20" s="13">
        <f t="shared" si="1"/>
        <v>0.99092555737288313</v>
      </c>
    </row>
    <row r="21" spans="1:9" x14ac:dyDescent="0.3">
      <c r="A21" s="6">
        <v>8</v>
      </c>
      <c r="B21" s="7" t="s">
        <v>14</v>
      </c>
      <c r="C21" s="8">
        <f t="shared" si="0"/>
        <v>4.0330856120518723E-3</v>
      </c>
      <c r="D21" s="13">
        <f t="shared" si="1"/>
        <v>0.99495864298493497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2.2406031178065955E-3</v>
      </c>
      <c r="D22" s="13">
        <f t="shared" si="1"/>
        <v>0.99719924610274158</v>
      </c>
      <c r="F22" s="11" t="s">
        <v>40</v>
      </c>
      <c r="G22" s="14">
        <f>lambda / (mu * (mu-lambda) )</f>
        <v>0.69444444444444431</v>
      </c>
      <c r="H22" s="15">
        <f>G22*60</f>
        <v>41.666666666666657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1.2447795098925534E-3</v>
      </c>
      <c r="D23" s="13">
        <f t="shared" si="1"/>
        <v>0.99844402561263412</v>
      </c>
    </row>
    <row r="24" spans="1:9" x14ac:dyDescent="0.3">
      <c r="A24" s="6">
        <v>11</v>
      </c>
      <c r="B24" s="7" t="s">
        <v>21</v>
      </c>
      <c r="C24" s="8">
        <f t="shared" si="0"/>
        <v>6.9154417216252967E-4</v>
      </c>
      <c r="D24" s="13">
        <f t="shared" si="1"/>
        <v>0.99913556978479667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3.8419120675696093E-4</v>
      </c>
      <c r="D25" s="13">
        <f t="shared" si="1"/>
        <v>0.9995197609915536</v>
      </c>
      <c r="F25" s="11" t="s">
        <v>43</v>
      </c>
      <c r="G25" s="16">
        <f>1/(mu-lambda)</f>
        <v>1.25</v>
      </c>
      <c r="H25" s="15">
        <f>G25*60</f>
        <v>75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2.1343955930942275E-4</v>
      </c>
      <c r="D26" s="13">
        <f t="shared" si="1"/>
        <v>0.99973320055086301</v>
      </c>
    </row>
    <row r="27" spans="1:9" x14ac:dyDescent="0.3">
      <c r="A27" s="6">
        <v>14</v>
      </c>
      <c r="B27" s="7" t="s">
        <v>24</v>
      </c>
      <c r="C27" s="8">
        <f t="shared" si="0"/>
        <v>1.1857753294967932E-4</v>
      </c>
      <c r="D27" s="13">
        <f t="shared" si="1"/>
        <v>0.99985177808381265</v>
      </c>
    </row>
    <row r="28" spans="1:9" x14ac:dyDescent="0.3">
      <c r="A28" s="6">
        <v>15</v>
      </c>
      <c r="B28" s="7" t="s">
        <v>25</v>
      </c>
      <c r="C28" s="8">
        <f t="shared" si="0"/>
        <v>6.5876407194266279E-5</v>
      </c>
      <c r="D28" s="13">
        <f t="shared" si="1"/>
        <v>0.99991765449100689</v>
      </c>
    </row>
    <row r="29" spans="1:9" x14ac:dyDescent="0.3">
      <c r="A29" s="6">
        <v>16</v>
      </c>
      <c r="B29" s="7" t="s">
        <v>26</v>
      </c>
      <c r="C29" s="8">
        <f t="shared" si="0"/>
        <v>3.6598003996814602E-5</v>
      </c>
      <c r="D29" s="13">
        <f t="shared" si="1"/>
        <v>0.99995425249500369</v>
      </c>
    </row>
    <row r="30" spans="1:9" x14ac:dyDescent="0.3">
      <c r="A30" s="6">
        <v>17</v>
      </c>
      <c r="B30" s="7" t="s">
        <v>27</v>
      </c>
      <c r="C30" s="8">
        <f t="shared" si="0"/>
        <v>2.0332224442674784E-5</v>
      </c>
      <c r="D30" s="13">
        <f t="shared" si="1"/>
        <v>0.99997458471944634</v>
      </c>
    </row>
    <row r="31" spans="1:9" x14ac:dyDescent="0.3">
      <c r="A31" s="6">
        <v>18</v>
      </c>
      <c r="B31" s="7" t="s">
        <v>28</v>
      </c>
      <c r="C31" s="8">
        <f t="shared" si="0"/>
        <v>1.1295680245930434E-5</v>
      </c>
      <c r="D31" s="13">
        <f t="shared" si="1"/>
        <v>0.99998588039969227</v>
      </c>
    </row>
    <row r="32" spans="1:9" x14ac:dyDescent="0.3">
      <c r="A32" s="6">
        <v>19</v>
      </c>
      <c r="B32" s="7" t="s">
        <v>29</v>
      </c>
      <c r="C32" s="8">
        <f t="shared" si="0"/>
        <v>6.2753779144057976E-6</v>
      </c>
      <c r="D32" s="13">
        <f t="shared" si="1"/>
        <v>0.99999215577760669</v>
      </c>
    </row>
    <row r="33" spans="1:4" x14ac:dyDescent="0.3">
      <c r="A33" s="6">
        <v>20</v>
      </c>
      <c r="B33" s="7" t="s">
        <v>30</v>
      </c>
      <c r="C33" s="8">
        <f t="shared" si="0"/>
        <v>3.4863210635587769E-6</v>
      </c>
      <c r="D33" s="13">
        <f t="shared" si="1"/>
        <v>0.9999956420986702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04A3-3028-44C0-A4B3-306F8F73E39E}">
  <dimension ref="A1:I33"/>
  <sheetViews>
    <sheetView showGridLines="0" workbookViewId="0">
      <selection activeCell="C7" sqref="C7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1</v>
      </c>
      <c r="C6" t="s">
        <v>3</v>
      </c>
    </row>
    <row r="7" spans="1:8" ht="21" x14ac:dyDescent="0.4">
      <c r="A7" s="1" t="s">
        <v>1</v>
      </c>
      <c r="B7" s="6">
        <v>1.4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0.2857142857142857</v>
      </c>
      <c r="D13" s="13">
        <f>C13</f>
        <v>0.2857142857142857</v>
      </c>
      <c r="F13" s="9" t="s">
        <v>20</v>
      </c>
      <c r="G13" s="12">
        <f>lambda/mu</f>
        <v>0.7142857142857143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0.20408163265306123</v>
      </c>
      <c r="D14" s="13">
        <f>C14+D13</f>
        <v>0.48979591836734693</v>
      </c>
    </row>
    <row r="15" spans="1:8" x14ac:dyDescent="0.3">
      <c r="A15" s="6">
        <v>2</v>
      </c>
      <c r="B15" s="7" t="s">
        <v>8</v>
      </c>
      <c r="C15" s="8">
        <f t="shared" si="0"/>
        <v>0.1457725947521866</v>
      </c>
      <c r="D15" s="13">
        <f t="shared" ref="D15:D33" si="1">C15+D14</f>
        <v>0.63556851311953355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0.10412328196584757</v>
      </c>
      <c r="D16" s="13">
        <f t="shared" si="1"/>
        <v>0.73969179508538108</v>
      </c>
      <c r="F16" s="11" t="s">
        <v>36</v>
      </c>
      <c r="G16" s="14">
        <f>(lambda)*(lambda)/(mu*(mu-lambda))</f>
        <v>1.7857142857142863</v>
      </c>
    </row>
    <row r="17" spans="1:9" x14ac:dyDescent="0.3">
      <c r="A17" s="6">
        <v>4</v>
      </c>
      <c r="B17" s="7" t="s">
        <v>10</v>
      </c>
      <c r="C17" s="8">
        <f t="shared" si="0"/>
        <v>7.4373772832748264E-2</v>
      </c>
      <c r="D17" s="13">
        <f t="shared" si="1"/>
        <v>0.81406556791812934</v>
      </c>
    </row>
    <row r="18" spans="1:9" x14ac:dyDescent="0.3">
      <c r="A18" s="6">
        <v>5</v>
      </c>
      <c r="B18" s="7" t="s">
        <v>11</v>
      </c>
      <c r="C18" s="8">
        <f t="shared" si="0"/>
        <v>5.3124123451963046E-2</v>
      </c>
      <c r="D18" s="13">
        <f t="shared" si="1"/>
        <v>0.86718969137009239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3.7945802465687885E-2</v>
      </c>
      <c r="D19" s="13">
        <f t="shared" si="1"/>
        <v>0.90513549383578029</v>
      </c>
      <c r="F19" s="11" t="s">
        <v>37</v>
      </c>
      <c r="G19" s="10">
        <f>lambda/(mu-lambda)</f>
        <v>2.5000000000000004</v>
      </c>
    </row>
    <row r="20" spans="1:9" x14ac:dyDescent="0.3">
      <c r="A20" s="6">
        <v>7</v>
      </c>
      <c r="B20" s="7" t="s">
        <v>13</v>
      </c>
      <c r="C20" s="8">
        <f t="shared" si="0"/>
        <v>2.7104144618348494E-2</v>
      </c>
      <c r="D20" s="13">
        <f t="shared" si="1"/>
        <v>0.93223963845412883</v>
      </c>
    </row>
    <row r="21" spans="1:9" x14ac:dyDescent="0.3">
      <c r="A21" s="6">
        <v>8</v>
      </c>
      <c r="B21" s="7" t="s">
        <v>14</v>
      </c>
      <c r="C21" s="8">
        <f t="shared" si="0"/>
        <v>1.9360103298820354E-2</v>
      </c>
      <c r="D21" s="13">
        <f t="shared" si="1"/>
        <v>0.95159974175294915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1.3828645213443111E-2</v>
      </c>
      <c r="D22" s="13">
        <f t="shared" si="1"/>
        <v>0.96542838696639222</v>
      </c>
      <c r="F22" s="11" t="s">
        <v>40</v>
      </c>
      <c r="G22" s="14">
        <f>lambda / (mu * (mu-lambda) )</f>
        <v>1.7857142857142863</v>
      </c>
      <c r="H22" s="15">
        <f>G22*60</f>
        <v>107.14285714285718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9.8776037238879361E-3</v>
      </c>
      <c r="D23" s="13">
        <f t="shared" si="1"/>
        <v>0.97530599069028012</v>
      </c>
    </row>
    <row r="24" spans="1:9" x14ac:dyDescent="0.3">
      <c r="A24" s="6">
        <v>11</v>
      </c>
      <c r="B24" s="7" t="s">
        <v>21</v>
      </c>
      <c r="C24" s="8">
        <f t="shared" si="0"/>
        <v>7.0554312313485263E-3</v>
      </c>
      <c r="D24" s="13">
        <f t="shared" si="1"/>
        <v>0.98236142192162867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5.0395937366775187E-3</v>
      </c>
      <c r="D25" s="13">
        <f t="shared" si="1"/>
        <v>0.98740101565830618</v>
      </c>
      <c r="F25" s="11" t="s">
        <v>43</v>
      </c>
      <c r="G25" s="16">
        <f>1/(mu-lambda)</f>
        <v>2.5000000000000004</v>
      </c>
      <c r="H25" s="15">
        <f>G25*60</f>
        <v>150.00000000000003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3.5997098119125133E-3</v>
      </c>
      <c r="D26" s="13">
        <f t="shared" si="1"/>
        <v>0.99100072547021867</v>
      </c>
    </row>
    <row r="27" spans="1:9" x14ac:dyDescent="0.3">
      <c r="A27" s="6">
        <v>14</v>
      </c>
      <c r="B27" s="7" t="s">
        <v>24</v>
      </c>
      <c r="C27" s="8">
        <f t="shared" si="0"/>
        <v>2.5712212942232237E-3</v>
      </c>
      <c r="D27" s="13">
        <f t="shared" si="1"/>
        <v>0.99357194676444194</v>
      </c>
    </row>
    <row r="28" spans="1:9" x14ac:dyDescent="0.3">
      <c r="A28" s="6">
        <v>15</v>
      </c>
      <c r="B28" s="7" t="s">
        <v>25</v>
      </c>
      <c r="C28" s="8">
        <f t="shared" si="0"/>
        <v>1.8365866387308743E-3</v>
      </c>
      <c r="D28" s="13">
        <f t="shared" si="1"/>
        <v>0.99540853340317281</v>
      </c>
    </row>
    <row r="29" spans="1:9" x14ac:dyDescent="0.3">
      <c r="A29" s="6">
        <v>16</v>
      </c>
      <c r="B29" s="7" t="s">
        <v>26</v>
      </c>
      <c r="C29" s="8">
        <f t="shared" si="0"/>
        <v>1.3118475990934817E-3</v>
      </c>
      <c r="D29" s="13">
        <f t="shared" si="1"/>
        <v>0.99672038100226634</v>
      </c>
    </row>
    <row r="30" spans="1:9" x14ac:dyDescent="0.3">
      <c r="A30" s="6">
        <v>17</v>
      </c>
      <c r="B30" s="7" t="s">
        <v>27</v>
      </c>
      <c r="C30" s="8">
        <f t="shared" si="0"/>
        <v>9.3703399935248692E-4</v>
      </c>
      <c r="D30" s="13">
        <f t="shared" si="1"/>
        <v>0.99765741500161886</v>
      </c>
    </row>
    <row r="31" spans="1:9" x14ac:dyDescent="0.3">
      <c r="A31" s="6">
        <v>18</v>
      </c>
      <c r="B31" s="7" t="s">
        <v>28</v>
      </c>
      <c r="C31" s="8">
        <f t="shared" si="0"/>
        <v>6.6930999953749074E-4</v>
      </c>
      <c r="D31" s="13">
        <f t="shared" si="1"/>
        <v>0.99832672500115638</v>
      </c>
    </row>
    <row r="32" spans="1:9" x14ac:dyDescent="0.3">
      <c r="A32" s="6">
        <v>19</v>
      </c>
      <c r="B32" s="7" t="s">
        <v>29</v>
      </c>
      <c r="C32" s="8">
        <f t="shared" si="0"/>
        <v>4.7807857109820768E-4</v>
      </c>
      <c r="D32" s="13">
        <f t="shared" si="1"/>
        <v>0.99880480357225454</v>
      </c>
    </row>
    <row r="33" spans="1:4" x14ac:dyDescent="0.3">
      <c r="A33" s="6">
        <v>20</v>
      </c>
      <c r="B33" s="7" t="s">
        <v>30</v>
      </c>
      <c r="C33" s="8">
        <f t="shared" si="0"/>
        <v>3.4148469364157693E-4</v>
      </c>
      <c r="D33" s="13">
        <f t="shared" si="1"/>
        <v>0.99914628826589613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AFC0-B7B3-464E-AB9E-4ABD01025166}">
  <dimension ref="A1:K33"/>
  <sheetViews>
    <sheetView showGridLines="0" topLeftCell="A16" workbookViewId="0">
      <selection activeCell="M30" sqref="M30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2</v>
      </c>
      <c r="C6" t="s">
        <v>3</v>
      </c>
    </row>
    <row r="7" spans="1:8" ht="21" x14ac:dyDescent="0.4">
      <c r="A7" s="1" t="s">
        <v>1</v>
      </c>
      <c r="B7" s="6">
        <v>4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0.5</v>
      </c>
      <c r="D13" s="13">
        <f>C13</f>
        <v>0.5</v>
      </c>
      <c r="F13" s="9" t="s">
        <v>20</v>
      </c>
      <c r="G13" s="12">
        <f>lambda/mu</f>
        <v>0.5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0.25</v>
      </c>
      <c r="D14" s="13">
        <f>C14+D13</f>
        <v>0.75</v>
      </c>
    </row>
    <row r="15" spans="1:8" x14ac:dyDescent="0.3">
      <c r="A15" s="6">
        <v>2</v>
      </c>
      <c r="B15" s="7" t="s">
        <v>8</v>
      </c>
      <c r="C15" s="8">
        <f t="shared" si="0"/>
        <v>0.125</v>
      </c>
      <c r="D15" s="13">
        <f t="shared" ref="D15:D33" si="1">C15+D14</f>
        <v>0.875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6.25E-2</v>
      </c>
      <c r="D16" s="13">
        <f t="shared" si="1"/>
        <v>0.9375</v>
      </c>
      <c r="F16" s="11" t="s">
        <v>36</v>
      </c>
      <c r="G16" s="14">
        <f>(lambda)*(lambda)/(mu*(mu-lambda))</f>
        <v>0.5</v>
      </c>
    </row>
    <row r="17" spans="1:11" x14ac:dyDescent="0.3">
      <c r="A17" s="6">
        <v>4</v>
      </c>
      <c r="B17" s="7" t="s">
        <v>10</v>
      </c>
      <c r="C17" s="8">
        <f t="shared" si="0"/>
        <v>3.125E-2</v>
      </c>
      <c r="D17" s="13">
        <f t="shared" si="1"/>
        <v>0.96875</v>
      </c>
    </row>
    <row r="18" spans="1:11" x14ac:dyDescent="0.3">
      <c r="A18" s="6">
        <v>5</v>
      </c>
      <c r="B18" s="7" t="s">
        <v>11</v>
      </c>
      <c r="C18" s="8">
        <f t="shared" si="0"/>
        <v>1.5625E-2</v>
      </c>
      <c r="D18" s="13">
        <f t="shared" si="1"/>
        <v>0.984375</v>
      </c>
      <c r="F18" t="s">
        <v>35</v>
      </c>
    </row>
    <row r="19" spans="1:11" x14ac:dyDescent="0.3">
      <c r="A19" s="6">
        <v>6</v>
      </c>
      <c r="B19" s="7" t="s">
        <v>12</v>
      </c>
      <c r="C19" s="8">
        <f t="shared" si="0"/>
        <v>7.8125E-3</v>
      </c>
      <c r="D19" s="13">
        <f t="shared" si="1"/>
        <v>0.9921875</v>
      </c>
      <c r="F19" s="11" t="s">
        <v>37</v>
      </c>
      <c r="G19" s="10">
        <f>lambda/(mu-lambda)</f>
        <v>1</v>
      </c>
    </row>
    <row r="20" spans="1:11" x14ac:dyDescent="0.3">
      <c r="A20" s="6">
        <v>7</v>
      </c>
      <c r="B20" s="7" t="s">
        <v>13</v>
      </c>
      <c r="C20" s="8">
        <f t="shared" si="0"/>
        <v>3.90625E-3</v>
      </c>
      <c r="D20" s="13">
        <f t="shared" si="1"/>
        <v>0.99609375</v>
      </c>
    </row>
    <row r="21" spans="1:11" x14ac:dyDescent="0.3">
      <c r="A21" s="6">
        <v>8</v>
      </c>
      <c r="B21" s="7" t="s">
        <v>14</v>
      </c>
      <c r="C21" s="8">
        <f t="shared" si="0"/>
        <v>1.953125E-3</v>
      </c>
      <c r="D21" s="13">
        <f t="shared" si="1"/>
        <v>0.998046875</v>
      </c>
      <c r="F21" t="s">
        <v>39</v>
      </c>
    </row>
    <row r="22" spans="1:11" x14ac:dyDescent="0.3">
      <c r="A22" s="6">
        <v>9</v>
      </c>
      <c r="B22" s="7" t="s">
        <v>15</v>
      </c>
      <c r="C22" s="8">
        <f t="shared" si="0"/>
        <v>9.765625E-4</v>
      </c>
      <c r="D22" s="13">
        <f t="shared" si="1"/>
        <v>0.9990234375</v>
      </c>
      <c r="F22" s="11" t="s">
        <v>40</v>
      </c>
      <c r="G22" s="14">
        <f>lambda / (mu * (mu-lambda) )</f>
        <v>0.25</v>
      </c>
      <c r="H22" s="15">
        <f>G22*60</f>
        <v>15</v>
      </c>
      <c r="I22" t="s">
        <v>41</v>
      </c>
    </row>
    <row r="23" spans="1:11" x14ac:dyDescent="0.3">
      <c r="A23" s="6">
        <v>10</v>
      </c>
      <c r="B23" s="7" t="s">
        <v>16</v>
      </c>
      <c r="C23" s="8">
        <f t="shared" si="0"/>
        <v>4.8828125E-4</v>
      </c>
      <c r="D23" s="13">
        <f t="shared" si="1"/>
        <v>0.99951171875</v>
      </c>
    </row>
    <row r="24" spans="1:11" x14ac:dyDescent="0.3">
      <c r="A24" s="6">
        <v>11</v>
      </c>
      <c r="B24" s="7" t="s">
        <v>21</v>
      </c>
      <c r="C24" s="8">
        <f t="shared" si="0"/>
        <v>2.44140625E-4</v>
      </c>
      <c r="D24" s="13">
        <f t="shared" si="1"/>
        <v>0.999755859375</v>
      </c>
      <c r="F24" t="s">
        <v>42</v>
      </c>
    </row>
    <row r="25" spans="1:11" x14ac:dyDescent="0.3">
      <c r="A25" s="6">
        <v>12</v>
      </c>
      <c r="B25" s="7" t="s">
        <v>22</v>
      </c>
      <c r="C25" s="8">
        <f t="shared" si="0"/>
        <v>1.220703125E-4</v>
      </c>
      <c r="D25" s="13">
        <f t="shared" si="1"/>
        <v>0.9998779296875</v>
      </c>
      <c r="F25" s="11" t="s">
        <v>43</v>
      </c>
      <c r="G25" s="16">
        <f>1/(mu-lambda)</f>
        <v>0.5</v>
      </c>
      <c r="H25" s="15">
        <f>G25*60</f>
        <v>30</v>
      </c>
      <c r="I25" t="s">
        <v>41</v>
      </c>
    </row>
    <row r="26" spans="1:11" x14ac:dyDescent="0.3">
      <c r="A26" s="6">
        <v>13</v>
      </c>
      <c r="B26" s="7" t="s">
        <v>23</v>
      </c>
      <c r="C26" s="8">
        <f t="shared" si="0"/>
        <v>6.103515625E-5</v>
      </c>
      <c r="D26" s="13">
        <f t="shared" si="1"/>
        <v>0.99993896484375</v>
      </c>
    </row>
    <row r="27" spans="1:11" x14ac:dyDescent="0.3">
      <c r="A27" s="6">
        <v>14</v>
      </c>
      <c r="B27" s="7" t="s">
        <v>24</v>
      </c>
      <c r="C27" s="8">
        <f t="shared" si="0"/>
        <v>3.0517578125E-5</v>
      </c>
      <c r="D27" s="13">
        <f t="shared" si="1"/>
        <v>0.999969482421875</v>
      </c>
    </row>
    <row r="28" spans="1:11" x14ac:dyDescent="0.3">
      <c r="A28" s="6">
        <v>15</v>
      </c>
      <c r="B28" s="7" t="s">
        <v>25</v>
      </c>
      <c r="C28" s="8">
        <f t="shared" si="0"/>
        <v>1.52587890625E-5</v>
      </c>
      <c r="D28" s="13">
        <f t="shared" si="1"/>
        <v>0.9999847412109375</v>
      </c>
      <c r="F28" s="15" t="s">
        <v>47</v>
      </c>
      <c r="G28" s="17"/>
      <c r="H28" s="15" t="s">
        <v>49</v>
      </c>
      <c r="K28" s="19" t="s">
        <v>51</v>
      </c>
    </row>
    <row r="29" spans="1:11" x14ac:dyDescent="0.3">
      <c r="A29" s="6">
        <v>16</v>
      </c>
      <c r="B29" s="7" t="s">
        <v>26</v>
      </c>
      <c r="C29" s="8">
        <f t="shared" si="0"/>
        <v>7.62939453125E-6</v>
      </c>
      <c r="D29" s="13">
        <f t="shared" si="1"/>
        <v>0.99999237060546875</v>
      </c>
      <c r="F29" s="15" t="s">
        <v>48</v>
      </c>
    </row>
    <row r="30" spans="1:11" x14ac:dyDescent="0.3">
      <c r="A30" s="6">
        <v>17</v>
      </c>
      <c r="B30" s="7" t="s">
        <v>27</v>
      </c>
      <c r="C30" s="8">
        <f t="shared" si="0"/>
        <v>3.814697265625E-6</v>
      </c>
      <c r="D30" s="13">
        <f t="shared" si="1"/>
        <v>0.99999618530273438</v>
      </c>
      <c r="F30" s="18">
        <v>2000</v>
      </c>
      <c r="H30" s="18">
        <v>500</v>
      </c>
      <c r="K30" s="18">
        <v>2500</v>
      </c>
    </row>
    <row r="31" spans="1:11" x14ac:dyDescent="0.3">
      <c r="A31" s="6">
        <v>18</v>
      </c>
      <c r="B31" s="7" t="s">
        <v>28</v>
      </c>
      <c r="C31" s="8">
        <f t="shared" si="0"/>
        <v>1.9073486328125E-6</v>
      </c>
      <c r="D31" s="13">
        <f t="shared" si="1"/>
        <v>0.99999809265136719</v>
      </c>
    </row>
    <row r="32" spans="1:11" x14ac:dyDescent="0.3">
      <c r="A32" s="6">
        <v>19</v>
      </c>
      <c r="B32" s="7" t="s">
        <v>29</v>
      </c>
      <c r="C32" s="8">
        <f t="shared" si="0"/>
        <v>9.5367431640625E-7</v>
      </c>
      <c r="D32" s="13">
        <f t="shared" si="1"/>
        <v>0.99999904632568359</v>
      </c>
    </row>
    <row r="33" spans="1:4" x14ac:dyDescent="0.3">
      <c r="A33" s="6">
        <v>20</v>
      </c>
      <c r="B33" s="7" t="s">
        <v>30</v>
      </c>
      <c r="C33" s="8">
        <f t="shared" si="0"/>
        <v>4.76837158203125E-7</v>
      </c>
      <c r="D33" s="13">
        <f t="shared" si="1"/>
        <v>0.9999995231628418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8D98-4C43-4347-9059-72A876C52CED}">
  <dimension ref="A1:I33"/>
  <sheetViews>
    <sheetView showGridLines="0" workbookViewId="0">
      <selection activeCell="B7" sqref="B7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30</v>
      </c>
      <c r="C6" t="s">
        <v>3</v>
      </c>
    </row>
    <row r="7" spans="1:8" ht="21" x14ac:dyDescent="0.4">
      <c r="A7" s="1" t="s">
        <v>1</v>
      </c>
      <c r="B7" s="6">
        <v>48.54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0.38195302843016066</v>
      </c>
      <c r="D13" s="13">
        <f>C13</f>
        <v>0.38195302843016066</v>
      </c>
      <c r="F13" s="9" t="s">
        <v>20</v>
      </c>
      <c r="G13" s="12">
        <f>lambda/mu</f>
        <v>0.61804697156983934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0.23606491250318953</v>
      </c>
      <c r="D14" s="13">
        <f>C14+D13</f>
        <v>0.61801794093335016</v>
      </c>
    </row>
    <row r="15" spans="1:8" x14ac:dyDescent="0.3">
      <c r="A15" s="6">
        <v>2</v>
      </c>
      <c r="B15" s="7" t="s">
        <v>8</v>
      </c>
      <c r="C15" s="8">
        <f t="shared" si="0"/>
        <v>0.14589920426649539</v>
      </c>
      <c r="D15" s="13">
        <f t="shared" ref="D15:D33" si="1">C15+D14</f>
        <v>0.76391714519984555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9.0172561351356859E-2</v>
      </c>
      <c r="D16" s="13">
        <f t="shared" si="1"/>
        <v>0.85408970655120242</v>
      </c>
      <c r="F16" s="11" t="s">
        <v>36</v>
      </c>
      <c r="G16" s="14">
        <f>(lambda)*(lambda)/(mu*(mu-lambda))</f>
        <v>1.0000760057764391</v>
      </c>
    </row>
    <row r="17" spans="1:9" x14ac:dyDescent="0.3">
      <c r="A17" s="6">
        <v>4</v>
      </c>
      <c r="B17" s="7" t="s">
        <v>10</v>
      </c>
      <c r="C17" s="8">
        <f t="shared" si="0"/>
        <v>5.5730878461901646E-2</v>
      </c>
      <c r="D17" s="13">
        <f t="shared" si="1"/>
        <v>0.90982058501310403</v>
      </c>
    </row>
    <row r="18" spans="1:9" x14ac:dyDescent="0.3">
      <c r="A18" s="6">
        <v>5</v>
      </c>
      <c r="B18" s="7" t="s">
        <v>11</v>
      </c>
      <c r="C18" s="8">
        <f t="shared" si="0"/>
        <v>3.4444300656305098E-2</v>
      </c>
      <c r="D18" s="13">
        <f t="shared" si="1"/>
        <v>0.94426488566940914</v>
      </c>
      <c r="F18" t="s">
        <v>35</v>
      </c>
    </row>
    <row r="19" spans="1:9" x14ac:dyDescent="0.3">
      <c r="A19" s="6">
        <v>6</v>
      </c>
      <c r="B19" s="7" t="s">
        <v>12</v>
      </c>
      <c r="C19" s="8">
        <f t="shared" si="0"/>
        <v>2.1288195708470396E-2</v>
      </c>
      <c r="D19" s="13">
        <f t="shared" si="1"/>
        <v>0.96555308137787954</v>
      </c>
      <c r="F19" s="11" t="s">
        <v>37</v>
      </c>
      <c r="G19" s="10">
        <f>lambda/(mu-lambda)</f>
        <v>1.6181229773462784</v>
      </c>
    </row>
    <row r="20" spans="1:9" x14ac:dyDescent="0.3">
      <c r="A20" s="6">
        <v>7</v>
      </c>
      <c r="B20" s="7" t="s">
        <v>13</v>
      </c>
      <c r="C20" s="8">
        <f t="shared" si="0"/>
        <v>1.3157104887806177E-2</v>
      </c>
      <c r="D20" s="13">
        <f t="shared" si="1"/>
        <v>0.97871018626568573</v>
      </c>
    </row>
    <row r="21" spans="1:9" x14ac:dyDescent="0.3">
      <c r="A21" s="6">
        <v>8</v>
      </c>
      <c r="B21" s="7" t="s">
        <v>14</v>
      </c>
      <c r="C21" s="8">
        <f t="shared" si="0"/>
        <v>8.1317088305353381E-3</v>
      </c>
      <c r="D21" s="13">
        <f t="shared" si="1"/>
        <v>0.98684189509622111</v>
      </c>
      <c r="F21" t="s">
        <v>39</v>
      </c>
    </row>
    <row r="22" spans="1:9" x14ac:dyDescent="0.3">
      <c r="A22" s="6">
        <v>9</v>
      </c>
      <c r="B22" s="7" t="s">
        <v>15</v>
      </c>
      <c r="C22" s="8">
        <f t="shared" si="0"/>
        <v>5.025778016400086E-3</v>
      </c>
      <c r="D22" s="13">
        <f t="shared" si="1"/>
        <v>0.99186767311262125</v>
      </c>
      <c r="F22" s="11" t="s">
        <v>40</v>
      </c>
      <c r="G22" s="14">
        <f>lambda / (mu * (mu-lambda) )</f>
        <v>3.3335866859214636E-2</v>
      </c>
      <c r="H22" s="15">
        <f>G22*60</f>
        <v>2.0001520115528781</v>
      </c>
      <c r="I22" t="s">
        <v>41</v>
      </c>
    </row>
    <row r="23" spans="1:9" x14ac:dyDescent="0.3">
      <c r="A23" s="6">
        <v>10</v>
      </c>
      <c r="B23" s="7" t="s">
        <v>16</v>
      </c>
      <c r="C23" s="8">
        <f t="shared" si="0"/>
        <v>3.1061668828183471E-3</v>
      </c>
      <c r="D23" s="13">
        <f t="shared" si="1"/>
        <v>0.99497383999543965</v>
      </c>
    </row>
    <row r="24" spans="1:9" x14ac:dyDescent="0.3">
      <c r="A24" s="6">
        <v>11</v>
      </c>
      <c r="B24" s="7" t="s">
        <v>21</v>
      </c>
      <c r="C24" s="8">
        <f t="shared" si="0"/>
        <v>1.9197570351164074E-3</v>
      </c>
      <c r="D24" s="13">
        <f t="shared" si="1"/>
        <v>0.99689359703055602</v>
      </c>
      <c r="F24" t="s">
        <v>42</v>
      </c>
    </row>
    <row r="25" spans="1:9" x14ac:dyDescent="0.3">
      <c r="A25" s="6">
        <v>12</v>
      </c>
      <c r="B25" s="7" t="s">
        <v>22</v>
      </c>
      <c r="C25" s="8">
        <f t="shared" si="0"/>
        <v>1.1865000217035893E-3</v>
      </c>
      <c r="D25" s="13">
        <f t="shared" si="1"/>
        <v>0.99808009705225964</v>
      </c>
      <c r="F25" s="11" t="s">
        <v>43</v>
      </c>
      <c r="G25" s="16">
        <f>1/(mu-lambda)</f>
        <v>5.3937432578209279E-2</v>
      </c>
      <c r="H25" s="15">
        <f>G25*60</f>
        <v>3.2362459546925568</v>
      </c>
      <c r="I25" t="s">
        <v>41</v>
      </c>
    </row>
    <row r="26" spans="1:9" x14ac:dyDescent="0.3">
      <c r="A26" s="6">
        <v>13</v>
      </c>
      <c r="B26" s="7" t="s">
        <v>23</v>
      </c>
      <c r="C26" s="8">
        <f t="shared" si="0"/>
        <v>7.333127451814521E-4</v>
      </c>
      <c r="D26" s="13">
        <f t="shared" si="1"/>
        <v>0.99881340979744104</v>
      </c>
    </row>
    <row r="27" spans="1:9" x14ac:dyDescent="0.3">
      <c r="A27" s="6">
        <v>14</v>
      </c>
      <c r="B27" s="7" t="s">
        <v>24</v>
      </c>
      <c r="C27" s="8">
        <f t="shared" si="0"/>
        <v>4.5322172137296176E-4</v>
      </c>
      <c r="D27" s="13">
        <f t="shared" si="1"/>
        <v>0.99926663151881401</v>
      </c>
    </row>
    <row r="28" spans="1:9" x14ac:dyDescent="0.3">
      <c r="A28" s="6">
        <v>15</v>
      </c>
      <c r="B28" s="7" t="s">
        <v>25</v>
      </c>
      <c r="C28" s="8">
        <f t="shared" si="0"/>
        <v>2.801123123442285E-4</v>
      </c>
      <c r="D28" s="13">
        <f t="shared" si="1"/>
        <v>0.99954674383115827</v>
      </c>
    </row>
    <row r="29" spans="1:9" x14ac:dyDescent="0.3">
      <c r="A29" s="6">
        <v>16</v>
      </c>
      <c r="B29" s="7" t="s">
        <v>26</v>
      </c>
      <c r="C29" s="8">
        <f t="shared" si="0"/>
        <v>1.7312256634377534E-4</v>
      </c>
      <c r="D29" s="13">
        <f t="shared" si="1"/>
        <v>0.9997198663975021</v>
      </c>
    </row>
    <row r="30" spans="1:9" x14ac:dyDescent="0.3">
      <c r="A30" s="6">
        <v>17</v>
      </c>
      <c r="B30" s="7" t="s">
        <v>27</v>
      </c>
      <c r="C30" s="8">
        <f t="shared" si="0"/>
        <v>1.0699787783916894E-4</v>
      </c>
      <c r="D30" s="13">
        <f t="shared" si="1"/>
        <v>0.99982686427534129</v>
      </c>
    </row>
    <row r="31" spans="1:9" x14ac:dyDescent="0.3">
      <c r="A31" s="6">
        <v>18</v>
      </c>
      <c r="B31" s="7" t="s">
        <v>28</v>
      </c>
      <c r="C31" s="8">
        <f t="shared" si="0"/>
        <v>6.6129714362897981E-5</v>
      </c>
      <c r="D31" s="13">
        <f t="shared" si="1"/>
        <v>0.99989299398970422</v>
      </c>
    </row>
    <row r="32" spans="1:9" x14ac:dyDescent="0.3">
      <c r="A32" s="6">
        <v>19</v>
      </c>
      <c r="B32" s="7" t="s">
        <v>29</v>
      </c>
      <c r="C32" s="8">
        <f t="shared" si="0"/>
        <v>4.0871269692767612E-5</v>
      </c>
      <c r="D32" s="13">
        <f t="shared" si="1"/>
        <v>0.99993386525939698</v>
      </c>
    </row>
    <row r="33" spans="1:4" x14ac:dyDescent="0.3">
      <c r="A33" s="6">
        <v>20</v>
      </c>
      <c r="B33" s="7" t="s">
        <v>30</v>
      </c>
      <c r="C33" s="8">
        <f t="shared" si="0"/>
        <v>2.526036445782918E-5</v>
      </c>
      <c r="D33" s="13">
        <f t="shared" si="1"/>
        <v>0.99995912562385481</v>
      </c>
    </row>
  </sheetData>
  <mergeCells count="3">
    <mergeCell ref="D1:H1"/>
    <mergeCell ref="D2:H2"/>
    <mergeCell ref="D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7B58-AA3B-4B04-A280-B6E1494E6BD3}">
  <dimension ref="A1:Q46"/>
  <sheetViews>
    <sheetView showGridLines="0" workbookViewId="0">
      <selection activeCell="N45" sqref="N45"/>
    </sheetView>
  </sheetViews>
  <sheetFormatPr baseColWidth="10" defaultRowHeight="14.4" x14ac:dyDescent="0.3"/>
  <cols>
    <col min="1" max="1" width="23.88671875" customWidth="1"/>
    <col min="3" max="3" width="16.21875" customWidth="1"/>
    <col min="4" max="4" width="15.109375" customWidth="1"/>
    <col min="7" max="7" width="21.77734375" customWidth="1"/>
    <col min="9" max="9" width="10.88671875" customWidth="1"/>
    <col min="10" max="10" width="18.5546875" customWidth="1"/>
    <col min="11" max="11" width="14.44140625" customWidth="1"/>
    <col min="12" max="12" width="11.109375" bestFit="1" customWidth="1"/>
    <col min="14" max="14" width="16.21875" customWidth="1"/>
    <col min="16" max="16" width="13.5546875" bestFit="1" customWidth="1"/>
    <col min="17" max="17" width="13.44140625" customWidth="1"/>
  </cols>
  <sheetData>
    <row r="1" spans="1:8" ht="15.6" x14ac:dyDescent="0.3">
      <c r="D1" s="23" t="s">
        <v>31</v>
      </c>
      <c r="E1" s="23"/>
      <c r="F1" s="23"/>
      <c r="G1" s="23"/>
      <c r="H1" s="23"/>
    </row>
    <row r="2" spans="1:8" ht="15.6" x14ac:dyDescent="0.3">
      <c r="D2" s="23" t="s">
        <v>32</v>
      </c>
      <c r="E2" s="23"/>
      <c r="F2" s="23"/>
      <c r="G2" s="23"/>
      <c r="H2" s="23"/>
    </row>
    <row r="3" spans="1:8" ht="15.6" x14ac:dyDescent="0.3">
      <c r="D3" s="23" t="s">
        <v>33</v>
      </c>
      <c r="E3" s="23"/>
      <c r="F3" s="23"/>
      <c r="G3" s="23"/>
      <c r="H3" s="23"/>
    </row>
    <row r="6" spans="1:8" ht="21" x14ac:dyDescent="0.4">
      <c r="A6" s="1" t="s">
        <v>0</v>
      </c>
      <c r="B6" s="6">
        <v>24</v>
      </c>
      <c r="C6" t="s">
        <v>3</v>
      </c>
    </row>
    <row r="7" spans="1:8" ht="21" x14ac:dyDescent="0.4">
      <c r="A7" s="1" t="s">
        <v>1</v>
      </c>
      <c r="B7" s="6">
        <v>60</v>
      </c>
      <c r="C7" t="s">
        <v>4</v>
      </c>
    </row>
    <row r="8" spans="1:8" ht="21" x14ac:dyDescent="0.4">
      <c r="A8" s="2" t="s">
        <v>2</v>
      </c>
      <c r="B8" s="6">
        <v>1</v>
      </c>
      <c r="C8" t="s">
        <v>5</v>
      </c>
    </row>
    <row r="9" spans="1:8" x14ac:dyDescent="0.3">
      <c r="F9" t="s">
        <v>38</v>
      </c>
    </row>
    <row r="10" spans="1:8" ht="21" x14ac:dyDescent="0.4">
      <c r="A10" s="3" t="str">
        <f>IF(lambda&lt;mu,"SISTEMA ESTABLE","SISTEMA INESTABLE")</f>
        <v>SISTEMA ESTABLE</v>
      </c>
      <c r="B10" t="str">
        <f>IF(A10="SISTEMA INESTABLE","Lambda debe ser menor que Mu","")</f>
        <v/>
      </c>
    </row>
    <row r="11" spans="1:8" x14ac:dyDescent="0.3">
      <c r="B11" t="s">
        <v>44</v>
      </c>
    </row>
    <row r="12" spans="1:8" x14ac:dyDescent="0.3">
      <c r="A12" s="4"/>
      <c r="B12" s="4"/>
      <c r="C12" s="5" t="s">
        <v>17</v>
      </c>
      <c r="D12" s="5" t="s">
        <v>18</v>
      </c>
      <c r="F12" t="s">
        <v>19</v>
      </c>
    </row>
    <row r="13" spans="1:8" ht="15.6" x14ac:dyDescent="0.3">
      <c r="A13" s="6">
        <v>0</v>
      </c>
      <c r="B13" s="7" t="s">
        <v>6</v>
      </c>
      <c r="C13" s="8">
        <f>1-(lambda/mu)</f>
        <v>0.6</v>
      </c>
      <c r="D13" s="13">
        <f>C13</f>
        <v>0.6</v>
      </c>
      <c r="F13" s="9" t="s">
        <v>20</v>
      </c>
      <c r="G13" s="12">
        <f>lambda/mu</f>
        <v>0.4</v>
      </c>
    </row>
    <row r="14" spans="1:8" x14ac:dyDescent="0.3">
      <c r="A14" s="6">
        <v>1</v>
      </c>
      <c r="B14" s="7" t="s">
        <v>7</v>
      </c>
      <c r="C14" s="8">
        <f t="shared" ref="C14:C33" si="0">ro^A14*$C$13</f>
        <v>0.24</v>
      </c>
      <c r="D14" s="13">
        <f>C14+D13</f>
        <v>0.84</v>
      </c>
    </row>
    <row r="15" spans="1:8" x14ac:dyDescent="0.3">
      <c r="A15" s="6">
        <v>2</v>
      </c>
      <c r="B15" s="7" t="s">
        <v>8</v>
      </c>
      <c r="C15" s="8">
        <f t="shared" si="0"/>
        <v>9.6000000000000016E-2</v>
      </c>
      <c r="D15" s="13">
        <f t="shared" ref="D15:D33" si="1">C15+D14</f>
        <v>0.93599999999999994</v>
      </c>
      <c r="F15" t="s">
        <v>34</v>
      </c>
    </row>
    <row r="16" spans="1:8" x14ac:dyDescent="0.3">
      <c r="A16" s="6">
        <v>3</v>
      </c>
      <c r="B16" s="7" t="s">
        <v>9</v>
      </c>
      <c r="C16" s="8">
        <f t="shared" si="0"/>
        <v>3.8400000000000011E-2</v>
      </c>
      <c r="D16" s="13">
        <f t="shared" si="1"/>
        <v>0.97439999999999993</v>
      </c>
      <c r="F16" s="11" t="s">
        <v>36</v>
      </c>
      <c r="G16" s="14">
        <f>(lambda)*(lambda)/(mu*(mu-lambda))</f>
        <v>0.26666666666666666</v>
      </c>
    </row>
    <row r="17" spans="1:17" x14ac:dyDescent="0.3">
      <c r="A17" s="6">
        <v>4</v>
      </c>
      <c r="B17" s="7" t="s">
        <v>10</v>
      </c>
      <c r="C17" s="8">
        <f t="shared" si="0"/>
        <v>1.5360000000000006E-2</v>
      </c>
      <c r="D17" s="13">
        <f t="shared" si="1"/>
        <v>0.98975999999999997</v>
      </c>
    </row>
    <row r="18" spans="1:17" x14ac:dyDescent="0.3">
      <c r="A18" s="6">
        <v>5</v>
      </c>
      <c r="B18" s="7" t="s">
        <v>11</v>
      </c>
      <c r="C18" s="8">
        <f t="shared" si="0"/>
        <v>6.1440000000000036E-3</v>
      </c>
      <c r="D18" s="13">
        <f t="shared" si="1"/>
        <v>0.99590400000000001</v>
      </c>
      <c r="F18" t="s">
        <v>35</v>
      </c>
    </row>
    <row r="19" spans="1:17" x14ac:dyDescent="0.3">
      <c r="A19" s="6">
        <v>6</v>
      </c>
      <c r="B19" s="7" t="s">
        <v>12</v>
      </c>
      <c r="C19" s="8">
        <f t="shared" si="0"/>
        <v>2.4576000000000012E-3</v>
      </c>
      <c r="D19" s="13">
        <f t="shared" si="1"/>
        <v>0.99836159999999996</v>
      </c>
      <c r="F19" s="11" t="s">
        <v>37</v>
      </c>
      <c r="G19" s="10">
        <f>lambda/(mu-lambda)</f>
        <v>0.66666666666666663</v>
      </c>
    </row>
    <row r="20" spans="1:17" x14ac:dyDescent="0.3">
      <c r="A20" s="6">
        <v>7</v>
      </c>
      <c r="B20" s="7" t="s">
        <v>13</v>
      </c>
      <c r="C20" s="8">
        <f t="shared" si="0"/>
        <v>9.8304000000000078E-4</v>
      </c>
      <c r="D20" s="13">
        <f t="shared" si="1"/>
        <v>0.99934464000000001</v>
      </c>
    </row>
    <row r="21" spans="1:17" x14ac:dyDescent="0.3">
      <c r="A21" s="6">
        <v>8</v>
      </c>
      <c r="B21" s="7" t="s">
        <v>14</v>
      </c>
      <c r="C21" s="8">
        <f t="shared" si="0"/>
        <v>3.9321600000000032E-4</v>
      </c>
      <c r="D21" s="13">
        <f t="shared" si="1"/>
        <v>0.99973785599999998</v>
      </c>
      <c r="F21" t="s">
        <v>39</v>
      </c>
    </row>
    <row r="22" spans="1:17" x14ac:dyDescent="0.3">
      <c r="A22" s="6">
        <v>9</v>
      </c>
      <c r="B22" s="7" t="s">
        <v>15</v>
      </c>
      <c r="C22" s="8">
        <f t="shared" si="0"/>
        <v>1.5728640000000013E-4</v>
      </c>
      <c r="D22" s="13">
        <f t="shared" si="1"/>
        <v>0.99989514239999999</v>
      </c>
      <c r="F22" s="11" t="s">
        <v>40</v>
      </c>
      <c r="G22" s="14">
        <f>lambda / (mu * (mu-lambda) )</f>
        <v>1.1111111111111112E-2</v>
      </c>
      <c r="H22" s="15">
        <f>G22*60</f>
        <v>0.66666666666666674</v>
      </c>
      <c r="I22" t="s">
        <v>41</v>
      </c>
    </row>
    <row r="23" spans="1:17" x14ac:dyDescent="0.3">
      <c r="A23" s="6">
        <v>10</v>
      </c>
      <c r="B23" s="7" t="s">
        <v>16</v>
      </c>
      <c r="C23" s="8">
        <f t="shared" si="0"/>
        <v>6.2914560000000067E-5</v>
      </c>
      <c r="D23" s="13">
        <f t="shared" si="1"/>
        <v>0.99995805695999995</v>
      </c>
    </row>
    <row r="24" spans="1:17" x14ac:dyDescent="0.3">
      <c r="A24" s="6">
        <v>11</v>
      </c>
      <c r="B24" s="7" t="s">
        <v>21</v>
      </c>
      <c r="C24" s="8">
        <f t="shared" si="0"/>
        <v>2.5165824000000025E-5</v>
      </c>
      <c r="D24" s="13">
        <f t="shared" si="1"/>
        <v>0.99998322278399998</v>
      </c>
      <c r="F24" t="s">
        <v>42</v>
      </c>
    </row>
    <row r="25" spans="1:17" x14ac:dyDescent="0.3">
      <c r="A25" s="6">
        <v>12</v>
      </c>
      <c r="B25" s="7" t="s">
        <v>22</v>
      </c>
      <c r="C25" s="8">
        <f t="shared" si="0"/>
        <v>1.0066329600000013E-5</v>
      </c>
      <c r="D25" s="13">
        <f t="shared" si="1"/>
        <v>0.99999328911359997</v>
      </c>
      <c r="F25" s="11" t="s">
        <v>43</v>
      </c>
      <c r="G25" s="16">
        <f>1/(mu-lambda)</f>
        <v>2.7777777777777776E-2</v>
      </c>
      <c r="H25" s="15">
        <f>G25*60</f>
        <v>1.6666666666666665</v>
      </c>
      <c r="I25" t="s">
        <v>41</v>
      </c>
    </row>
    <row r="26" spans="1:17" x14ac:dyDescent="0.3">
      <c r="A26" s="6">
        <v>13</v>
      </c>
      <c r="B26" s="7" t="s">
        <v>23</v>
      </c>
      <c r="C26" s="8">
        <f t="shared" si="0"/>
        <v>4.0265318400000057E-6</v>
      </c>
      <c r="D26" s="13">
        <f t="shared" si="1"/>
        <v>0.99999731564543992</v>
      </c>
    </row>
    <row r="27" spans="1:17" x14ac:dyDescent="0.3">
      <c r="A27" s="6">
        <v>14</v>
      </c>
      <c r="B27" s="7" t="s">
        <v>24</v>
      </c>
      <c r="C27" s="8">
        <f t="shared" si="0"/>
        <v>1.6106127360000022E-6</v>
      </c>
      <c r="D27" s="13">
        <f t="shared" si="1"/>
        <v>0.99999892625817588</v>
      </c>
    </row>
    <row r="28" spans="1:17" x14ac:dyDescent="0.3">
      <c r="A28" s="6">
        <v>15</v>
      </c>
      <c r="B28" s="7" t="s">
        <v>25</v>
      </c>
      <c r="C28" s="8">
        <f t="shared" si="0"/>
        <v>6.4424509440000105E-7</v>
      </c>
      <c r="D28" s="13">
        <f t="shared" si="1"/>
        <v>0.99999957050327026</v>
      </c>
      <c r="F28" s="4" t="s">
        <v>52</v>
      </c>
    </row>
    <row r="29" spans="1:17" x14ac:dyDescent="0.3">
      <c r="A29" s="6">
        <v>16</v>
      </c>
      <c r="B29" s="7" t="s">
        <v>26</v>
      </c>
      <c r="C29" s="8">
        <f t="shared" si="0"/>
        <v>2.5769803776000043E-7</v>
      </c>
      <c r="D29" s="13">
        <f t="shared" si="1"/>
        <v>0.99999982820130806</v>
      </c>
      <c r="F29" t="s">
        <v>0</v>
      </c>
      <c r="G29" s="15">
        <v>24</v>
      </c>
      <c r="J29" s="24" t="s">
        <v>57</v>
      </c>
      <c r="K29" s="24"/>
      <c r="L29" s="24" t="s">
        <v>58</v>
      </c>
      <c r="M29" s="24"/>
      <c r="N29" s="24" t="s">
        <v>59</v>
      </c>
      <c r="O29" s="24"/>
      <c r="P29" t="s">
        <v>50</v>
      </c>
    </row>
    <row r="30" spans="1:17" x14ac:dyDescent="0.3">
      <c r="A30" s="6">
        <v>17</v>
      </c>
      <c r="B30" s="7" t="s">
        <v>27</v>
      </c>
      <c r="C30" s="8">
        <f t="shared" si="0"/>
        <v>1.0307921510400018E-7</v>
      </c>
      <c r="D30" s="13">
        <f t="shared" si="1"/>
        <v>0.99999993128052311</v>
      </c>
      <c r="F30" t="s">
        <v>53</v>
      </c>
      <c r="G30" s="15">
        <v>30</v>
      </c>
      <c r="J30" s="21">
        <f>300000*G33</f>
        <v>1200000</v>
      </c>
      <c r="K30" s="21"/>
      <c r="L30" s="21">
        <v>20000</v>
      </c>
      <c r="M30" s="21"/>
      <c r="N30" s="21">
        <v>800000</v>
      </c>
      <c r="O30" s="21"/>
      <c r="P30" s="21">
        <f>SUM(J30,L30,N30)</f>
        <v>2020000</v>
      </c>
      <c r="Q30" s="21"/>
    </row>
    <row r="31" spans="1:17" x14ac:dyDescent="0.3">
      <c r="A31" s="6">
        <v>18</v>
      </c>
      <c r="B31" s="7" t="s">
        <v>28</v>
      </c>
      <c r="C31" s="8">
        <f t="shared" si="0"/>
        <v>4.1231686041600072E-8</v>
      </c>
      <c r="D31" s="13">
        <f t="shared" si="1"/>
        <v>0.99999997251220918</v>
      </c>
      <c r="F31" t="s">
        <v>54</v>
      </c>
      <c r="G31" s="20">
        <v>0.8</v>
      </c>
    </row>
    <row r="32" spans="1:17" x14ac:dyDescent="0.3">
      <c r="A32" s="6">
        <v>19</v>
      </c>
      <c r="B32" s="7" t="s">
        <v>29</v>
      </c>
      <c r="C32" s="8">
        <f t="shared" si="0"/>
        <v>1.6492674416640031E-8</v>
      </c>
      <c r="D32" s="13">
        <f t="shared" si="1"/>
        <v>0.99999998900488363</v>
      </c>
      <c r="F32" t="s">
        <v>36</v>
      </c>
      <c r="G32" s="15">
        <v>3.2</v>
      </c>
      <c r="J32" t="s">
        <v>60</v>
      </c>
    </row>
    <row r="33" spans="1:16" x14ac:dyDescent="0.3">
      <c r="A33" s="6">
        <v>20</v>
      </c>
      <c r="B33" s="7" t="s">
        <v>30</v>
      </c>
      <c r="C33" s="8">
        <f t="shared" si="0"/>
        <v>6.5970697666560147E-9</v>
      </c>
      <c r="D33" s="13">
        <f t="shared" si="1"/>
        <v>0.99999999560195341</v>
      </c>
      <c r="F33" t="s">
        <v>37</v>
      </c>
      <c r="G33" s="15">
        <v>4</v>
      </c>
      <c r="J33" s="21">
        <f>SUM((J30*12),L30,(N30*12))</f>
        <v>24020000</v>
      </c>
    </row>
    <row r="34" spans="1:16" x14ac:dyDescent="0.3">
      <c r="F34" t="s">
        <v>40</v>
      </c>
      <c r="G34" s="15">
        <v>0.13333329999999999</v>
      </c>
      <c r="H34" t="s">
        <v>55</v>
      </c>
    </row>
    <row r="35" spans="1:16" x14ac:dyDescent="0.3">
      <c r="F35" t="s">
        <v>43</v>
      </c>
      <c r="G35" s="15">
        <v>0.1666667</v>
      </c>
      <c r="H35" t="s">
        <v>56</v>
      </c>
    </row>
    <row r="38" spans="1:16" x14ac:dyDescent="0.3">
      <c r="F38" s="4" t="s">
        <v>61</v>
      </c>
    </row>
    <row r="40" spans="1:16" x14ac:dyDescent="0.3">
      <c r="F40" t="s">
        <v>0</v>
      </c>
      <c r="G40" s="15">
        <v>24</v>
      </c>
      <c r="J40" s="24" t="s">
        <v>57</v>
      </c>
      <c r="K40" s="24"/>
      <c r="L40" s="24" t="s">
        <v>58</v>
      </c>
      <c r="M40" s="24"/>
      <c r="N40" s="24" t="s">
        <v>59</v>
      </c>
      <c r="O40" s="24"/>
      <c r="P40" t="s">
        <v>50</v>
      </c>
    </row>
    <row r="41" spans="1:16" x14ac:dyDescent="0.3">
      <c r="F41" t="s">
        <v>53</v>
      </c>
      <c r="G41" s="15">
        <v>60</v>
      </c>
      <c r="J41" s="21">
        <f>300000*G44</f>
        <v>200000.0001</v>
      </c>
      <c r="K41" s="21"/>
      <c r="L41" s="21">
        <v>60000</v>
      </c>
      <c r="M41" s="21"/>
      <c r="N41" s="21">
        <v>800000</v>
      </c>
      <c r="O41" s="21"/>
      <c r="P41" s="21">
        <f>SUM(J41,L41,N41)</f>
        <v>1060000.0001000001</v>
      </c>
    </row>
    <row r="42" spans="1:16" x14ac:dyDescent="0.3">
      <c r="F42" t="s">
        <v>54</v>
      </c>
      <c r="G42" s="20">
        <v>0.4</v>
      </c>
    </row>
    <row r="43" spans="1:16" x14ac:dyDescent="0.3">
      <c r="F43" t="s">
        <v>36</v>
      </c>
      <c r="G43" s="15">
        <v>0.27</v>
      </c>
      <c r="J43" t="s">
        <v>60</v>
      </c>
    </row>
    <row r="44" spans="1:16" x14ac:dyDescent="0.3">
      <c r="F44" t="s">
        <v>37</v>
      </c>
      <c r="G44" s="15">
        <v>0.66666666699999999</v>
      </c>
      <c r="J44" s="21">
        <f>SUM((J41*12),L41,(N41*12))</f>
        <v>12060000.0012</v>
      </c>
    </row>
    <row r="45" spans="1:16" x14ac:dyDescent="0.3">
      <c r="F45" t="s">
        <v>40</v>
      </c>
      <c r="G45" s="22">
        <v>1.1111111E-2</v>
      </c>
      <c r="H45" t="s">
        <v>62</v>
      </c>
    </row>
    <row r="46" spans="1:16" x14ac:dyDescent="0.3">
      <c r="F46" t="s">
        <v>43</v>
      </c>
      <c r="G46" s="22">
        <v>2.7777777999999999E-2</v>
      </c>
      <c r="H46" t="s">
        <v>63</v>
      </c>
    </row>
  </sheetData>
  <mergeCells count="9">
    <mergeCell ref="J40:K40"/>
    <mergeCell ref="L40:M40"/>
    <mergeCell ref="N40:O40"/>
    <mergeCell ref="D1:H1"/>
    <mergeCell ref="D2:H2"/>
    <mergeCell ref="D3:H3"/>
    <mergeCell ref="J29:K29"/>
    <mergeCell ref="L29:M29"/>
    <mergeCell ref="N29:O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27</vt:i4>
      </vt:variant>
    </vt:vector>
  </HeadingPairs>
  <TitlesOfParts>
    <vt:vector size="36" baseType="lpstr">
      <vt:lpstr>E1</vt:lpstr>
      <vt:lpstr>E2</vt:lpstr>
      <vt:lpstr>E3</vt:lpstr>
      <vt:lpstr>E4</vt:lpstr>
      <vt:lpstr>E5X</vt:lpstr>
      <vt:lpstr>E5Y</vt:lpstr>
      <vt:lpstr>E6</vt:lpstr>
      <vt:lpstr>E7</vt:lpstr>
      <vt:lpstr>E8</vt:lpstr>
      <vt:lpstr>'E2'!lambda</vt:lpstr>
      <vt:lpstr>'E3'!lambda</vt:lpstr>
      <vt:lpstr>'E4'!lambda</vt:lpstr>
      <vt:lpstr>E5X!lambda</vt:lpstr>
      <vt:lpstr>E5Y!lambda</vt:lpstr>
      <vt:lpstr>'E6'!lambda</vt:lpstr>
      <vt:lpstr>'E7'!lambda</vt:lpstr>
      <vt:lpstr>'E8'!lambda</vt:lpstr>
      <vt:lpstr>lambda</vt:lpstr>
      <vt:lpstr>'E2'!mu</vt:lpstr>
      <vt:lpstr>'E3'!mu</vt:lpstr>
      <vt:lpstr>'E4'!mu</vt:lpstr>
      <vt:lpstr>E5X!mu</vt:lpstr>
      <vt:lpstr>E5Y!mu</vt:lpstr>
      <vt:lpstr>'E6'!mu</vt:lpstr>
      <vt:lpstr>'E7'!mu</vt:lpstr>
      <vt:lpstr>'E8'!mu</vt:lpstr>
      <vt:lpstr>mu</vt:lpstr>
      <vt:lpstr>'E2'!ro</vt:lpstr>
      <vt:lpstr>'E3'!ro</vt:lpstr>
      <vt:lpstr>'E4'!ro</vt:lpstr>
      <vt:lpstr>E5X!ro</vt:lpstr>
      <vt:lpstr>E5Y!ro</vt:lpstr>
      <vt:lpstr>'E6'!ro</vt:lpstr>
      <vt:lpstr>'E7'!ro</vt:lpstr>
      <vt:lpstr>'E8'!ro</vt:lpstr>
      <vt:lpstr>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Yarel Fuentes Martínez</dc:creator>
  <cp:lastModifiedBy>juan blancarte</cp:lastModifiedBy>
  <dcterms:created xsi:type="dcterms:W3CDTF">2020-11-11T23:37:45Z</dcterms:created>
  <dcterms:modified xsi:type="dcterms:W3CDTF">2020-12-09T14:57:31Z</dcterms:modified>
</cp:coreProperties>
</file>