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1Excell\"/>
    </mc:Choice>
  </mc:AlternateContent>
  <xr:revisionPtr revIDLastSave="0" documentId="13_ncr:1_{E1DC30BA-525E-4063-9A27-5B2B114D5320}" xr6:coauthVersionLast="47" xr6:coauthVersionMax="47" xr10:uidLastSave="{00000000-0000-0000-0000-000000000000}"/>
  <bookViews>
    <workbookView xWindow="-120" yWindow="-120" windowWidth="29040" windowHeight="15840" activeTab="4" xr2:uid="{DE15AA1A-3A87-460E-993C-8E74420CC831}"/>
  </bookViews>
  <sheets>
    <sheet name="Hoja1" sheetId="1" r:id="rId1"/>
    <sheet name="TP1.EJ1" sheetId="2" r:id="rId2"/>
    <sheet name="TP1.EJ2" sheetId="3" r:id="rId3"/>
    <sheet name="TP2.EJ3" sheetId="4" r:id="rId4"/>
    <sheet name="TP1.EJ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5" l="1"/>
  <c r="D22" i="5"/>
  <c r="H10" i="5"/>
  <c r="H9" i="5"/>
  <c r="I10" i="5"/>
  <c r="F15" i="5"/>
  <c r="H15" i="5"/>
  <c r="E15" i="5"/>
  <c r="H8" i="5"/>
  <c r="I17" i="5"/>
  <c r="H17" i="5"/>
  <c r="I15" i="5"/>
  <c r="I14" i="5"/>
  <c r="H14" i="5"/>
  <c r="H13" i="5"/>
  <c r="E17" i="5"/>
  <c r="F17" i="5"/>
  <c r="G17" i="5"/>
  <c r="D17" i="5"/>
  <c r="G15" i="5"/>
  <c r="D15" i="5"/>
  <c r="E10" i="5"/>
  <c r="F10" i="5"/>
  <c r="G10" i="5"/>
  <c r="D10" i="5"/>
  <c r="I9" i="5"/>
  <c r="F9" i="5"/>
  <c r="G9" i="5"/>
  <c r="E9" i="5"/>
  <c r="D9" i="5"/>
  <c r="I8" i="5"/>
  <c r="H7" i="5"/>
  <c r="G8" i="5"/>
  <c r="F8" i="5"/>
  <c r="E8" i="5"/>
  <c r="D8" i="5"/>
  <c r="I7" i="5"/>
  <c r="I13" i="5"/>
  <c r="I12" i="5"/>
  <c r="F11" i="1"/>
  <c r="C14" i="1" s="1"/>
  <c r="H12" i="5"/>
  <c r="D11" i="1"/>
  <c r="J2" i="3"/>
  <c r="E4" i="4"/>
  <c r="F4" i="4" s="1"/>
  <c r="G4" i="4" s="1"/>
  <c r="E3" i="4"/>
  <c r="F3" i="4" s="1"/>
  <c r="G3" i="4" s="1"/>
  <c r="E5" i="4"/>
  <c r="F5" i="4" s="1"/>
  <c r="G5" i="4" s="1"/>
  <c r="E6" i="4"/>
  <c r="F6" i="4" s="1"/>
  <c r="G6" i="4" s="1"/>
  <c r="E7" i="4"/>
  <c r="F7" i="4" s="1"/>
  <c r="G7" i="4" s="1"/>
  <c r="E8" i="4"/>
  <c r="F8" i="4" s="1"/>
  <c r="G8" i="4" s="1"/>
  <c r="J3" i="3"/>
  <c r="J4" i="3"/>
  <c r="J5" i="3"/>
  <c r="J6" i="3"/>
  <c r="J7" i="3"/>
  <c r="J8" i="3"/>
  <c r="J9" i="3"/>
  <c r="J10" i="3"/>
  <c r="J11" i="3"/>
  <c r="H2" i="3"/>
  <c r="G2" i="3"/>
  <c r="F5" i="2"/>
  <c r="E5" i="2"/>
  <c r="D5" i="2"/>
  <c r="C9" i="2"/>
  <c r="C7" i="2"/>
  <c r="E11" i="1"/>
  <c r="A17" i="1"/>
  <c r="F14" i="1"/>
  <c r="G14" i="1"/>
  <c r="E14" i="1"/>
  <c r="B14" i="1"/>
  <c r="A14" i="1"/>
  <c r="F1" i="1"/>
  <c r="B11" i="1"/>
  <c r="A11" i="1"/>
  <c r="D9" i="2" l="1"/>
  <c r="D7" i="2"/>
  <c r="D14" i="1"/>
  <c r="G5" i="2" l="1"/>
  <c r="E7" i="2"/>
  <c r="E9" i="2" s="1"/>
  <c r="F7" i="2" l="1"/>
  <c r="F9" i="2" s="1"/>
</calcChain>
</file>

<file path=xl/sharedStrings.xml><?xml version="1.0" encoding="utf-8"?>
<sst xmlns="http://schemas.openxmlformats.org/spreadsheetml/2006/main" count="76" uniqueCount="76">
  <si>
    <t>contar:</t>
  </si>
  <si>
    <t>contara:</t>
  </si>
  <si>
    <t>concatenar:</t>
  </si>
  <si>
    <t>Silva</t>
  </si>
  <si>
    <t>miguel</t>
  </si>
  <si>
    <t>suma:</t>
  </si>
  <si>
    <t>sumar.si :</t>
  </si>
  <si>
    <t>promedio:</t>
  </si>
  <si>
    <t>maximo</t>
  </si>
  <si>
    <t>minimo</t>
  </si>
  <si>
    <t>si</t>
  </si>
  <si>
    <t>si.y</t>
  </si>
  <si>
    <t>CONTAR(SI)</t>
  </si>
  <si>
    <t>izq</t>
  </si>
  <si>
    <t>der</t>
  </si>
  <si>
    <t>PEPITO</t>
  </si>
  <si>
    <t>ALEATORIO</t>
  </si>
  <si>
    <t>COEF: DE INFLACION</t>
  </si>
  <si>
    <t>VENTAS</t>
  </si>
  <si>
    <t>COSTO</t>
  </si>
  <si>
    <t>MARGEN</t>
  </si>
  <si>
    <t>MAYO</t>
  </si>
  <si>
    <t>JUNIO</t>
  </si>
  <si>
    <t>JULIO</t>
  </si>
  <si>
    <t>AGOSTO</t>
  </si>
  <si>
    <t>TOTAL</t>
  </si>
  <si>
    <t>ALTURA</t>
  </si>
  <si>
    <t>FECHA NAC</t>
  </si>
  <si>
    <t>SUELDO</t>
  </si>
  <si>
    <t>NOMBRE Y APELLIDO</t>
  </si>
  <si>
    <t>Franco Magallanes</t>
  </si>
  <si>
    <t>Brian Pardini</t>
  </si>
  <si>
    <t>Matias ithurralde</t>
  </si>
  <si>
    <t>Tomas Rodas</t>
  </si>
  <si>
    <t>Pepe Rios</t>
  </si>
  <si>
    <t>Raul Avila</t>
  </si>
  <si>
    <t>Guido Kazca</t>
  </si>
  <si>
    <t>Pedro Chata</t>
  </si>
  <si>
    <t>Ulises Villanueba</t>
  </si>
  <si>
    <t>Jesus Moreno</t>
  </si>
  <si>
    <t>ALTURAS PROMEDIO</t>
  </si>
  <si>
    <t>ALTURA MÁXIMA</t>
  </si>
  <si>
    <t>PREMIO</t>
  </si>
  <si>
    <t>SUELDO A COBRAR</t>
  </si>
  <si>
    <t>PRECIO</t>
  </si>
  <si>
    <t>TODOS TENIAMOS 20</t>
  </si>
  <si>
    <t>RETRATO DE UN PESCADOR</t>
  </si>
  <si>
    <t>ENTREVISTA</t>
  </si>
  <si>
    <t>OPINIONES DE UN PAYASO</t>
  </si>
  <si>
    <t>EL PAN DEL DIA</t>
  </si>
  <si>
    <t>COMO ESTAR BIEN</t>
  </si>
  <si>
    <t>COSTO POR PÁGINA</t>
  </si>
  <si>
    <t>PÁGINAS</t>
  </si>
  <si>
    <t xml:space="preserve">TÍTULO </t>
  </si>
  <si>
    <t>GANANCIA</t>
  </si>
  <si>
    <t>IMPRENTA Y LIBRERÍA LUIS</t>
  </si>
  <si>
    <t>La Castellana S.A</t>
  </si>
  <si>
    <t>Unidades vendidas</t>
  </si>
  <si>
    <t>Ingresos por ventas</t>
  </si>
  <si>
    <t>Costo de las ventas</t>
  </si>
  <si>
    <t>Margen bruto</t>
  </si>
  <si>
    <t>Personal ventas</t>
  </si>
  <si>
    <t>Publicidad</t>
  </si>
  <si>
    <t>Costos Fijos</t>
  </si>
  <si>
    <t>Costos total</t>
  </si>
  <si>
    <t>Beneficio neto</t>
  </si>
  <si>
    <t>Precio del producto</t>
  </si>
  <si>
    <t>Costo del producto</t>
  </si>
  <si>
    <t>Menor beneficio neto</t>
  </si>
  <si>
    <t>Mayor importe 
de costos fijos</t>
  </si>
  <si>
    <t>Trimestre 1</t>
  </si>
  <si>
    <t>Trimestre 2</t>
  </si>
  <si>
    <t>Trimestre 3</t>
  </si>
  <si>
    <t>Trimestre 4</t>
  </si>
  <si>
    <t>Total
 anual</t>
  </si>
  <si>
    <t>Promedio 
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</si>
</sst>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;[Red]\-&quot;$&quot;\ #,##0"/>
    <numFmt numFmtId="165" formatCode="&quot;$&quot;\ #,##0.00;[Red]\-&quot;$&quot;\ #,##0.00"/>
    <numFmt numFmtId="166" formatCode="_-&quot;$&quot;\ * #,##0.00_-;\-&quot;$&quot;\ * #,##0.00_-;_-&quot;$&quot;\ * &quot;-&quot;??_-;_-@_-"/>
    <numFmt numFmtId="167" formatCode="&quot;$&quot;\ #,##0.00"/>
    <numFmt numFmtId="176" formatCode="[$$-2C0A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165" fontId="0" fillId="0" borderId="0" xfId="0" applyNumberFormat="1"/>
    <xf numFmtId="9" fontId="0" fillId="0" borderId="0" xfId="2" applyFont="1"/>
    <xf numFmtId="14" fontId="0" fillId="0" borderId="0" xfId="0" applyNumberFormat="1"/>
    <xf numFmtId="166" fontId="0" fillId="0" borderId="0" xfId="1" applyFont="1"/>
    <xf numFmtId="0" fontId="0" fillId="0" borderId="0" xfId="0" applyAlignment="1">
      <alignment horizontal="center" vertical="center"/>
    </xf>
    <xf numFmtId="166" fontId="0" fillId="0" borderId="0" xfId="0" applyNumberFormat="1"/>
    <xf numFmtId="10" fontId="0" fillId="0" borderId="0" xfId="2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6" fontId="0" fillId="0" borderId="1" xfId="1" applyFont="1" applyBorder="1" applyAlignment="1"/>
    <xf numFmtId="166" fontId="0" fillId="0" borderId="1" xfId="1" applyFon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176" fontId="0" fillId="0" borderId="1" xfId="0" applyNumberFormat="1" applyBorder="1"/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16D8-BBA6-44D3-8D47-71F32C7188B2}">
  <dimension ref="A1:G17"/>
  <sheetViews>
    <sheetView topLeftCell="A3" workbookViewId="0">
      <selection activeCell="C23" sqref="C23"/>
    </sheetView>
  </sheetViews>
  <sheetFormatPr defaultColWidth="11.42578125" defaultRowHeight="15" x14ac:dyDescent="0.25"/>
  <cols>
    <col min="1" max="1" width="11.85546875" bestFit="1" customWidth="1"/>
    <col min="3" max="3" width="11.85546875" bestFit="1" customWidth="1"/>
    <col min="5" max="7" width="11.85546875" bestFit="1" customWidth="1"/>
  </cols>
  <sheetData>
    <row r="1" spans="1:7" x14ac:dyDescent="0.25">
      <c r="A1">
        <v>22</v>
      </c>
      <c r="C1">
        <v>7477</v>
      </c>
      <c r="D1" t="s">
        <v>3</v>
      </c>
      <c r="E1" t="s">
        <v>4</v>
      </c>
      <c r="F1" t="str">
        <f>CONCATENATE(C1,D1,E1)</f>
        <v>7477Silvamiguel</v>
      </c>
    </row>
    <row r="2" spans="1:7" x14ac:dyDescent="0.25">
      <c r="A2">
        <v>33</v>
      </c>
    </row>
    <row r="3" spans="1:7" x14ac:dyDescent="0.25">
      <c r="A3" t="s">
        <v>15</v>
      </c>
    </row>
    <row r="4" spans="1:7" x14ac:dyDescent="0.25">
      <c r="A4">
        <v>3.14</v>
      </c>
    </row>
    <row r="5" spans="1:7" x14ac:dyDescent="0.25">
      <c r="A5">
        <v>-99</v>
      </c>
    </row>
    <row r="6" spans="1:7" x14ac:dyDescent="0.25">
      <c r="A6">
        <v>11</v>
      </c>
    </row>
    <row r="7" spans="1:7" x14ac:dyDescent="0.25">
      <c r="A7">
        <v>222</v>
      </c>
    </row>
    <row r="10" spans="1:7" x14ac:dyDescent="0.25">
      <c r="A10" t="s">
        <v>0</v>
      </c>
      <c r="B10" t="s">
        <v>1</v>
      </c>
      <c r="C10" t="s">
        <v>2</v>
      </c>
      <c r="D10" t="s">
        <v>5</v>
      </c>
      <c r="E10" t="s">
        <v>6</v>
      </c>
      <c r="F10" t="s">
        <v>7</v>
      </c>
    </row>
    <row r="11" spans="1:7" x14ac:dyDescent="0.25">
      <c r="A11">
        <f>COUNT(A1:A7)</f>
        <v>6</v>
      </c>
      <c r="B11">
        <f>COUNTA(A1:A7)</f>
        <v>7</v>
      </c>
      <c r="D11">
        <f>SUM(A1:A7)</f>
        <v>192.14</v>
      </c>
      <c r="E11">
        <f>SUMIF(A1:A7,"&lt;0")</f>
        <v>-99</v>
      </c>
      <c r="F11">
        <f>AVERAGE(A1:A7)</f>
        <v>32.023333333333333</v>
      </c>
    </row>
    <row r="13" spans="1:7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</row>
    <row r="14" spans="1:7" x14ac:dyDescent="0.25">
      <c r="A14">
        <f>MAX(A1:A7)</f>
        <v>222</v>
      </c>
      <c r="B14">
        <f>MIN(A2:A6)</f>
        <v>-99</v>
      </c>
      <c r="C14" t="str">
        <f>IF(F11&gt;4,"APROBADOS","DESAPROBADOS")</f>
        <v>APROBADOS</v>
      </c>
      <c r="D14" t="str">
        <f>IF(AND(F11&gt;4,D11&gt;20),"APROBADOS","DESAPROBADOS")</f>
        <v>APROBADOS</v>
      </c>
      <c r="E14">
        <f>COUNTIF(A1:A7,"&gt;10")</f>
        <v>4</v>
      </c>
      <c r="F14" t="str">
        <f>LEFT(A3,3)</f>
        <v>PEP</v>
      </c>
      <c r="G14" t="str">
        <f>RIGHT(A3,3)</f>
        <v>ITO</v>
      </c>
    </row>
    <row r="16" spans="1:7" x14ac:dyDescent="0.25">
      <c r="A16" t="s">
        <v>16</v>
      </c>
    </row>
    <row r="17" spans="1:1" x14ac:dyDescent="0.25">
      <c r="A17">
        <f ca="1">RANDBETWEEN(20,50)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4D01-F3D7-4BF8-9AE7-66C426A0C7B8}">
  <dimension ref="A1:G9"/>
  <sheetViews>
    <sheetView workbookViewId="0">
      <selection activeCell="F28" sqref="F28"/>
    </sheetView>
  </sheetViews>
  <sheetFormatPr defaultColWidth="11.42578125" defaultRowHeight="15" x14ac:dyDescent="0.25"/>
  <cols>
    <col min="1" max="1" width="19.140625" bestFit="1" customWidth="1"/>
    <col min="2" max="2" width="2" customWidth="1"/>
    <col min="3" max="3" width="11.85546875" bestFit="1" customWidth="1"/>
  </cols>
  <sheetData>
    <row r="1" spans="1:7" x14ac:dyDescent="0.25"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3" spans="1:7" x14ac:dyDescent="0.25">
      <c r="A3" t="s">
        <v>17</v>
      </c>
      <c r="C3">
        <v>0</v>
      </c>
      <c r="D3" s="6">
        <v>0.25</v>
      </c>
      <c r="E3" s="6">
        <v>0.3</v>
      </c>
      <c r="F3" s="6">
        <v>0.35</v>
      </c>
    </row>
    <row r="5" spans="1:7" x14ac:dyDescent="0.25">
      <c r="A5" t="s">
        <v>18</v>
      </c>
      <c r="C5" s="3">
        <v>230000</v>
      </c>
      <c r="D5" s="4">
        <f>C5*D3+C5</f>
        <v>287500</v>
      </c>
      <c r="E5" s="4">
        <f>D5*E3+D5</f>
        <v>373750</v>
      </c>
      <c r="F5" s="4">
        <f>E5*E3+E5</f>
        <v>485875</v>
      </c>
      <c r="G5" s="3">
        <f>SUM(C5:F5)</f>
        <v>1377125</v>
      </c>
    </row>
    <row r="7" spans="1:7" x14ac:dyDescent="0.25">
      <c r="A7" t="s">
        <v>19</v>
      </c>
      <c r="C7" s="4">
        <f>C5*0.4</f>
        <v>92000</v>
      </c>
      <c r="D7" s="4">
        <f t="shared" ref="D7:F7" si="0">D5*0.4</f>
        <v>115000</v>
      </c>
      <c r="E7" s="4">
        <f t="shared" si="0"/>
        <v>149500</v>
      </c>
      <c r="F7" s="4">
        <f t="shared" si="0"/>
        <v>194350</v>
      </c>
    </row>
    <row r="9" spans="1:7" x14ac:dyDescent="0.25">
      <c r="A9" t="s">
        <v>20</v>
      </c>
      <c r="C9" s="5">
        <f>C5-C7</f>
        <v>138000</v>
      </c>
      <c r="D9" s="5">
        <f t="shared" ref="D9:F9" si="1">D5-D7</f>
        <v>172500</v>
      </c>
      <c r="E9" s="5">
        <f t="shared" si="1"/>
        <v>224250</v>
      </c>
      <c r="F9" s="5">
        <f t="shared" si="1"/>
        <v>291525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7571-A461-4DF4-8FAC-C36D6F6C062C}">
  <dimension ref="C1:J11"/>
  <sheetViews>
    <sheetView workbookViewId="0">
      <selection activeCell="E28" sqref="E28"/>
    </sheetView>
  </sheetViews>
  <sheetFormatPr defaultColWidth="11.42578125" defaultRowHeight="15" x14ac:dyDescent="0.25"/>
  <cols>
    <col min="3" max="3" width="19.28515625" bestFit="1" customWidth="1"/>
    <col min="5" max="5" width="31.7109375" bestFit="1" customWidth="1"/>
    <col min="6" max="6" width="13" bestFit="1" customWidth="1"/>
    <col min="7" max="7" width="19.140625" bestFit="1" customWidth="1"/>
    <col min="8" max="8" width="17.140625" bestFit="1" customWidth="1"/>
    <col min="10" max="10" width="17.42578125" bestFit="1" customWidth="1"/>
  </cols>
  <sheetData>
    <row r="1" spans="3:10" x14ac:dyDescent="0.25">
      <c r="C1" t="s">
        <v>29</v>
      </c>
      <c r="D1" t="s">
        <v>26</v>
      </c>
      <c r="E1" t="s">
        <v>27</v>
      </c>
      <c r="F1" t="s">
        <v>28</v>
      </c>
      <c r="G1" t="s">
        <v>40</v>
      </c>
      <c r="H1" t="s">
        <v>41</v>
      </c>
      <c r="I1" t="s">
        <v>42</v>
      </c>
      <c r="J1" t="s">
        <v>43</v>
      </c>
    </row>
    <row r="2" spans="3:10" x14ac:dyDescent="0.25">
      <c r="C2" s="9" t="s">
        <v>30</v>
      </c>
      <c r="D2" s="2">
        <v>1.78</v>
      </c>
      <c r="E2" s="7">
        <v>37606</v>
      </c>
      <c r="F2" s="8">
        <v>20000</v>
      </c>
      <c r="G2" s="2">
        <f>AVERAGE(D2:D11)</f>
        <v>1.798</v>
      </c>
      <c r="H2" s="2">
        <f>MAX(D2:D11)</f>
        <v>1.9</v>
      </c>
      <c r="I2" s="11">
        <v>0.25</v>
      </c>
      <c r="J2" s="10">
        <f>F2*I2+F2</f>
        <v>25000</v>
      </c>
    </row>
    <row r="3" spans="3:10" x14ac:dyDescent="0.25">
      <c r="C3" s="9" t="s">
        <v>32</v>
      </c>
      <c r="D3" s="2">
        <v>1.79</v>
      </c>
      <c r="E3" s="7">
        <v>36676</v>
      </c>
      <c r="F3" s="8">
        <v>780000</v>
      </c>
      <c r="I3" s="11">
        <v>0.22</v>
      </c>
      <c r="J3" s="10">
        <f t="shared" ref="J3:J11" si="0">F3*I3+F3</f>
        <v>951600</v>
      </c>
    </row>
    <row r="4" spans="3:10" x14ac:dyDescent="0.25">
      <c r="C4" s="9" t="s">
        <v>31</v>
      </c>
      <c r="D4" s="2">
        <v>1.69</v>
      </c>
      <c r="E4" s="7">
        <v>37525</v>
      </c>
      <c r="F4" s="8">
        <v>50000</v>
      </c>
      <c r="I4" s="11">
        <v>0.22</v>
      </c>
      <c r="J4" s="10">
        <f t="shared" si="0"/>
        <v>61000</v>
      </c>
    </row>
    <row r="5" spans="3:10" x14ac:dyDescent="0.25">
      <c r="C5" s="9" t="s">
        <v>33</v>
      </c>
      <c r="D5" s="2">
        <v>1.72</v>
      </c>
      <c r="E5" s="7">
        <v>38162</v>
      </c>
      <c r="F5" s="8">
        <v>27000</v>
      </c>
      <c r="I5" s="11">
        <v>0.5</v>
      </c>
      <c r="J5" s="10">
        <f t="shared" si="0"/>
        <v>40500</v>
      </c>
    </row>
    <row r="6" spans="3:10" x14ac:dyDescent="0.25">
      <c r="C6" s="9" t="s">
        <v>34</v>
      </c>
      <c r="D6" s="2">
        <v>1.8</v>
      </c>
      <c r="E6" s="7">
        <v>36798</v>
      </c>
      <c r="F6" s="8">
        <v>330000</v>
      </c>
      <c r="I6" s="11">
        <v>0.77</v>
      </c>
      <c r="J6" s="10">
        <f t="shared" si="0"/>
        <v>584100</v>
      </c>
    </row>
    <row r="7" spans="3:10" x14ac:dyDescent="0.25">
      <c r="C7" s="9" t="s">
        <v>35</v>
      </c>
      <c r="D7" s="2">
        <v>1.77</v>
      </c>
      <c r="E7" s="7">
        <v>38105</v>
      </c>
      <c r="F7" s="8">
        <v>125000</v>
      </c>
      <c r="I7" s="11">
        <v>1</v>
      </c>
      <c r="J7" s="10">
        <f t="shared" si="0"/>
        <v>250000</v>
      </c>
    </row>
    <row r="8" spans="3:10" x14ac:dyDescent="0.25">
      <c r="C8" s="9" t="s">
        <v>36</v>
      </c>
      <c r="D8" s="2">
        <v>1.88</v>
      </c>
      <c r="E8" s="7">
        <v>37237</v>
      </c>
      <c r="F8" s="8">
        <v>175000</v>
      </c>
      <c r="I8" s="11">
        <v>0.4</v>
      </c>
      <c r="J8" s="10">
        <f t="shared" si="0"/>
        <v>245000</v>
      </c>
    </row>
    <row r="9" spans="3:10" x14ac:dyDescent="0.25">
      <c r="C9" s="9" t="s">
        <v>37</v>
      </c>
      <c r="D9" s="2">
        <v>1.9</v>
      </c>
      <c r="E9" s="7">
        <v>39205</v>
      </c>
      <c r="F9" s="8">
        <v>200000</v>
      </c>
      <c r="I9" s="11">
        <v>0.1</v>
      </c>
      <c r="J9" s="10">
        <f t="shared" si="0"/>
        <v>220000</v>
      </c>
    </row>
    <row r="10" spans="3:10" x14ac:dyDescent="0.25">
      <c r="C10" s="9" t="s">
        <v>38</v>
      </c>
      <c r="D10" s="2">
        <v>1.77</v>
      </c>
      <c r="E10" s="7">
        <v>38497</v>
      </c>
      <c r="F10" s="8">
        <v>432000</v>
      </c>
      <c r="I10" s="11">
        <v>0.11</v>
      </c>
      <c r="J10" s="10">
        <f t="shared" si="0"/>
        <v>479520</v>
      </c>
    </row>
    <row r="11" spans="3:10" x14ac:dyDescent="0.25">
      <c r="C11" s="9" t="s">
        <v>39</v>
      </c>
      <c r="D11" s="2">
        <v>1.88</v>
      </c>
      <c r="E11" s="7">
        <v>37840</v>
      </c>
      <c r="F11" s="8">
        <v>50050</v>
      </c>
      <c r="I11" s="11">
        <v>0.33</v>
      </c>
      <c r="J11" s="10">
        <f t="shared" si="0"/>
        <v>66566.5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FAB7-3F3C-4517-8B67-97F9EF40E740}">
  <dimension ref="C1:G8"/>
  <sheetViews>
    <sheetView workbookViewId="0">
      <selection activeCell="E16" sqref="E16"/>
    </sheetView>
  </sheetViews>
  <sheetFormatPr defaultColWidth="11.42578125" defaultRowHeight="15" x14ac:dyDescent="0.25"/>
  <cols>
    <col min="3" max="3" width="25" bestFit="1" customWidth="1"/>
    <col min="5" max="5" width="18.7109375" bestFit="1" customWidth="1"/>
  </cols>
  <sheetData>
    <row r="1" spans="3:7" x14ac:dyDescent="0.25">
      <c r="C1" s="12" t="s">
        <v>55</v>
      </c>
      <c r="D1" s="12"/>
      <c r="E1" s="12"/>
      <c r="F1" s="12"/>
      <c r="G1" s="12"/>
    </row>
    <row r="2" spans="3:7" x14ac:dyDescent="0.25">
      <c r="C2" s="13" t="s">
        <v>53</v>
      </c>
      <c r="D2" s="14" t="s">
        <v>52</v>
      </c>
      <c r="E2" s="14" t="s">
        <v>51</v>
      </c>
      <c r="F2" s="14" t="s">
        <v>54</v>
      </c>
      <c r="G2" s="14" t="s">
        <v>44</v>
      </c>
    </row>
    <row r="3" spans="3:7" x14ac:dyDescent="0.25">
      <c r="C3" s="15" t="s">
        <v>45</v>
      </c>
      <c r="D3" s="16">
        <v>201</v>
      </c>
      <c r="E3" s="16">
        <f>D3*0.5+0.1*(D3*0.5)</f>
        <v>110.55</v>
      </c>
      <c r="F3" s="16">
        <f>E3+E3*0.5</f>
        <v>165.82499999999999</v>
      </c>
      <c r="G3" s="17">
        <f>0.5*D3+F3</f>
        <v>266.32499999999999</v>
      </c>
    </row>
    <row r="4" spans="3:7" x14ac:dyDescent="0.25">
      <c r="C4" s="15" t="s">
        <v>46</v>
      </c>
      <c r="D4" s="16">
        <v>304</v>
      </c>
      <c r="E4" s="16">
        <f>D4*0.5+0.1*(D4*0.5)</f>
        <v>167.2</v>
      </c>
      <c r="F4" s="16">
        <f t="shared" ref="F4:F8" si="0">E4+E4*0.5</f>
        <v>250.79999999999998</v>
      </c>
      <c r="G4" s="17">
        <f t="shared" ref="G4:G8" si="1">0.5*D4+F4</f>
        <v>402.79999999999995</v>
      </c>
    </row>
    <row r="5" spans="3:7" x14ac:dyDescent="0.25">
      <c r="C5" s="15" t="s">
        <v>47</v>
      </c>
      <c r="D5" s="16">
        <v>158</v>
      </c>
      <c r="E5" s="16">
        <f t="shared" ref="E5:E8" si="2">D5*0.5+0.1*(D5*0.5)</f>
        <v>86.9</v>
      </c>
      <c r="F5" s="16">
        <f t="shared" si="0"/>
        <v>130.35000000000002</v>
      </c>
      <c r="G5" s="17">
        <f t="shared" si="1"/>
        <v>209.35000000000002</v>
      </c>
    </row>
    <row r="6" spans="3:7" x14ac:dyDescent="0.25">
      <c r="C6" s="15" t="s">
        <v>48</v>
      </c>
      <c r="D6" s="16">
        <v>209</v>
      </c>
      <c r="E6" s="16">
        <f t="shared" si="2"/>
        <v>114.95</v>
      </c>
      <c r="F6" s="16">
        <f t="shared" si="0"/>
        <v>172.42500000000001</v>
      </c>
      <c r="G6" s="17">
        <f t="shared" si="1"/>
        <v>276.92500000000001</v>
      </c>
    </row>
    <row r="7" spans="3:7" x14ac:dyDescent="0.25">
      <c r="C7" s="15" t="s">
        <v>49</v>
      </c>
      <c r="D7" s="16">
        <v>65</v>
      </c>
      <c r="E7" s="16">
        <f t="shared" si="2"/>
        <v>35.75</v>
      </c>
      <c r="F7" s="16">
        <f t="shared" si="0"/>
        <v>53.625</v>
      </c>
      <c r="G7" s="17">
        <f t="shared" si="1"/>
        <v>86.125</v>
      </c>
    </row>
    <row r="8" spans="3:7" x14ac:dyDescent="0.25">
      <c r="C8" s="15" t="s">
        <v>50</v>
      </c>
      <c r="D8" s="16">
        <v>152</v>
      </c>
      <c r="E8" s="16">
        <f t="shared" si="2"/>
        <v>83.6</v>
      </c>
      <c r="F8" s="16">
        <f t="shared" si="0"/>
        <v>125.39999999999999</v>
      </c>
      <c r="G8" s="17">
        <f t="shared" si="1"/>
        <v>201.39999999999998</v>
      </c>
    </row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6580-7677-4182-B28F-66F7971DAF61}">
  <dimension ref="C3:I23"/>
  <sheetViews>
    <sheetView tabSelected="1" topLeftCell="A2" workbookViewId="0">
      <selection activeCell="M16" sqref="M16"/>
    </sheetView>
  </sheetViews>
  <sheetFormatPr defaultColWidth="11.42578125" defaultRowHeight="15" x14ac:dyDescent="0.25"/>
  <cols>
    <col min="3" max="3" width="20.5703125" bestFit="1" customWidth="1"/>
  </cols>
  <sheetData>
    <row r="3" spans="3:9" x14ac:dyDescent="0.25">
      <c r="C3" s="26" t="s">
        <v>56</v>
      </c>
      <c r="D3" s="26"/>
      <c r="E3" s="26"/>
      <c r="F3" s="26"/>
      <c r="G3" s="26"/>
      <c r="H3" s="26"/>
      <c r="I3" s="26"/>
    </row>
    <row r="4" spans="3:9" ht="15.75" thickBot="1" x14ac:dyDescent="0.3">
      <c r="C4" s="9"/>
    </row>
    <row r="5" spans="3:9" ht="30.75" thickBot="1" x14ac:dyDescent="0.3">
      <c r="C5" s="19"/>
      <c r="D5" s="21" t="s">
        <v>70</v>
      </c>
      <c r="E5" s="22" t="s">
        <v>71</v>
      </c>
      <c r="F5" s="22" t="s">
        <v>72</v>
      </c>
      <c r="G5" s="22" t="s">
        <v>73</v>
      </c>
      <c r="H5" s="23" t="s">
        <v>74</v>
      </c>
      <c r="I5" s="24" t="s">
        <v>75</v>
      </c>
    </row>
    <row r="6" spans="3:9" x14ac:dyDescent="0.25">
      <c r="C6" s="13"/>
      <c r="D6" s="20"/>
      <c r="E6" s="20"/>
      <c r="F6" s="20"/>
      <c r="G6" s="20"/>
      <c r="H6" s="20"/>
      <c r="I6" s="20"/>
    </row>
    <row r="7" spans="3:9" x14ac:dyDescent="0.25">
      <c r="C7" s="13" t="s">
        <v>57</v>
      </c>
      <c r="D7" s="14">
        <v>3592</v>
      </c>
      <c r="E7" s="14">
        <v>4390</v>
      </c>
      <c r="F7" s="14">
        <v>3192</v>
      </c>
      <c r="G7" s="14">
        <v>4789</v>
      </c>
      <c r="H7" s="14">
        <f>SUM(D7:G7)</f>
        <v>15963</v>
      </c>
      <c r="I7" s="14">
        <f>AVERAGE(D7:G7)</f>
        <v>3990.75</v>
      </c>
    </row>
    <row r="8" spans="3:9" x14ac:dyDescent="0.25">
      <c r="C8" s="13" t="s">
        <v>58</v>
      </c>
      <c r="D8" s="25">
        <f>D7*D19</f>
        <v>143680</v>
      </c>
      <c r="E8" s="25">
        <f>E7*D19</f>
        <v>175600</v>
      </c>
      <c r="F8" s="25">
        <f>F7*D19</f>
        <v>127680</v>
      </c>
      <c r="G8" s="25">
        <f>G7*D19</f>
        <v>191560</v>
      </c>
      <c r="H8" s="25">
        <f>SUM(D8:G8)</f>
        <v>638520</v>
      </c>
      <c r="I8" s="25">
        <f>AVERAGE(D8:G8)</f>
        <v>159630</v>
      </c>
    </row>
    <row r="9" spans="3:9" x14ac:dyDescent="0.25">
      <c r="C9" s="13" t="s">
        <v>59</v>
      </c>
      <c r="D9" s="25">
        <f>D7*D20</f>
        <v>89800</v>
      </c>
      <c r="E9" s="25">
        <f>E7*D20</f>
        <v>109750</v>
      </c>
      <c r="F9" s="25">
        <f>F7*D20</f>
        <v>79800</v>
      </c>
      <c r="G9" s="25">
        <f>G7*D20</f>
        <v>119725</v>
      </c>
      <c r="H9" s="25">
        <f>SUM(D9:G9)</f>
        <v>399075</v>
      </c>
      <c r="I9" s="25">
        <f>AVERAGE(D9:G9)</f>
        <v>99768.75</v>
      </c>
    </row>
    <row r="10" spans="3:9" x14ac:dyDescent="0.25">
      <c r="C10" s="13" t="s">
        <v>60</v>
      </c>
      <c r="D10" s="25">
        <f>D8-D9</f>
        <v>53880</v>
      </c>
      <c r="E10" s="25">
        <f>E8-E9</f>
        <v>65850</v>
      </c>
      <c r="F10" s="25">
        <f t="shared" ref="E10:I10" si="0">F8-F9</f>
        <v>47880</v>
      </c>
      <c r="G10" s="25">
        <f t="shared" si="0"/>
        <v>71835</v>
      </c>
      <c r="H10" s="25">
        <f>SUM(D10:G10)</f>
        <v>239445</v>
      </c>
      <c r="I10" s="25">
        <f>AVERAGE(D10:G10)</f>
        <v>59861.25</v>
      </c>
    </row>
    <row r="11" spans="3:9" x14ac:dyDescent="0.25">
      <c r="C11" s="13"/>
      <c r="D11" s="14"/>
      <c r="E11" s="14"/>
      <c r="F11" s="14"/>
      <c r="G11" s="14"/>
      <c r="H11" s="14"/>
      <c r="I11" s="25"/>
    </row>
    <row r="12" spans="3:9" x14ac:dyDescent="0.25">
      <c r="C12" s="13" t="s">
        <v>61</v>
      </c>
      <c r="D12" s="25">
        <v>8000</v>
      </c>
      <c r="E12" s="25">
        <v>8000</v>
      </c>
      <c r="F12" s="25">
        <v>9000</v>
      </c>
      <c r="G12" s="25">
        <v>9000</v>
      </c>
      <c r="H12" s="25">
        <f>SUM(D12:G12)</f>
        <v>34000</v>
      </c>
      <c r="I12" s="25">
        <f>AVERAGE(D12:G12)</f>
        <v>8500</v>
      </c>
    </row>
    <row r="13" spans="3:9" x14ac:dyDescent="0.25">
      <c r="C13" s="13" t="s">
        <v>62</v>
      </c>
      <c r="D13" s="25">
        <v>10000</v>
      </c>
      <c r="E13" s="25">
        <v>10000</v>
      </c>
      <c r="F13" s="25">
        <v>10000</v>
      </c>
      <c r="G13" s="25">
        <v>10000</v>
      </c>
      <c r="H13" s="25">
        <f>SUM(D13:G13)</f>
        <v>40000</v>
      </c>
      <c r="I13" s="25">
        <f t="shared" ref="I13:I14" si="1">AVERAGE(D13:G13)</f>
        <v>10000</v>
      </c>
    </row>
    <row r="14" spans="3:9" x14ac:dyDescent="0.25">
      <c r="C14" s="13" t="s">
        <v>63</v>
      </c>
      <c r="D14" s="25">
        <v>21549</v>
      </c>
      <c r="E14" s="25">
        <v>26338</v>
      </c>
      <c r="F14" s="25">
        <v>19155</v>
      </c>
      <c r="G14" s="25">
        <v>28732</v>
      </c>
      <c r="H14" s="25">
        <f t="shared" ref="H14:H15" si="2">SUM(D14:G14)</f>
        <v>95774</v>
      </c>
      <c r="I14" s="25">
        <f>AVERAGE(D14:G14)</f>
        <v>23943.5</v>
      </c>
    </row>
    <row r="15" spans="3:9" x14ac:dyDescent="0.25">
      <c r="C15" s="13" t="s">
        <v>64</v>
      </c>
      <c r="D15" s="25">
        <f>D12+D13+D14</f>
        <v>39549</v>
      </c>
      <c r="E15" s="25">
        <f>E12+E13+E14</f>
        <v>44338</v>
      </c>
      <c r="F15" s="25">
        <f>F12+F13+F14</f>
        <v>38155</v>
      </c>
      <c r="G15" s="25">
        <f t="shared" ref="E15:I17" si="3">G12+G13+G14</f>
        <v>47732</v>
      </c>
      <c r="H15" s="25">
        <f>SUM(D15:G15)</f>
        <v>169774</v>
      </c>
      <c r="I15" s="25">
        <f>AVERAGE(D15:G15)</f>
        <v>42443.5</v>
      </c>
    </row>
    <row r="16" spans="3:9" x14ac:dyDescent="0.25">
      <c r="C16" s="13"/>
      <c r="D16" s="14"/>
      <c r="E16" s="14"/>
      <c r="F16" s="14"/>
      <c r="G16" s="14"/>
      <c r="H16" s="25"/>
      <c r="I16" s="25"/>
    </row>
    <row r="17" spans="3:9" x14ac:dyDescent="0.25">
      <c r="C17" s="13" t="s">
        <v>65</v>
      </c>
      <c r="D17" s="25">
        <f>D10-D15</f>
        <v>14331</v>
      </c>
      <c r="E17" s="25">
        <f>E10-E15</f>
        <v>21512</v>
      </c>
      <c r="F17" s="25">
        <f t="shared" ref="E17:G17" si="4">F10-F15</f>
        <v>9725</v>
      </c>
      <c r="G17" s="25">
        <f t="shared" si="4"/>
        <v>24103</v>
      </c>
      <c r="H17" s="25">
        <f>SUM(D17:G17)</f>
        <v>69671</v>
      </c>
      <c r="I17" s="25">
        <f>AVERAGE(D17:G17)</f>
        <v>17417.75</v>
      </c>
    </row>
    <row r="18" spans="3:9" x14ac:dyDescent="0.25">
      <c r="C18" s="13"/>
      <c r="D18" s="14"/>
      <c r="E18" s="14"/>
      <c r="F18" s="14"/>
      <c r="G18" s="14"/>
      <c r="H18" s="14"/>
      <c r="I18" s="14"/>
    </row>
    <row r="19" spans="3:9" x14ac:dyDescent="0.25">
      <c r="C19" s="13" t="s">
        <v>66</v>
      </c>
      <c r="D19" s="25">
        <v>40</v>
      </c>
      <c r="E19" s="14"/>
      <c r="F19" s="14"/>
      <c r="G19" s="14"/>
      <c r="H19" s="14"/>
      <c r="I19" s="14"/>
    </row>
    <row r="20" spans="3:9" x14ac:dyDescent="0.25">
      <c r="C20" s="13" t="s">
        <v>67</v>
      </c>
      <c r="D20" s="25">
        <v>25</v>
      </c>
      <c r="E20" s="14"/>
      <c r="F20" s="14"/>
      <c r="G20" s="14"/>
      <c r="H20" s="14"/>
      <c r="I20" s="14"/>
    </row>
    <row r="21" spans="3:9" x14ac:dyDescent="0.25">
      <c r="C21" s="13"/>
      <c r="D21" s="14"/>
      <c r="E21" s="14"/>
      <c r="F21" s="14"/>
      <c r="G21" s="14"/>
      <c r="H21" s="14"/>
      <c r="I21" s="14"/>
    </row>
    <row r="22" spans="3:9" ht="30" x14ac:dyDescent="0.25">
      <c r="C22" s="18" t="s">
        <v>69</v>
      </c>
      <c r="D22" s="27">
        <f>MAX(D14:G14)</f>
        <v>28732</v>
      </c>
      <c r="E22" s="14"/>
      <c r="F22" s="14"/>
      <c r="G22" s="14"/>
      <c r="H22" s="14"/>
      <c r="I22" s="14"/>
    </row>
    <row r="23" spans="3:9" x14ac:dyDescent="0.25">
      <c r="C23" s="13" t="s">
        <v>68</v>
      </c>
      <c r="D23" s="25">
        <f>MIN(D17:G17)</f>
        <v>9725</v>
      </c>
      <c r="E23" s="14"/>
      <c r="F23" s="14"/>
      <c r="G23" s="14"/>
      <c r="H23" s="14"/>
      <c r="I23" s="14"/>
    </row>
  </sheetData>
  <mergeCells count="1">
    <mergeCell ref="C3:I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TP1.EJ1</vt:lpstr>
      <vt:lpstr>TP1.EJ2</vt:lpstr>
      <vt:lpstr>TP2.EJ3</vt:lpstr>
      <vt:lpstr>TP1.EJ4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Franco Magallanes</cp:lastModifiedBy>
  <dcterms:created xsi:type="dcterms:W3CDTF">2023-09-06T17:49:32Z</dcterms:created>
  <dcterms:modified xsi:type="dcterms:W3CDTF">2023-09-12T22:56:28Z</dcterms:modified>
</cp:coreProperties>
</file>