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785" yWindow="-15" windowWidth="7590" windowHeight="8325" tabRatio="832"/>
  </bookViews>
  <sheets>
    <sheet name="Ejercicio 3" sheetId="36" r:id="rId1"/>
    <sheet name="Gráfico Tasa de corte" sheetId="38" r:id="rId2"/>
  </sheets>
  <definedNames>
    <definedName name="_xlnm.Print_Area" localSheetId="0">'Ejercicio 3'!$A$1:$H$19</definedName>
  </definedNames>
  <calcPr calcId="145621"/>
</workbook>
</file>

<file path=xl/calcChain.xml><?xml version="1.0" encoding="utf-8"?>
<calcChain xmlns="http://schemas.openxmlformats.org/spreadsheetml/2006/main">
  <c r="E20" i="36" l="1"/>
  <c r="D20" i="36"/>
  <c r="C20" i="36"/>
  <c r="E51" i="36"/>
  <c r="D51" i="36"/>
  <c r="C51" i="36"/>
  <c r="E50" i="36"/>
  <c r="D50" i="36"/>
  <c r="C50" i="36"/>
  <c r="E49" i="36"/>
  <c r="D49" i="36"/>
  <c r="C49" i="36"/>
  <c r="E48" i="36"/>
  <c r="D48" i="36"/>
  <c r="C48" i="36"/>
  <c r="E47" i="36"/>
  <c r="D47" i="36"/>
  <c r="C47" i="36"/>
  <c r="E46" i="36"/>
  <c r="D46" i="36"/>
  <c r="C46" i="36"/>
  <c r="E45" i="36"/>
  <c r="D45" i="36"/>
  <c r="C45" i="36"/>
  <c r="E44" i="36"/>
  <c r="D44" i="36"/>
  <c r="C44" i="36"/>
  <c r="E43" i="36"/>
  <c r="D43" i="36"/>
  <c r="C43" i="36"/>
  <c r="E42" i="36"/>
  <c r="D42" i="36"/>
  <c r="C42" i="36"/>
  <c r="E41" i="36"/>
  <c r="D41" i="36"/>
  <c r="C41" i="36"/>
  <c r="E40" i="36"/>
  <c r="D40" i="36"/>
  <c r="C40" i="36"/>
  <c r="E39" i="36"/>
  <c r="D39" i="36"/>
  <c r="C39" i="36"/>
  <c r="E38" i="36"/>
  <c r="D38" i="36"/>
  <c r="C38" i="36"/>
  <c r="E37" i="36"/>
  <c r="D37" i="36"/>
  <c r="C37" i="36"/>
  <c r="E36" i="36"/>
  <c r="D36" i="36"/>
  <c r="C36" i="36"/>
  <c r="E35" i="36"/>
  <c r="D35" i="36"/>
  <c r="C35" i="36"/>
  <c r="E34" i="36"/>
  <c r="D34" i="36"/>
  <c r="C34" i="36"/>
  <c r="E33" i="36"/>
  <c r="D33" i="36"/>
  <c r="C33" i="36"/>
  <c r="E32" i="36"/>
  <c r="D32" i="36"/>
  <c r="C32" i="36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C27" i="36"/>
  <c r="E26" i="36"/>
  <c r="D26" i="36"/>
  <c r="C26" i="36"/>
  <c r="E16" i="36"/>
  <c r="D16" i="36"/>
  <c r="C16" i="36"/>
  <c r="E14" i="36"/>
  <c r="D14" i="36"/>
  <c r="C14" i="36"/>
  <c r="Q13" i="36"/>
  <c r="P13" i="36"/>
  <c r="O13" i="36"/>
  <c r="Q12" i="36"/>
  <c r="P12" i="36"/>
  <c r="O12" i="36"/>
  <c r="Q11" i="36"/>
  <c r="P11" i="36"/>
  <c r="O11" i="36"/>
  <c r="Q10" i="36"/>
  <c r="P10" i="36"/>
  <c r="O10" i="36"/>
  <c r="Q9" i="36"/>
  <c r="P9" i="36"/>
  <c r="O9" i="36"/>
  <c r="Q8" i="36"/>
  <c r="P8" i="36"/>
  <c r="O8" i="36"/>
  <c r="Q7" i="36"/>
  <c r="Q14" i="36" s="1"/>
  <c r="P7" i="36"/>
  <c r="P14" i="36"/>
  <c r="O7" i="36"/>
  <c r="O14" i="36" s="1"/>
  <c r="H7" i="36"/>
  <c r="K7" i="36" s="1"/>
  <c r="N7" i="36" s="1"/>
  <c r="G7" i="36"/>
  <c r="J7" i="36" s="1"/>
  <c r="M7" i="36" s="1"/>
  <c r="F7" i="36"/>
  <c r="I7" i="36" s="1"/>
  <c r="L7" i="36" s="1"/>
  <c r="A8" i="36"/>
  <c r="H8" i="36" s="1"/>
  <c r="K8" i="36" l="1"/>
  <c r="N8" i="36" s="1"/>
  <c r="F8" i="36"/>
  <c r="I8" i="36" s="1"/>
  <c r="L8" i="36" s="1"/>
  <c r="G8" i="36"/>
  <c r="J8" i="36" s="1"/>
  <c r="M8" i="36" s="1"/>
  <c r="A9" i="36"/>
  <c r="F9" i="36" l="1"/>
  <c r="I9" i="36" s="1"/>
  <c r="L9" i="36" s="1"/>
  <c r="A10" i="36"/>
  <c r="H9" i="36"/>
  <c r="K9" i="36" s="1"/>
  <c r="N9" i="36" s="1"/>
  <c r="G9" i="36"/>
  <c r="J9" i="36" s="1"/>
  <c r="M9" i="36" s="1"/>
  <c r="H10" i="36" l="1"/>
  <c r="K10" i="36" s="1"/>
  <c r="N10" i="36" s="1"/>
  <c r="A11" i="36"/>
  <c r="G10" i="36"/>
  <c r="J10" i="36" s="1"/>
  <c r="M10" i="36" s="1"/>
  <c r="F10" i="36"/>
  <c r="I10" i="36" s="1"/>
  <c r="L10" i="36" s="1"/>
  <c r="F11" i="36" l="1"/>
  <c r="I11" i="36" s="1"/>
  <c r="L11" i="36" s="1"/>
  <c r="G11" i="36"/>
  <c r="J11" i="36" s="1"/>
  <c r="M11" i="36" s="1"/>
  <c r="A12" i="36"/>
  <c r="H11" i="36"/>
  <c r="K11" i="36" s="1"/>
  <c r="N11" i="36" s="1"/>
  <c r="H12" i="36" l="1"/>
  <c r="K12" i="36" s="1"/>
  <c r="N12" i="36" s="1"/>
  <c r="A13" i="36"/>
  <c r="G12" i="36"/>
  <c r="J12" i="36"/>
  <c r="M12" i="36" s="1"/>
  <c r="F12" i="36"/>
  <c r="I12" i="36" s="1"/>
  <c r="L12" i="36" s="1"/>
  <c r="F13" i="36" l="1"/>
  <c r="I13" i="36" s="1"/>
  <c r="L13" i="36" s="1"/>
  <c r="C18" i="36" s="1"/>
  <c r="H13" i="36"/>
  <c r="K13" i="36" s="1"/>
  <c r="N13" i="36" s="1"/>
  <c r="E18" i="36" s="1"/>
  <c r="G13" i="36"/>
  <c r="J13" i="36" s="1"/>
  <c r="M13" i="36" s="1"/>
  <c r="D18" i="36" s="1"/>
</calcChain>
</file>

<file path=xl/sharedStrings.xml><?xml version="1.0" encoding="utf-8"?>
<sst xmlns="http://schemas.openxmlformats.org/spreadsheetml/2006/main" count="37" uniqueCount="25">
  <si>
    <t>VAN</t>
  </si>
  <si>
    <t>OPCION</t>
  </si>
  <si>
    <t>TIR</t>
  </si>
  <si>
    <t>Tasa de descuento</t>
  </si>
  <si>
    <t>FLUJO</t>
  </si>
  <si>
    <t>FLUJO DESCONTADO</t>
  </si>
  <si>
    <t>PERÍODO DE RECUPERACION DESCONTADO</t>
  </si>
  <si>
    <t>Mes</t>
  </si>
  <si>
    <t>Fecha</t>
  </si>
  <si>
    <t>Proyecto Alfa</t>
  </si>
  <si>
    <t>Proyecto Omega</t>
  </si>
  <si>
    <t>Proyecto Gamma</t>
  </si>
  <si>
    <t>PRD</t>
  </si>
  <si>
    <t>Nº</t>
  </si>
  <si>
    <t>Tasa</t>
  </si>
  <si>
    <t>Tabla para tasa de cruce</t>
  </si>
  <si>
    <t>Alfa</t>
  </si>
  <si>
    <t>Omega</t>
  </si>
  <si>
    <t>Gamma</t>
  </si>
  <si>
    <t>Alfa vs Omega</t>
  </si>
  <si>
    <t>Alfa vs Gamma</t>
  </si>
  <si>
    <t>Omega vs Gamma</t>
  </si>
  <si>
    <t>FLUJO DESCONTADO ACUMULADO</t>
  </si>
  <si>
    <t>B/C</t>
  </si>
  <si>
    <t>Inversiones Occidente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</si>
</sst>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Blue]\ #,##0.00_);[Red]\(\ #,##0.00\)"/>
    <numFmt numFmtId="166" formatCode="[Blue]\ #,##0_);[Red]\(\ #,##0\)"/>
    <numFmt numFmtId="167" formatCode="_ * #,##0.00_ ;_ * \-#,##0.00_ ;_ * &quot;-&quot;??_ ;_ @_ 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mic Sans MS"/>
      <family val="4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16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7" tint="0.59999389629810485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6" fillId="0" borderId="0" xfId="0" applyFont="1"/>
    <xf numFmtId="165" fontId="5" fillId="0" borderId="1" xfId="1" applyNumberFormat="1" applyFont="1" applyBorder="1" applyAlignment="1">
      <alignment horizontal="right"/>
    </xf>
    <xf numFmtId="10" fontId="4" fillId="0" borderId="1" xfId="2" applyNumberFormat="1" applyFont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right"/>
    </xf>
    <xf numFmtId="165" fontId="6" fillId="0" borderId="0" xfId="0" applyNumberFormat="1" applyFont="1"/>
    <xf numFmtId="166" fontId="4" fillId="0" borderId="1" xfId="1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right"/>
    </xf>
    <xf numFmtId="10" fontId="7" fillId="0" borderId="1" xfId="2" applyNumberFormat="1" applyFont="1" applyBorder="1" applyAlignment="1">
      <alignment horizontal="right"/>
    </xf>
    <xf numFmtId="165" fontId="7" fillId="0" borderId="1" xfId="1" applyNumberFormat="1" applyFont="1" applyBorder="1" applyAlignment="1">
      <alignment horizontal="center"/>
    </xf>
    <xf numFmtId="166" fontId="8" fillId="0" borderId="1" xfId="1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10" fontId="9" fillId="2" borderId="1" xfId="2" applyNumberFormat="1" applyFont="1" applyFill="1" applyBorder="1" applyAlignment="1">
      <alignment horizontal="center"/>
    </xf>
    <xf numFmtId="165" fontId="7" fillId="8" borderId="1" xfId="1" applyNumberFormat="1" applyFont="1" applyFill="1" applyBorder="1" applyAlignment="1">
      <alignment horizontal="right"/>
    </xf>
    <xf numFmtId="166" fontId="4" fillId="8" borderId="1" xfId="1" applyNumberFormat="1" applyFont="1" applyFill="1" applyBorder="1" applyAlignment="1">
      <alignment horizontal="center"/>
    </xf>
    <xf numFmtId="10" fontId="7" fillId="8" borderId="1" xfId="2" applyNumberFormat="1" applyFont="1" applyFill="1" applyBorder="1" applyAlignment="1">
      <alignment horizontal="right"/>
    </xf>
    <xf numFmtId="165" fontId="5" fillId="8" borderId="1" xfId="1" applyNumberFormat="1" applyFont="1" applyFill="1" applyBorder="1" applyAlignment="1">
      <alignment horizontal="center"/>
    </xf>
    <xf numFmtId="166" fontId="8" fillId="8" borderId="1" xfId="1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</cellXfs>
  <cellStyles count="5">
    <cellStyle name="Millares" xfId="1" builtinId="3"/>
    <cellStyle name="Millares 2" xf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3'!$C$25</c:f>
              <c:strCache>
                <c:ptCount val="1"/>
                <c:pt idx="0">
                  <c:v>Alfa</c:v>
                </c:pt>
              </c:strCache>
            </c:strRef>
          </c:tx>
          <c:marker>
            <c:symbol val="none"/>
          </c:marker>
          <c:xVal>
            <c:numRef>
              <c:f>'Ejercicio 3'!$B$26:$B$51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3'!$C$26:$C$51</c:f>
              <c:numCache>
                <c:formatCode>[Blue]\ #,##0.00_);[Red]\(\ #,##0.00\)</c:formatCode>
                <c:ptCount val="26"/>
                <c:pt idx="0">
                  <c:v>2275</c:v>
                </c:pt>
                <c:pt idx="1">
                  <c:v>2073.9414847566113</c:v>
                </c:pt>
                <c:pt idx="2">
                  <c:v>1883.2910485879147</c:v>
                </c:pt>
                <c:pt idx="3">
                  <c:v>1702.3772193039204</c:v>
                </c:pt>
                <c:pt idx="4">
                  <c:v>1530.5792350501388</c:v>
                </c:pt>
                <c:pt idx="5">
                  <c:v>1367.3227042645422</c:v>
                </c:pt>
                <c:pt idx="6">
                  <c:v>1212.0756781412383</c:v>
                </c:pt>
                <c:pt idx="7">
                  <c:v>1064.3450926680634</c:v>
                </c:pt>
                <c:pt idx="8">
                  <c:v>923.67354214712032</c:v>
                </c:pt>
                <c:pt idx="9">
                  <c:v>789.63635036218238</c:v>
                </c:pt>
                <c:pt idx="10">
                  <c:v>661.83890930089183</c:v>
                </c:pt>
                <c:pt idx="11">
                  <c:v>539.91425863840914</c:v>
                </c:pt>
                <c:pt idx="12">
                  <c:v>423.52088209892599</c:v>
                </c:pt>
                <c:pt idx="13">
                  <c:v>312.34069938153289</c:v>
                </c:pt>
                <c:pt idx="14">
                  <c:v>206.07723460936677</c:v>
                </c:pt>
                <c:pt idx="15">
                  <c:v>104.45394427293377</c:v>
                </c:pt>
                <c:pt idx="16">
                  <c:v>7.2126894214361528</c:v>
                </c:pt>
                <c:pt idx="17">
                  <c:v>-85.887661561611822</c:v>
                </c:pt>
                <c:pt idx="18">
                  <c:v>-175.07251185703353</c:v>
                </c:pt>
                <c:pt idx="19">
                  <c:v>-260.55270779140437</c:v>
                </c:pt>
                <c:pt idx="20">
                  <c:v>-342.52561299725585</c:v>
                </c:pt>
                <c:pt idx="21">
                  <c:v>-421.17609405652092</c:v>
                </c:pt>
                <c:pt idx="22">
                  <c:v>-496.67742564717128</c:v>
                </c:pt>
                <c:pt idx="23">
                  <c:v>-569.19212242314688</c:v>
                </c:pt>
                <c:pt idx="24">
                  <c:v>-638.87270415163493</c:v>
                </c:pt>
                <c:pt idx="25">
                  <c:v>-705.86240000000043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'Ejercicio 3'!$D$25</c:f>
              <c:strCache>
                <c:ptCount val="1"/>
                <c:pt idx="0">
                  <c:v>Omega</c:v>
                </c:pt>
              </c:strCache>
            </c:strRef>
          </c:tx>
          <c:marker>
            <c:symbol val="none"/>
          </c:marker>
          <c:xVal>
            <c:numRef>
              <c:f>'Ejercicio 3'!$B$26:$B$51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3'!$D$26:$D$51</c:f>
              <c:numCache>
                <c:formatCode>[Blue]\ #,##0.00_);[Red]\(\ #,##0.00\)</c:formatCode>
                <c:ptCount val="26"/>
                <c:pt idx="0">
                  <c:v>2100</c:v>
                </c:pt>
                <c:pt idx="1">
                  <c:v>1926.1550033924277</c:v>
                </c:pt>
                <c:pt idx="2">
                  <c:v>1761.2162570868377</c:v>
                </c:pt>
                <c:pt idx="3">
                  <c:v>1604.6127272964595</c:v>
                </c:pt>
                <c:pt idx="4">
                  <c:v>1455.8163282343985</c:v>
                </c:pt>
                <c:pt idx="5">
                  <c:v>1314.33825717733</c:v>
                </c:pt>
                <c:pt idx="6">
                  <c:v>1179.7256771045813</c:v>
                </c:pt>
                <c:pt idx="7">
                  <c:v>1051.5587107994897</c:v>
                </c:pt>
                <c:pt idx="8">
                  <c:v>929.44771436701058</c:v>
                </c:pt>
                <c:pt idx="9">
                  <c:v>813.03080169629266</c:v>
                </c:pt>
                <c:pt idx="10">
                  <c:v>701.97159454289067</c:v>
                </c:pt>
                <c:pt idx="11">
                  <c:v>595.95717567751717</c:v>
                </c:pt>
                <c:pt idx="12">
                  <c:v>494.69622499397656</c:v>
                </c:pt>
                <c:pt idx="13">
                  <c:v>397.91732062946994</c:v>
                </c:pt>
                <c:pt idx="14">
                  <c:v>305.36738906113214</c:v>
                </c:pt>
                <c:pt idx="15">
                  <c:v>216.81028983451506</c:v>
                </c:pt>
                <c:pt idx="16">
                  <c:v>132.02552207935423</c:v>
                </c:pt>
                <c:pt idx="17">
                  <c:v>50.807041299002776</c:v>
                </c:pt>
                <c:pt idx="18">
                  <c:v>-27.037823897785984</c:v>
                </c:pt>
                <c:pt idx="19">
                  <c:v>-101.68936440228026</c:v>
                </c:pt>
                <c:pt idx="20">
                  <c:v>-173.31640089163147</c:v>
                </c:pt>
                <c:pt idx="21">
                  <c:v>-242.07711930382493</c:v>
                </c:pt>
                <c:pt idx="22">
                  <c:v>-308.11983826570668</c:v>
                </c:pt>
                <c:pt idx="23">
                  <c:v>-371.58371457307749</c:v>
                </c:pt>
                <c:pt idx="24">
                  <c:v>-432.59939222719686</c:v>
                </c:pt>
                <c:pt idx="25">
                  <c:v>-491.28960000000006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'Ejercicio 3'!$E$25</c:f>
              <c:strCache>
                <c:ptCount val="1"/>
                <c:pt idx="0">
                  <c:v>Gamma</c:v>
                </c:pt>
              </c:strCache>
            </c:strRef>
          </c:tx>
          <c:marker>
            <c:symbol val="none"/>
          </c:marker>
          <c:xVal>
            <c:numRef>
              <c:f>'Ejercicio 3'!$B$26:$B$51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3'!$E$26:$E$51</c:f>
              <c:numCache>
                <c:formatCode>[Blue]\ #,##0.00_);[Red]\(\ #,##0.00\)</c:formatCode>
                <c:ptCount val="26"/>
                <c:pt idx="0">
                  <c:v>2149</c:v>
                </c:pt>
                <c:pt idx="1">
                  <c:v>1950.438509475809</c:v>
                </c:pt>
                <c:pt idx="2">
                  <c:v>1762.443325119265</c:v>
                </c:pt>
                <c:pt idx="3">
                  <c:v>1584.3210942183423</c:v>
                </c:pt>
                <c:pt idx="4">
                  <c:v>1415.4314402835798</c:v>
                </c:pt>
                <c:pt idx="5">
                  <c:v>1255.1823901421394</c:v>
                </c:pt>
                <c:pt idx="6">
                  <c:v>1103.0262385394099</c:v>
                </c:pt>
                <c:pt idx="7">
                  <c:v>958.45580447451084</c:v>
                </c:pt>
                <c:pt idx="8">
                  <c:v>821.00103868022279</c:v>
                </c:pt>
                <c:pt idx="9">
                  <c:v>690.22594621156441</c:v>
                </c:pt>
                <c:pt idx="10">
                  <c:v>565.72579211215316</c:v>
                </c:pt>
                <c:pt idx="11">
                  <c:v>447.12456165426647</c:v>
                </c:pt>
                <c:pt idx="12">
                  <c:v>334.07264975806538</c:v>
                </c:pt>
                <c:pt idx="13">
                  <c:v>226.24475694044304</c:v>
                </c:pt>
                <c:pt idx="14">
                  <c:v>123.337971570023</c:v>
                </c:pt>
                <c:pt idx="15">
                  <c:v>25.07002035161986</c:v>
                </c:pt>
                <c:pt idx="16">
                  <c:v>-68.822329134939537</c:v>
                </c:pt>
                <c:pt idx="17">
                  <c:v>-158.58472832994903</c:v>
                </c:pt>
                <c:pt idx="18">
                  <c:v>-244.44658301401068</c:v>
                </c:pt>
                <c:pt idx="19">
                  <c:v>-326.62227571323729</c:v>
                </c:pt>
                <c:pt idx="20">
                  <c:v>-405.31228566529489</c:v>
                </c:pt>
                <c:pt idx="21">
                  <c:v>-480.70421576721719</c:v>
                </c:pt>
                <c:pt idx="22">
                  <c:v>-552.97373498543493</c:v>
                </c:pt>
                <c:pt idx="23">
                  <c:v>-622.28544386898511</c:v>
                </c:pt>
                <c:pt idx="24">
                  <c:v>-688.7936700569021</c:v>
                </c:pt>
                <c:pt idx="25">
                  <c:v>-752.64319999999998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3056"/>
        <c:axId val="117214592"/>
      </c:scatterChart>
      <c:valAx>
        <c:axId val="117213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7214592"/>
        <c:crosses val="autoZero"/>
        <c:crossBetween val="midCat"/>
      </c:valAx>
      <c:valAx>
        <c:axId val="117214592"/>
        <c:scaling>
          <c:orientation val="minMax"/>
        </c:scaling>
        <c:delete val="0"/>
        <c:axPos val="l"/>
        <c:majorGridlines/>
        <c:numFmt formatCode="[Blue]\ #,##0.00_);[Red]\(\ #,##0.00\)" sourceLinked="1"/>
        <c:majorTickMark val="out"/>
        <c:minorTickMark val="none"/>
        <c:tickLblPos val="nextTo"/>
        <c:crossAx val="117213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zoomScaleNormal="100" workbookViewId="0">
      <selection sqref="A1:Q1"/>
    </sheetView>
  </sheetViews>
  <sheetFormatPr baseColWidth="10" defaultRowHeight="15" x14ac:dyDescent="0.3"/>
  <cols>
    <col min="1" max="1" width="4.42578125" style="1" bestFit="1" customWidth="1"/>
    <col min="2" max="2" width="10.7109375" style="1" bestFit="1" customWidth="1"/>
    <col min="3" max="17" width="12.7109375" style="1" customWidth="1"/>
    <col min="18" max="16384" width="11.42578125" style="1"/>
  </cols>
  <sheetData>
    <row r="1" spans="1:17" ht="20.25" x14ac:dyDescent="0.3">
      <c r="A1" s="25" t="s">
        <v>24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</row>
    <row r="2" spans="1:17" ht="5.0999999999999996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3">
      <c r="A3" s="28" t="s">
        <v>3</v>
      </c>
      <c r="B3" s="28"/>
      <c r="C3" s="28"/>
      <c r="D3" s="24">
        <v>7.0000000000000007E-2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5.099999999999999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2"/>
      <c r="B5" s="2"/>
      <c r="C5" s="29" t="s">
        <v>4</v>
      </c>
      <c r="D5" s="29"/>
      <c r="E5" s="29"/>
      <c r="F5" s="30" t="s">
        <v>5</v>
      </c>
      <c r="G5" s="30"/>
      <c r="H5" s="30"/>
      <c r="I5" s="31" t="s">
        <v>22</v>
      </c>
      <c r="J5" s="31"/>
      <c r="K5" s="31"/>
      <c r="L5" s="31" t="s">
        <v>6</v>
      </c>
      <c r="M5" s="31"/>
      <c r="N5" s="31"/>
      <c r="O5" s="2"/>
      <c r="P5" s="2"/>
      <c r="Q5" s="2"/>
    </row>
    <row r="6" spans="1:17" ht="24" x14ac:dyDescent="0.3">
      <c r="A6" s="15" t="s">
        <v>7</v>
      </c>
      <c r="B6" s="15" t="s">
        <v>8</v>
      </c>
      <c r="C6" s="15" t="s">
        <v>9</v>
      </c>
      <c r="D6" s="15" t="s">
        <v>10</v>
      </c>
      <c r="E6" s="15" t="s">
        <v>11</v>
      </c>
      <c r="F6" s="16" t="s">
        <v>9</v>
      </c>
      <c r="G6" s="16" t="s">
        <v>10</v>
      </c>
      <c r="H6" s="16" t="s">
        <v>11</v>
      </c>
      <c r="I6" s="16" t="s">
        <v>9</v>
      </c>
      <c r="J6" s="16" t="s">
        <v>10</v>
      </c>
      <c r="K6" s="16" t="s">
        <v>11</v>
      </c>
      <c r="L6" s="16" t="s">
        <v>9</v>
      </c>
      <c r="M6" s="16" t="s">
        <v>10</v>
      </c>
      <c r="N6" s="16" t="s">
        <v>11</v>
      </c>
      <c r="O6" s="16" t="s">
        <v>19</v>
      </c>
      <c r="P6" s="16" t="s">
        <v>20</v>
      </c>
      <c r="Q6" s="16" t="s">
        <v>21</v>
      </c>
    </row>
    <row r="7" spans="1:17" x14ac:dyDescent="0.3">
      <c r="A7" s="5">
        <v>0</v>
      </c>
      <c r="B7" s="6">
        <v>41061</v>
      </c>
      <c r="C7" s="3">
        <v>-3500</v>
      </c>
      <c r="D7" s="3">
        <v>-3000</v>
      </c>
      <c r="E7" s="3">
        <v>-3250</v>
      </c>
      <c r="F7" s="3">
        <f>C7/POWER(1+$D$3,$A7)</f>
        <v>-3500</v>
      </c>
      <c r="G7" s="3">
        <f t="shared" ref="F7:H13" si="0">D7/POWER(1+$D$3,$A7)</f>
        <v>-3000</v>
      </c>
      <c r="H7" s="3">
        <f t="shared" si="0"/>
        <v>-3250</v>
      </c>
      <c r="I7" s="3">
        <f t="shared" ref="I7:K13" si="1">IF($A7=0,F7,I6+F7)</f>
        <v>-3500</v>
      </c>
      <c r="J7" s="3">
        <f t="shared" si="1"/>
        <v>-3000</v>
      </c>
      <c r="K7" s="3">
        <f t="shared" si="1"/>
        <v>-3250</v>
      </c>
      <c r="L7" s="7" t="str">
        <f>IF(AND(I7&gt;=0,I6&lt;0),$A6-I6/F7,"")</f>
        <v/>
      </c>
      <c r="M7" s="7" t="str">
        <f t="shared" ref="L7:N13" si="2">IF(AND(J7&gt;=0,J6&lt;0),$A6-J6/G7,"")</f>
        <v/>
      </c>
      <c r="N7" s="7" t="str">
        <f t="shared" si="2"/>
        <v/>
      </c>
      <c r="O7" s="3">
        <f t="shared" ref="O7:O13" si="3">C7-D7</f>
        <v>-500</v>
      </c>
      <c r="P7" s="3">
        <f t="shared" ref="P7:P13" si="4">C7-E7</f>
        <v>-250</v>
      </c>
      <c r="Q7" s="3">
        <f t="shared" ref="Q7:Q13" si="5">D7-E7</f>
        <v>250</v>
      </c>
    </row>
    <row r="8" spans="1:17" x14ac:dyDescent="0.3">
      <c r="A8" s="5">
        <f t="shared" ref="A8:A13" si="6">+A7+1</f>
        <v>1</v>
      </c>
      <c r="B8" s="6">
        <v>41426</v>
      </c>
      <c r="C8" s="3">
        <v>900</v>
      </c>
      <c r="D8" s="3">
        <v>850</v>
      </c>
      <c r="E8" s="3">
        <v>700</v>
      </c>
      <c r="F8" s="3">
        <f>C8/POWER(1+$D$3,$A8)</f>
        <v>841.12149532710271</v>
      </c>
      <c r="G8" s="3">
        <f t="shared" si="0"/>
        <v>794.3925233644859</v>
      </c>
      <c r="H8" s="3">
        <f t="shared" si="0"/>
        <v>654.20560747663546</v>
      </c>
      <c r="I8" s="3">
        <f t="shared" si="1"/>
        <v>-2658.8785046728972</v>
      </c>
      <c r="J8" s="3">
        <f t="shared" si="1"/>
        <v>-2205.6074766355141</v>
      </c>
      <c r="K8" s="3">
        <f t="shared" si="1"/>
        <v>-2595.7943925233644</v>
      </c>
      <c r="L8" s="7" t="str">
        <f t="shared" si="2"/>
        <v/>
      </c>
      <c r="M8" s="7" t="str">
        <f>IF(AND(J8&gt;=0,J7&lt;0),$A7-J7/G8,"")</f>
        <v/>
      </c>
      <c r="N8" s="7" t="str">
        <f t="shared" si="2"/>
        <v/>
      </c>
      <c r="O8" s="3">
        <f t="shared" si="3"/>
        <v>50</v>
      </c>
      <c r="P8" s="3">
        <f t="shared" si="4"/>
        <v>200</v>
      </c>
      <c r="Q8" s="3">
        <f t="shared" si="5"/>
        <v>150</v>
      </c>
    </row>
    <row r="9" spans="1:17" x14ac:dyDescent="0.3">
      <c r="A9" s="5">
        <f t="shared" si="6"/>
        <v>2</v>
      </c>
      <c r="B9" s="6">
        <v>41791</v>
      </c>
      <c r="C9" s="3">
        <v>925</v>
      </c>
      <c r="D9" s="3">
        <v>850</v>
      </c>
      <c r="E9" s="3">
        <v>770</v>
      </c>
      <c r="F9" s="3">
        <f>C9/POWER(1+$D$3,$A9)</f>
        <v>807.93082365272073</v>
      </c>
      <c r="G9" s="3">
        <f t="shared" si="0"/>
        <v>742.42291903222986</v>
      </c>
      <c r="H9" s="3">
        <f t="shared" si="0"/>
        <v>672.54782077037294</v>
      </c>
      <c r="I9" s="3">
        <f t="shared" si="1"/>
        <v>-1850.9476810201763</v>
      </c>
      <c r="J9" s="3">
        <f t="shared" si="1"/>
        <v>-1463.1845576032842</v>
      </c>
      <c r="K9" s="3">
        <f t="shared" si="1"/>
        <v>-1923.2465717529915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3">
        <f t="shared" si="3"/>
        <v>75</v>
      </c>
      <c r="P9" s="3">
        <f t="shared" si="4"/>
        <v>155</v>
      </c>
      <c r="Q9" s="3">
        <f t="shared" si="5"/>
        <v>80</v>
      </c>
    </row>
    <row r="10" spans="1:17" x14ac:dyDescent="0.3">
      <c r="A10" s="5">
        <f t="shared" si="6"/>
        <v>3</v>
      </c>
      <c r="B10" s="6">
        <v>42156</v>
      </c>
      <c r="C10" s="3">
        <v>950</v>
      </c>
      <c r="D10" s="3">
        <v>850</v>
      </c>
      <c r="E10" s="3">
        <v>847</v>
      </c>
      <c r="F10" s="3">
        <f>C10/POWER(1+$D$3,$A10)</f>
        <v>775.4829830463093</v>
      </c>
      <c r="G10" s="3">
        <f t="shared" si="0"/>
        <v>693.85319535722408</v>
      </c>
      <c r="H10" s="3">
        <f t="shared" si="0"/>
        <v>691.40430172655158</v>
      </c>
      <c r="I10" s="3">
        <f t="shared" si="1"/>
        <v>-1075.464697973867</v>
      </c>
      <c r="J10" s="3">
        <f t="shared" si="1"/>
        <v>-769.33136224606017</v>
      </c>
      <c r="K10" s="3">
        <f t="shared" si="1"/>
        <v>-1231.84227002644</v>
      </c>
      <c r="L10" s="7" t="str">
        <f t="shared" si="2"/>
        <v/>
      </c>
      <c r="M10" s="7" t="str">
        <f t="shared" si="2"/>
        <v/>
      </c>
      <c r="N10" s="7" t="str">
        <f t="shared" si="2"/>
        <v/>
      </c>
      <c r="O10" s="3">
        <f t="shared" si="3"/>
        <v>100</v>
      </c>
      <c r="P10" s="3">
        <f t="shared" si="4"/>
        <v>103</v>
      </c>
      <c r="Q10" s="3">
        <f t="shared" si="5"/>
        <v>3</v>
      </c>
    </row>
    <row r="11" spans="1:17" x14ac:dyDescent="0.3">
      <c r="A11" s="5">
        <f t="shared" si="6"/>
        <v>4</v>
      </c>
      <c r="B11" s="6">
        <v>42522</v>
      </c>
      <c r="C11" s="3">
        <v>975</v>
      </c>
      <c r="D11" s="3">
        <v>850</v>
      </c>
      <c r="E11" s="3">
        <v>932</v>
      </c>
      <c r="F11" s="3">
        <f t="shared" si="0"/>
        <v>743.8228317463371</v>
      </c>
      <c r="G11" s="3">
        <f t="shared" si="0"/>
        <v>648.46093024039646</v>
      </c>
      <c r="H11" s="3">
        <f t="shared" si="0"/>
        <v>711.01833762829347</v>
      </c>
      <c r="I11" s="3">
        <f t="shared" si="1"/>
        <v>-331.64186622752993</v>
      </c>
      <c r="J11" s="3">
        <f t="shared" si="1"/>
        <v>-120.8704320056637</v>
      </c>
      <c r="K11" s="3">
        <f t="shared" si="1"/>
        <v>-520.82393239814655</v>
      </c>
      <c r="L11" s="7" t="str">
        <f t="shared" si="2"/>
        <v/>
      </c>
      <c r="M11" s="7" t="str">
        <f t="shared" si="2"/>
        <v/>
      </c>
      <c r="N11" s="7" t="str">
        <f t="shared" si="2"/>
        <v/>
      </c>
      <c r="O11" s="3">
        <f t="shared" si="3"/>
        <v>125</v>
      </c>
      <c r="P11" s="3">
        <f t="shared" si="4"/>
        <v>43</v>
      </c>
      <c r="Q11" s="3">
        <f t="shared" si="5"/>
        <v>-82</v>
      </c>
    </row>
    <row r="12" spans="1:17" x14ac:dyDescent="0.3">
      <c r="A12" s="5">
        <f t="shared" si="6"/>
        <v>5</v>
      </c>
      <c r="B12" s="6">
        <v>42887</v>
      </c>
      <c r="C12" s="3">
        <v>1000</v>
      </c>
      <c r="D12" s="3">
        <v>850</v>
      </c>
      <c r="E12" s="3">
        <v>1000</v>
      </c>
      <c r="F12" s="3">
        <f t="shared" si="0"/>
        <v>712.98617948366837</v>
      </c>
      <c r="G12" s="3">
        <f t="shared" si="0"/>
        <v>606.03825256111816</v>
      </c>
      <c r="H12" s="3">
        <f t="shared" si="0"/>
        <v>712.98617948366837</v>
      </c>
      <c r="I12" s="3">
        <f t="shared" si="1"/>
        <v>381.34431325613843</v>
      </c>
      <c r="J12" s="3">
        <f t="shared" si="1"/>
        <v>485.16782055545445</v>
      </c>
      <c r="K12" s="3">
        <f t="shared" si="1"/>
        <v>192.16224708552181</v>
      </c>
      <c r="L12" s="7">
        <f t="shared" si="2"/>
        <v>4.4651448734499999</v>
      </c>
      <c r="M12" s="7">
        <f t="shared" si="2"/>
        <v>4.1994435689411764</v>
      </c>
      <c r="N12" s="7">
        <f t="shared" si="2"/>
        <v>4.7304825077750001</v>
      </c>
      <c r="O12" s="3">
        <f t="shared" si="3"/>
        <v>150</v>
      </c>
      <c r="P12" s="3">
        <f t="shared" si="4"/>
        <v>0</v>
      </c>
      <c r="Q12" s="3">
        <f t="shared" si="5"/>
        <v>-150</v>
      </c>
    </row>
    <row r="13" spans="1:17" x14ac:dyDescent="0.3">
      <c r="A13" s="5">
        <f t="shared" si="6"/>
        <v>6</v>
      </c>
      <c r="B13" s="6">
        <v>43252</v>
      </c>
      <c r="C13" s="3">
        <v>1025</v>
      </c>
      <c r="D13" s="3">
        <v>850</v>
      </c>
      <c r="E13" s="3">
        <v>1150</v>
      </c>
      <c r="F13" s="3">
        <f t="shared" si="0"/>
        <v>683.00077941192535</v>
      </c>
      <c r="G13" s="3">
        <f t="shared" si="0"/>
        <v>566.39089024403563</v>
      </c>
      <c r="H13" s="3">
        <f t="shared" si="0"/>
        <v>766.29355738898937</v>
      </c>
      <c r="I13" s="3">
        <f t="shared" si="1"/>
        <v>1064.3450926680639</v>
      </c>
      <c r="J13" s="3">
        <f t="shared" si="1"/>
        <v>1051.5587107994902</v>
      </c>
      <c r="K13" s="3">
        <f t="shared" si="1"/>
        <v>958.45580447451118</v>
      </c>
      <c r="L13" s="7" t="str">
        <f t="shared" si="2"/>
        <v/>
      </c>
      <c r="M13" s="7" t="str">
        <f t="shared" si="2"/>
        <v/>
      </c>
      <c r="N13" s="7" t="str">
        <f t="shared" si="2"/>
        <v/>
      </c>
      <c r="O13" s="3">
        <f t="shared" si="3"/>
        <v>175</v>
      </c>
      <c r="P13" s="3">
        <f t="shared" si="4"/>
        <v>-125</v>
      </c>
      <c r="Q13" s="3">
        <f t="shared" si="5"/>
        <v>-300</v>
      </c>
    </row>
    <row r="14" spans="1:17" x14ac:dyDescent="0.3">
      <c r="A14" s="32" t="s">
        <v>0</v>
      </c>
      <c r="B14" s="32"/>
      <c r="C14" s="19">
        <f>C7+NPV($D3,C$8:C$13)</f>
        <v>1064.3450926680634</v>
      </c>
      <c r="D14" s="8">
        <f>D7+NPV($D3,D$8:D$13)</f>
        <v>1051.5587107994897</v>
      </c>
      <c r="E14" s="8">
        <f>E7+NPV($D3,E$8:E$13)</f>
        <v>958.45580447451084</v>
      </c>
      <c r="F14" s="9"/>
      <c r="G14" s="9"/>
      <c r="H14" s="2"/>
      <c r="I14" s="2"/>
      <c r="J14" s="2"/>
      <c r="K14" s="2"/>
      <c r="L14" s="2"/>
      <c r="M14" s="2"/>
      <c r="N14" s="2"/>
      <c r="O14" s="4">
        <f>IRR(O7:O13)</f>
        <v>7.6832635444301633E-2</v>
      </c>
      <c r="P14" s="4">
        <f>IRR(P7:P13)</f>
        <v>0.41605838602902967</v>
      </c>
      <c r="Q14" s="4">
        <f>IRR(Q7:Q13)</f>
        <v>2.0552094602638737E-2</v>
      </c>
    </row>
    <row r="15" spans="1:17" x14ac:dyDescent="0.3">
      <c r="A15" s="32" t="s">
        <v>1</v>
      </c>
      <c r="B15" s="32"/>
      <c r="C15" s="20">
        <v>1</v>
      </c>
      <c r="D15" s="10">
        <v>2</v>
      </c>
      <c r="E15" s="10">
        <v>3</v>
      </c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32" t="s">
        <v>2</v>
      </c>
      <c r="B16" s="32"/>
      <c r="C16" s="12">
        <f>IRR(C7:C13)</f>
        <v>0.16075943029343365</v>
      </c>
      <c r="D16" s="21">
        <f>IRR(D7:D13)</f>
        <v>0.17647875396732804</v>
      </c>
      <c r="E16" s="12">
        <f>IRR(E7:E13)</f>
        <v>0.15262605805066265</v>
      </c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32" t="s">
        <v>1</v>
      </c>
      <c r="B17" s="32"/>
      <c r="C17" s="10">
        <v>2</v>
      </c>
      <c r="D17" s="20">
        <v>1</v>
      </c>
      <c r="E17" s="10">
        <v>3</v>
      </c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32" t="s">
        <v>12</v>
      </c>
      <c r="B18" s="32"/>
      <c r="C18" s="7">
        <f>MAX(L7:L13)</f>
        <v>4.4651448734499999</v>
      </c>
      <c r="D18" s="22">
        <f>MAX(M7:M13)</f>
        <v>4.1994435689411764</v>
      </c>
      <c r="E18" s="13">
        <f>MAX(N7:N13)</f>
        <v>4.7304825077750001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A19" s="32" t="s">
        <v>1</v>
      </c>
      <c r="B19" s="32"/>
      <c r="C19" s="14">
        <v>2</v>
      </c>
      <c r="D19" s="23">
        <v>1</v>
      </c>
      <c r="E19" s="10">
        <v>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">
      <c r="A20" s="32" t="s">
        <v>23</v>
      </c>
      <c r="B20" s="32"/>
      <c r="C20" s="7">
        <f>NPV($D$3,C8:C13)/ABS(C7)</f>
        <v>1.3040985979051609</v>
      </c>
      <c r="D20" s="22">
        <f t="shared" ref="D20:E20" si="7">NPV($D$3,D8:D13)/ABS(D7)</f>
        <v>1.3505195702664965</v>
      </c>
      <c r="E20" s="7">
        <f t="shared" si="7"/>
        <v>1.2949094782998496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 s="32" t="s">
        <v>1</v>
      </c>
      <c r="B21" s="32"/>
      <c r="C21" s="14">
        <v>2</v>
      </c>
      <c r="D21" s="23">
        <v>1</v>
      </c>
      <c r="E21" s="10">
        <v>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0.25" x14ac:dyDescent="0.3">
      <c r="A23" s="33" t="s">
        <v>15</v>
      </c>
      <c r="B23" s="33"/>
      <c r="C23" s="33"/>
      <c r="D23" s="33"/>
      <c r="E23" s="3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5.0999999999999996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">
      <c r="A25" s="15" t="s">
        <v>13</v>
      </c>
      <c r="B25" s="15" t="s">
        <v>14</v>
      </c>
      <c r="C25" s="16" t="s">
        <v>16</v>
      </c>
      <c r="D25" s="16" t="s">
        <v>17</v>
      </c>
      <c r="E25" s="16" t="s">
        <v>18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">
      <c r="A26" s="17">
        <v>1</v>
      </c>
      <c r="B26" s="18">
        <v>0</v>
      </c>
      <c r="C26" s="3">
        <f t="shared" ref="C26:E51" si="8">C$7+NPV($B26,C$8:C$13)</f>
        <v>2275</v>
      </c>
      <c r="D26" s="3">
        <f t="shared" si="8"/>
        <v>2100</v>
      </c>
      <c r="E26" s="3">
        <f t="shared" si="8"/>
        <v>2149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">
      <c r="A27" s="17">
        <v>2</v>
      </c>
      <c r="B27" s="18">
        <v>0.01</v>
      </c>
      <c r="C27" s="3">
        <f t="shared" si="8"/>
        <v>2073.9414847566113</v>
      </c>
      <c r="D27" s="3">
        <f t="shared" si="8"/>
        <v>1926.1550033924277</v>
      </c>
      <c r="E27" s="3">
        <f t="shared" si="8"/>
        <v>1950.438509475809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17">
        <v>3</v>
      </c>
      <c r="B28" s="18">
        <v>0.02</v>
      </c>
      <c r="C28" s="3">
        <f t="shared" si="8"/>
        <v>1883.2910485879147</v>
      </c>
      <c r="D28" s="3">
        <f t="shared" si="8"/>
        <v>1761.2162570868377</v>
      </c>
      <c r="E28" s="3">
        <f t="shared" si="8"/>
        <v>1762.443325119265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17">
        <v>4</v>
      </c>
      <c r="B29" s="18">
        <v>0.03</v>
      </c>
      <c r="C29" s="3">
        <f t="shared" si="8"/>
        <v>1702.3772193039204</v>
      </c>
      <c r="D29" s="3">
        <f t="shared" si="8"/>
        <v>1604.6127272964595</v>
      </c>
      <c r="E29" s="3">
        <f t="shared" si="8"/>
        <v>1584.3210942183423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">
      <c r="A30" s="17">
        <v>5</v>
      </c>
      <c r="B30" s="18">
        <v>0.04</v>
      </c>
      <c r="C30" s="3">
        <f t="shared" si="8"/>
        <v>1530.5792350501388</v>
      </c>
      <c r="D30" s="3">
        <f t="shared" si="8"/>
        <v>1455.8163282343985</v>
      </c>
      <c r="E30" s="3">
        <f t="shared" si="8"/>
        <v>1415.4314402835798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">
      <c r="A31" s="17">
        <v>6</v>
      </c>
      <c r="B31" s="18">
        <v>0.05</v>
      </c>
      <c r="C31" s="3">
        <f t="shared" si="8"/>
        <v>1367.3227042645422</v>
      </c>
      <c r="D31" s="3">
        <f t="shared" si="8"/>
        <v>1314.33825717733</v>
      </c>
      <c r="E31" s="3">
        <f t="shared" si="8"/>
        <v>1255.1823901421394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">
      <c r="A32" s="17">
        <v>7</v>
      </c>
      <c r="B32" s="18">
        <v>0.06</v>
      </c>
      <c r="C32" s="3">
        <f t="shared" si="8"/>
        <v>1212.0756781412383</v>
      </c>
      <c r="D32" s="3">
        <f t="shared" si="8"/>
        <v>1179.7256771045813</v>
      </c>
      <c r="E32" s="3">
        <f t="shared" si="8"/>
        <v>1103.0262385394099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">
      <c r="A33" s="17">
        <v>8</v>
      </c>
      <c r="B33" s="18">
        <v>7.0000000000000007E-2</v>
      </c>
      <c r="C33" s="3">
        <f t="shared" si="8"/>
        <v>1064.3450926680634</v>
      </c>
      <c r="D33" s="3">
        <f t="shared" si="8"/>
        <v>1051.5587107994897</v>
      </c>
      <c r="E33" s="3">
        <f t="shared" si="8"/>
        <v>958.45580447451084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">
      <c r="A34" s="17">
        <v>9</v>
      </c>
      <c r="B34" s="18">
        <v>0.08</v>
      </c>
      <c r="C34" s="3">
        <f t="shared" si="8"/>
        <v>923.67354214712032</v>
      </c>
      <c r="D34" s="3">
        <f t="shared" si="8"/>
        <v>929.44771436701058</v>
      </c>
      <c r="E34" s="3">
        <f t="shared" si="8"/>
        <v>821.00103868022279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">
      <c r="A35" s="17">
        <v>10</v>
      </c>
      <c r="B35" s="18">
        <v>0.09</v>
      </c>
      <c r="C35" s="3">
        <f t="shared" si="8"/>
        <v>789.63635036218238</v>
      </c>
      <c r="D35" s="3">
        <f t="shared" si="8"/>
        <v>813.03080169629266</v>
      </c>
      <c r="E35" s="3">
        <f t="shared" si="8"/>
        <v>690.22594621156441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">
      <c r="A36" s="17">
        <v>11</v>
      </c>
      <c r="B36" s="18">
        <v>0.1</v>
      </c>
      <c r="C36" s="3">
        <f t="shared" si="8"/>
        <v>661.83890930089183</v>
      </c>
      <c r="D36" s="3">
        <f t="shared" si="8"/>
        <v>701.97159454289067</v>
      </c>
      <c r="E36" s="3">
        <f t="shared" si="8"/>
        <v>565.72579211215316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">
      <c r="A37" s="17">
        <v>12</v>
      </c>
      <c r="B37" s="18">
        <v>0.11</v>
      </c>
      <c r="C37" s="3">
        <f t="shared" si="8"/>
        <v>539.91425863840914</v>
      </c>
      <c r="D37" s="3">
        <f t="shared" si="8"/>
        <v>595.95717567751717</v>
      </c>
      <c r="E37" s="3">
        <f t="shared" si="8"/>
        <v>447.12456165426647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">
      <c r="A38" s="17">
        <v>13</v>
      </c>
      <c r="B38" s="18">
        <v>0.12</v>
      </c>
      <c r="C38" s="3">
        <f t="shared" si="8"/>
        <v>423.52088209892599</v>
      </c>
      <c r="D38" s="3">
        <f t="shared" si="8"/>
        <v>494.69622499397656</v>
      </c>
      <c r="E38" s="3">
        <f t="shared" si="8"/>
        <v>334.07264975806538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17">
        <v>14</v>
      </c>
      <c r="B39" s="18">
        <v>0.13</v>
      </c>
      <c r="C39" s="3">
        <f t="shared" si="8"/>
        <v>312.34069938153289</v>
      </c>
      <c r="D39" s="3">
        <f t="shared" si="8"/>
        <v>397.91732062946994</v>
      </c>
      <c r="E39" s="3">
        <f t="shared" si="8"/>
        <v>226.24475694044304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17">
        <v>15</v>
      </c>
      <c r="B40" s="18">
        <v>0.14000000000000001</v>
      </c>
      <c r="C40" s="3">
        <f t="shared" si="8"/>
        <v>206.07723460936677</v>
      </c>
      <c r="D40" s="3">
        <f t="shared" si="8"/>
        <v>305.36738906113214</v>
      </c>
      <c r="E40" s="3">
        <f t="shared" si="8"/>
        <v>123.337971570023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">
      <c r="A41" s="17">
        <v>16</v>
      </c>
      <c r="B41" s="18">
        <v>0.15</v>
      </c>
      <c r="C41" s="3">
        <f t="shared" si="8"/>
        <v>104.45394427293377</v>
      </c>
      <c r="D41" s="3">
        <f t="shared" si="8"/>
        <v>216.81028983451506</v>
      </c>
      <c r="E41" s="3">
        <f t="shared" si="8"/>
        <v>25.07002035161986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">
      <c r="A42" s="17">
        <v>17</v>
      </c>
      <c r="B42" s="18">
        <v>0.16</v>
      </c>
      <c r="C42" s="3">
        <f t="shared" si="8"/>
        <v>7.2126894214361528</v>
      </c>
      <c r="D42" s="3">
        <f t="shared" si="8"/>
        <v>132.02552207935423</v>
      </c>
      <c r="E42" s="3">
        <f t="shared" si="8"/>
        <v>-68.822329134939537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">
      <c r="A43" s="17">
        <v>18</v>
      </c>
      <c r="B43" s="18">
        <v>0.17</v>
      </c>
      <c r="C43" s="3">
        <f t="shared" si="8"/>
        <v>-85.887661561611822</v>
      </c>
      <c r="D43" s="3">
        <f t="shared" si="8"/>
        <v>50.807041299002776</v>
      </c>
      <c r="E43" s="3">
        <f t="shared" si="8"/>
        <v>-158.58472832994903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">
      <c r="A44" s="17">
        <v>19</v>
      </c>
      <c r="B44" s="18">
        <v>0.18</v>
      </c>
      <c r="C44" s="3">
        <f t="shared" si="8"/>
        <v>-175.07251185703353</v>
      </c>
      <c r="D44" s="3">
        <f t="shared" si="8"/>
        <v>-27.037823897785984</v>
      </c>
      <c r="E44" s="3">
        <f t="shared" si="8"/>
        <v>-244.44658301401068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">
      <c r="A45" s="17">
        <v>20</v>
      </c>
      <c r="B45" s="18">
        <v>0.19</v>
      </c>
      <c r="C45" s="3">
        <f t="shared" si="8"/>
        <v>-260.55270779140437</v>
      </c>
      <c r="D45" s="3">
        <f t="shared" si="8"/>
        <v>-101.68936440228026</v>
      </c>
      <c r="E45" s="3">
        <f t="shared" si="8"/>
        <v>-326.62227571323729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">
      <c r="A46" s="17">
        <v>21</v>
      </c>
      <c r="B46" s="18">
        <v>0.2</v>
      </c>
      <c r="C46" s="3">
        <f t="shared" si="8"/>
        <v>-342.52561299725585</v>
      </c>
      <c r="D46" s="3">
        <f t="shared" si="8"/>
        <v>-173.31640089163147</v>
      </c>
      <c r="E46" s="3">
        <f t="shared" si="8"/>
        <v>-405.31228566529489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">
      <c r="A47" s="17">
        <v>22</v>
      </c>
      <c r="B47" s="18">
        <v>0.21</v>
      </c>
      <c r="C47" s="3">
        <f t="shared" si="8"/>
        <v>-421.17609405652092</v>
      </c>
      <c r="D47" s="3">
        <f t="shared" si="8"/>
        <v>-242.07711930382493</v>
      </c>
      <c r="E47" s="3">
        <f t="shared" si="8"/>
        <v>-480.70421576721719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">
      <c r="A48" s="17">
        <v>23</v>
      </c>
      <c r="B48" s="18">
        <v>0.22</v>
      </c>
      <c r="C48" s="3">
        <f t="shared" si="8"/>
        <v>-496.67742564717128</v>
      </c>
      <c r="D48" s="3">
        <f t="shared" si="8"/>
        <v>-308.11983826570668</v>
      </c>
      <c r="E48" s="3">
        <f t="shared" si="8"/>
        <v>-552.97373498543493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">
      <c r="A49" s="17">
        <v>24</v>
      </c>
      <c r="B49" s="18">
        <v>0.23</v>
      </c>
      <c r="C49" s="3">
        <f t="shared" si="8"/>
        <v>-569.19212242314688</v>
      </c>
      <c r="D49" s="3">
        <f t="shared" si="8"/>
        <v>-371.58371457307749</v>
      </c>
      <c r="E49" s="3">
        <f t="shared" si="8"/>
        <v>-622.28544386898511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">
      <c r="A50" s="17">
        <v>25</v>
      </c>
      <c r="B50" s="18">
        <v>0.24</v>
      </c>
      <c r="C50" s="3">
        <f t="shared" si="8"/>
        <v>-638.87270415163493</v>
      </c>
      <c r="D50" s="3">
        <f t="shared" si="8"/>
        <v>-432.59939222719686</v>
      </c>
      <c r="E50" s="3">
        <f t="shared" si="8"/>
        <v>-688.7936700569021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">
      <c r="A51" s="17">
        <v>26</v>
      </c>
      <c r="B51" s="18">
        <v>0.25</v>
      </c>
      <c r="C51" s="3">
        <f t="shared" si="8"/>
        <v>-705.86240000000043</v>
      </c>
      <c r="D51" s="3">
        <f t="shared" si="8"/>
        <v>-491.28960000000006</v>
      </c>
      <c r="E51" s="3">
        <f t="shared" si="8"/>
        <v>-752.64319999999998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">
      <c r="A52" s="2"/>
      <c r="B52" s="2"/>
      <c r="C52" s="2"/>
      <c r="D52" s="2"/>
      <c r="E52" s="2"/>
    </row>
    <row r="53" spans="1:17" x14ac:dyDescent="0.3">
      <c r="A53" s="2"/>
      <c r="B53" s="2"/>
      <c r="C53" s="2"/>
      <c r="D53" s="2"/>
      <c r="E53" s="2"/>
    </row>
    <row r="54" spans="1:17" x14ac:dyDescent="0.3">
      <c r="A54" s="2"/>
      <c r="B54" s="2"/>
      <c r="C54" s="2"/>
      <c r="D54" s="2"/>
      <c r="E54" s="2"/>
    </row>
    <row r="55" spans="1:17" x14ac:dyDescent="0.3">
      <c r="A55" s="2"/>
      <c r="B55" s="2"/>
      <c r="C55" s="2"/>
      <c r="D55" s="2"/>
      <c r="E55" s="2"/>
    </row>
    <row r="56" spans="1:17" x14ac:dyDescent="0.3">
      <c r="A56" s="2"/>
      <c r="B56" s="2"/>
      <c r="C56" s="2"/>
      <c r="D56" s="2"/>
      <c r="E56" s="2"/>
    </row>
    <row r="57" spans="1:17" x14ac:dyDescent="0.3">
      <c r="A57" s="2"/>
      <c r="B57" s="2"/>
      <c r="C57" s="2"/>
      <c r="D57" s="2"/>
      <c r="E57" s="2"/>
    </row>
    <row r="58" spans="1:17" x14ac:dyDescent="0.3">
      <c r="A58" s="2"/>
      <c r="B58" s="2"/>
      <c r="C58" s="2"/>
      <c r="D58" s="2"/>
      <c r="E58" s="2"/>
    </row>
    <row r="59" spans="1:17" x14ac:dyDescent="0.3">
      <c r="A59" s="2"/>
      <c r="B59" s="2"/>
      <c r="C59" s="2"/>
      <c r="D59" s="2"/>
      <c r="E59" s="2"/>
    </row>
    <row r="60" spans="1:17" x14ac:dyDescent="0.3">
      <c r="A60" s="2"/>
      <c r="B60" s="2"/>
      <c r="C60" s="2"/>
      <c r="D60" s="2"/>
      <c r="E60" s="2"/>
    </row>
    <row r="61" spans="1:17" x14ac:dyDescent="0.3">
      <c r="A61" s="2"/>
      <c r="B61" s="2"/>
      <c r="C61" s="2"/>
      <c r="D61" s="2"/>
      <c r="E61" s="2"/>
    </row>
    <row r="62" spans="1:17" x14ac:dyDescent="0.3">
      <c r="A62" s="2"/>
      <c r="B62" s="2"/>
      <c r="C62" s="2"/>
      <c r="D62" s="2"/>
      <c r="E62" s="2"/>
    </row>
    <row r="63" spans="1:17" x14ac:dyDescent="0.3">
      <c r="A63" s="2"/>
      <c r="B63" s="2"/>
      <c r="C63" s="2"/>
      <c r="D63" s="2"/>
      <c r="E63" s="2"/>
    </row>
    <row r="64" spans="1:17" x14ac:dyDescent="0.3">
      <c r="A64" s="2"/>
      <c r="B64" s="2"/>
      <c r="C64" s="2"/>
      <c r="D64" s="2"/>
      <c r="E64" s="2"/>
    </row>
    <row r="65" spans="1:5" x14ac:dyDescent="0.3">
      <c r="A65" s="2"/>
      <c r="B65" s="2"/>
      <c r="C65" s="2"/>
      <c r="D65" s="2"/>
      <c r="E65" s="2"/>
    </row>
    <row r="66" spans="1:5" x14ac:dyDescent="0.3">
      <c r="A66" s="2"/>
      <c r="B66" s="2"/>
      <c r="C66" s="2"/>
      <c r="D66" s="2"/>
      <c r="E66" s="2"/>
    </row>
    <row r="67" spans="1:5" x14ac:dyDescent="0.3">
      <c r="A67" s="2"/>
      <c r="B67" s="2"/>
      <c r="C67" s="2"/>
      <c r="D67" s="2"/>
      <c r="E67" s="2"/>
    </row>
    <row r="68" spans="1:5" x14ac:dyDescent="0.3">
      <c r="A68" s="2"/>
      <c r="B68" s="2"/>
      <c r="C68" s="2"/>
      <c r="D68" s="2"/>
      <c r="E68" s="2"/>
    </row>
    <row r="69" spans="1:5" x14ac:dyDescent="0.3">
      <c r="A69" s="2"/>
      <c r="B69" s="2"/>
      <c r="C69" s="2"/>
      <c r="D69" s="2"/>
      <c r="E69" s="2"/>
    </row>
    <row r="70" spans="1:5" x14ac:dyDescent="0.3">
      <c r="A70" s="2"/>
      <c r="B70" s="2"/>
      <c r="C70" s="2"/>
      <c r="D70" s="2"/>
      <c r="E70" s="2"/>
    </row>
    <row r="71" spans="1:5" x14ac:dyDescent="0.3">
      <c r="A71" s="2"/>
      <c r="B71" s="2"/>
      <c r="C71" s="2"/>
      <c r="D71" s="2"/>
      <c r="E71" s="2"/>
    </row>
    <row r="72" spans="1:5" x14ac:dyDescent="0.3">
      <c r="A72" s="2"/>
      <c r="B72" s="2"/>
      <c r="C72" s="2"/>
      <c r="D72" s="2"/>
      <c r="E72" s="2"/>
    </row>
    <row r="73" spans="1:5" x14ac:dyDescent="0.3">
      <c r="A73" s="2"/>
      <c r="B73" s="2"/>
      <c r="C73" s="2"/>
      <c r="D73" s="2"/>
      <c r="E73" s="2"/>
    </row>
    <row r="74" spans="1:5" x14ac:dyDescent="0.3">
      <c r="A74" s="2"/>
      <c r="B74" s="2"/>
      <c r="C74" s="2"/>
      <c r="D74" s="2"/>
      <c r="E74" s="2"/>
    </row>
    <row r="75" spans="1:5" x14ac:dyDescent="0.3">
      <c r="A75" s="2"/>
      <c r="B75" s="2"/>
      <c r="C75" s="2"/>
      <c r="D75" s="2"/>
      <c r="E75" s="2"/>
    </row>
    <row r="76" spans="1:5" x14ac:dyDescent="0.3">
      <c r="A76" s="2"/>
      <c r="B76" s="2"/>
      <c r="C76" s="2"/>
      <c r="D76" s="2"/>
      <c r="E76" s="2"/>
    </row>
    <row r="77" spans="1:5" x14ac:dyDescent="0.3">
      <c r="A77" s="2"/>
      <c r="B77" s="2"/>
      <c r="C77" s="2"/>
      <c r="D77" s="2"/>
    </row>
    <row r="78" spans="1:5" x14ac:dyDescent="0.3">
      <c r="A78" s="2"/>
      <c r="B78" s="2"/>
      <c r="C78" s="2"/>
      <c r="D78" s="2"/>
    </row>
    <row r="79" spans="1:5" x14ac:dyDescent="0.3">
      <c r="A79" s="2"/>
      <c r="B79" s="2"/>
      <c r="C79" s="2"/>
      <c r="D79" s="2"/>
    </row>
    <row r="80" spans="1:5" x14ac:dyDescent="0.3">
      <c r="A80" s="2"/>
      <c r="B80" s="2"/>
      <c r="C80" s="2"/>
      <c r="D80" s="2"/>
    </row>
    <row r="81" spans="1:4" x14ac:dyDescent="0.3">
      <c r="A81" s="2"/>
      <c r="B81" s="2"/>
      <c r="C81" s="2"/>
      <c r="D81" s="2"/>
    </row>
    <row r="82" spans="1:4" x14ac:dyDescent="0.3">
      <c r="A82" s="2"/>
      <c r="B82" s="2"/>
      <c r="C82" s="2"/>
      <c r="D82" s="2"/>
    </row>
    <row r="83" spans="1:4" x14ac:dyDescent="0.3">
      <c r="A83" s="2"/>
      <c r="B83" s="2"/>
      <c r="C83" s="2"/>
      <c r="D83" s="2"/>
    </row>
  </sheetData>
  <mergeCells count="15">
    <mergeCell ref="A20:B20"/>
    <mergeCell ref="A23:E23"/>
    <mergeCell ref="A18:B18"/>
    <mergeCell ref="A19:B19"/>
    <mergeCell ref="L5:N5"/>
    <mergeCell ref="A14:B14"/>
    <mergeCell ref="A15:B15"/>
    <mergeCell ref="A16:B16"/>
    <mergeCell ref="A17:B17"/>
    <mergeCell ref="A21:B21"/>
    <mergeCell ref="A1:Q1"/>
    <mergeCell ref="A3:C3"/>
    <mergeCell ref="C5:E5"/>
    <mergeCell ref="F5:H5"/>
    <mergeCell ref="I5:K5"/>
  </mergeCells>
  <phoneticPr fontId="0" type="noConversion"/>
  <printOptions horizontalCentered="1"/>
  <pageMargins left="0.75" right="0.75" top="0.39370078740157483" bottom="1" header="0" footer="0"/>
  <pageSetup paperSize="9" orientation="portrait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Ejercicio 3</vt:lpstr>
      <vt:lpstr>Gráfico Tasa de corte</vt:lpstr>
      <vt:lpstr>'Ejercicio 3'!Área_de_impresión</vt:lpstr>
    </vt:vector>
  </TitlesOfParts>
  <Company>Familia Senmache 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M. Martín Senmache Sarmiento</dc:creator>
  <cp:lastModifiedBy>M645</cp:lastModifiedBy>
  <cp:lastPrinted>2004-08-25T03:22:32Z</cp:lastPrinted>
  <dcterms:created xsi:type="dcterms:W3CDTF">2004-08-19T22:06:20Z</dcterms:created>
  <dcterms:modified xsi:type="dcterms:W3CDTF">2013-10-21T18:47:13Z</dcterms:modified>
</cp:coreProperties>
</file>