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11580" windowHeight="6030" tabRatio="832"/>
  </bookViews>
  <sheets>
    <sheet name="Ejercicio 8" sheetId="34" r:id="rId1"/>
    <sheet name="Gráfico" sheetId="36" r:id="rId2"/>
  </sheets>
  <definedNames>
    <definedName name="_xlnm.Print_Area" localSheetId="0">'Ejercicio 8'!$A$1:$E$23</definedName>
  </definedNames>
  <calcPr calcId="145621"/>
</workbook>
</file>

<file path=xl/calcChain.xml><?xml version="1.0" encoding="utf-8"?>
<calcChain xmlns="http://schemas.openxmlformats.org/spreadsheetml/2006/main">
  <c r="J8" i="34" l="1"/>
  <c r="J9" i="34"/>
  <c r="J10" i="34"/>
  <c r="J11" i="34"/>
  <c r="J12" i="34"/>
  <c r="J13" i="34"/>
  <c r="J14" i="34"/>
  <c r="J15" i="34"/>
  <c r="J16" i="34"/>
  <c r="J17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6" i="34"/>
  <c r="E16" i="34"/>
  <c r="D17" i="34"/>
  <c r="E17" i="34"/>
  <c r="J7" i="34" l="1"/>
  <c r="J18" i="34" l="1"/>
  <c r="C30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C31" i="34"/>
  <c r="C32" i="34"/>
  <c r="E32" i="34" s="1"/>
  <c r="C33" i="34"/>
  <c r="C34" i="34"/>
  <c r="E34" i="34" s="1"/>
  <c r="C35" i="34"/>
  <c r="C36" i="34"/>
  <c r="E36" i="34" s="1"/>
  <c r="C37" i="34"/>
  <c r="C38" i="34"/>
  <c r="E38" i="34" s="1"/>
  <c r="C39" i="34"/>
  <c r="C40" i="34"/>
  <c r="E40" i="34" s="1"/>
  <c r="C41" i="34"/>
  <c r="C42" i="34"/>
  <c r="E42" i="34" s="1"/>
  <c r="C43" i="34"/>
  <c r="C44" i="34"/>
  <c r="E44" i="34" s="1"/>
  <c r="C45" i="34"/>
  <c r="C46" i="34"/>
  <c r="E46" i="34" s="1"/>
  <c r="C47" i="34"/>
  <c r="C48" i="34"/>
  <c r="E48" i="34" s="1"/>
  <c r="C49" i="34"/>
  <c r="C50" i="34"/>
  <c r="E50" i="34" s="1"/>
  <c r="C51" i="34"/>
  <c r="C52" i="34"/>
  <c r="E52" i="34" s="1"/>
  <c r="C53" i="34"/>
  <c r="C54" i="34"/>
  <c r="E54" i="34" s="1"/>
  <c r="C55" i="34"/>
  <c r="E51" i="34" l="1"/>
  <c r="E55" i="34"/>
  <c r="E47" i="34"/>
  <c r="E53" i="34"/>
  <c r="E49" i="34"/>
  <c r="E45" i="34"/>
  <c r="E41" i="34"/>
  <c r="E37" i="34"/>
  <c r="E43" i="34"/>
  <c r="E39" i="34"/>
  <c r="E33" i="34"/>
  <c r="E30" i="34"/>
  <c r="E35" i="34"/>
  <c r="E31" i="34"/>
  <c r="G7" i="34"/>
  <c r="I7" i="34" s="1"/>
  <c r="F7" i="34"/>
  <c r="H7" i="34" s="1"/>
  <c r="B24" i="34"/>
  <c r="C24" i="34"/>
  <c r="C20" i="34"/>
  <c r="B20" i="34"/>
  <c r="B18" i="34"/>
  <c r="C18" i="34"/>
  <c r="D7" i="34"/>
  <c r="E7" i="34"/>
  <c r="A8" i="34" l="1"/>
  <c r="D8" i="34" l="1"/>
  <c r="E8" i="34"/>
  <c r="G8" i="34" l="1"/>
  <c r="F8" i="34"/>
  <c r="A15" i="34"/>
  <c r="D15" i="34" l="1"/>
  <c r="E15" i="34"/>
  <c r="H8" i="34"/>
  <c r="F9" i="34"/>
  <c r="I8" i="34"/>
  <c r="G9" i="34"/>
  <c r="F10" i="34" l="1"/>
  <c r="H9" i="34"/>
  <c r="G10" i="34"/>
  <c r="I9" i="34"/>
  <c r="F11" i="34" l="1"/>
  <c r="H10" i="34"/>
  <c r="G11" i="34"/>
  <c r="I10" i="34"/>
  <c r="G12" i="34" l="1"/>
  <c r="I11" i="34"/>
  <c r="F12" i="34"/>
  <c r="H11" i="34"/>
  <c r="G13" i="34" l="1"/>
  <c r="I12" i="34"/>
  <c r="F13" i="34"/>
  <c r="H12" i="34"/>
  <c r="F14" i="34" l="1"/>
  <c r="H13" i="34"/>
  <c r="G14" i="34"/>
  <c r="I13" i="34"/>
  <c r="G15" i="34" l="1"/>
  <c r="I14" i="34"/>
  <c r="F15" i="34"/>
  <c r="H14" i="34"/>
  <c r="F16" i="34" l="1"/>
  <c r="H15" i="34"/>
  <c r="G16" i="34"/>
  <c r="I15" i="34"/>
  <c r="G17" i="34" l="1"/>
  <c r="I17" i="34" s="1"/>
  <c r="I16" i="34"/>
  <c r="F17" i="34"/>
  <c r="H17" i="34" s="1"/>
  <c r="B22" i="34" s="1"/>
  <c r="H16" i="34"/>
  <c r="C22" i="34" l="1"/>
</calcChain>
</file>

<file path=xl/sharedStrings.xml><?xml version="1.0" encoding="utf-8"?>
<sst xmlns="http://schemas.openxmlformats.org/spreadsheetml/2006/main" count="30" uniqueCount="19">
  <si>
    <t>VAN</t>
  </si>
  <si>
    <t>OPCION</t>
  </si>
  <si>
    <t>TIR</t>
  </si>
  <si>
    <t>FLUJO</t>
  </si>
  <si>
    <t>FLUJO DESCONTADO</t>
  </si>
  <si>
    <t>FLUJO ACUMULADO DESCONTADO</t>
  </si>
  <si>
    <t>PRD</t>
  </si>
  <si>
    <t>Nº</t>
  </si>
  <si>
    <t>Tasa</t>
  </si>
  <si>
    <t>Tabla para tasa de cruce</t>
  </si>
  <si>
    <t>Año</t>
  </si>
  <si>
    <t>PER. DE RECUPERACION DESCONTADO</t>
  </si>
  <si>
    <t>Cruce</t>
  </si>
  <si>
    <t>B/C</t>
  </si>
  <si>
    <t>Pedro</t>
  </si>
  <si>
    <t>Maricarmen</t>
  </si>
  <si>
    <t>Tasa de Cruce Pedro vs Maricarmen</t>
  </si>
  <si>
    <t>Tasa de descuento anual</t>
  </si>
  <si>
    <t>Inversiones Juanito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</si>
</sst>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[Blue]\ #,##0.00_);[Red]\(\ #,##0.00\)"/>
    <numFmt numFmtId="166" formatCode="[Blue]\ #,##0_);[Red]\(\ #,##0\)"/>
    <numFmt numFmtId="167" formatCode="0.000%"/>
    <numFmt numFmtId="168" formatCode="[Blue]\ #,##0.000_);[Red]\(\ #,##0.000\)"/>
  </numFmts>
  <fonts count="10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165" fontId="4" fillId="0" borderId="1" xfId="1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6" fontId="3" fillId="8" borderId="1" xfId="1" applyNumberFormat="1" applyFont="1" applyFill="1" applyBorder="1" applyAlignment="1">
      <alignment horizontal="center"/>
    </xf>
    <xf numFmtId="167" fontId="7" fillId="2" borderId="1" xfId="2" applyNumberFormat="1" applyFont="1" applyFill="1" applyBorder="1" applyAlignment="1">
      <alignment horizontal="right"/>
    </xf>
    <xf numFmtId="167" fontId="7" fillId="8" borderId="1" xfId="2" applyNumberFormat="1" applyFont="1" applyFill="1" applyBorder="1" applyAlignment="1">
      <alignment horizontal="right"/>
    </xf>
    <xf numFmtId="168" fontId="4" fillId="2" borderId="1" xfId="1" applyNumberFormat="1" applyFont="1" applyFill="1" applyBorder="1" applyAlignment="1">
      <alignment horizontal="center"/>
    </xf>
    <xf numFmtId="168" fontId="4" fillId="8" borderId="1" xfId="1" applyNumberFormat="1" applyFont="1" applyFill="1" applyBorder="1" applyAlignment="1">
      <alignment horizontal="center"/>
    </xf>
    <xf numFmtId="165" fontId="4" fillId="8" borderId="1" xfId="1" applyNumberFormat="1" applyFont="1" applyFill="1" applyBorder="1" applyAlignment="1">
      <alignment horizontal="center"/>
    </xf>
    <xf numFmtId="167" fontId="3" fillId="0" borderId="1" xfId="2" applyNumberFormat="1" applyFont="1" applyBorder="1" applyAlignment="1">
      <alignment horizontal="right"/>
    </xf>
    <xf numFmtId="165" fontId="7" fillId="8" borderId="1" xfId="1" applyNumberFormat="1" applyFont="1" applyFill="1" applyBorder="1" applyAlignment="1">
      <alignment horizontal="right"/>
    </xf>
    <xf numFmtId="166" fontId="6" fillId="8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5" borderId="1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8'!$C$29</c:f>
              <c:strCache>
                <c:ptCount val="1"/>
                <c:pt idx="0">
                  <c:v>Pedro</c:v>
                </c:pt>
              </c:strCache>
            </c:strRef>
          </c:tx>
          <c:marker>
            <c:symbol val="none"/>
          </c:marker>
          <c:xVal>
            <c:numRef>
              <c:f>'Ejercicio 8'!$B$30:$B$55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8'!$C$30:$C$55</c:f>
              <c:numCache>
                <c:formatCode>[Blue]\ #,##0.00_);[Red]\(\ #,##0.00\)</c:formatCode>
                <c:ptCount val="26"/>
                <c:pt idx="0">
                  <c:v>90000</c:v>
                </c:pt>
                <c:pt idx="1">
                  <c:v>79624.110416013631</c:v>
                </c:pt>
                <c:pt idx="2">
                  <c:v>70043.856987589825</c:v>
                </c:pt>
                <c:pt idx="3">
                  <c:v>61186.581007361237</c:v>
                </c:pt>
                <c:pt idx="4">
                  <c:v>52987.146356331272</c:v>
                </c:pt>
                <c:pt idx="5">
                  <c:v>45387.079536077188</c:v>
                </c:pt>
                <c:pt idx="6">
                  <c:v>38333.816499992012</c:v>
                </c:pt>
                <c:pt idx="7">
                  <c:v>31780.042033605278</c:v>
                </c:pt>
                <c:pt idx="8">
                  <c:v>25683.109460310341</c:v>
                </c:pt>
                <c:pt idx="9">
                  <c:v>20004.530169969134</c:v>
                </c:pt>
                <c:pt idx="10">
                  <c:v>14709.523932275406</c:v>
                </c:pt>
                <c:pt idx="11">
                  <c:v>9766.6222048060736</c:v>
                </c:pt>
                <c:pt idx="12">
                  <c:v>5147.3177110744145</c:v>
                </c:pt>
                <c:pt idx="13">
                  <c:v>825.75447480991716</c:v>
                </c:pt>
                <c:pt idx="14">
                  <c:v>-3221.546723251231</c:v>
                </c:pt>
                <c:pt idx="15">
                  <c:v>-7015.9318307414651</c:v>
                </c:pt>
                <c:pt idx="16">
                  <c:v>-10576.829741195368</c:v>
                </c:pt>
                <c:pt idx="17">
                  <c:v>-13921.944539346994</c:v>
                </c:pt>
                <c:pt idx="18">
                  <c:v>-17067.426643884624</c:v>
                </c:pt>
                <c:pt idx="19">
                  <c:v>-20028.025349883217</c:v>
                </c:pt>
                <c:pt idx="20">
                  <c:v>-22817.224955651225</c:v>
                </c:pt>
                <c:pt idx="21">
                  <c:v>-25447.366384038862</c:v>
                </c:pt>
                <c:pt idx="22">
                  <c:v>-27929.755970272381</c:v>
                </c:pt>
                <c:pt idx="23">
                  <c:v>-30274.762881915514</c:v>
                </c:pt>
                <c:pt idx="24">
                  <c:v>-32491.906457205281</c:v>
                </c:pt>
                <c:pt idx="25">
                  <c:v>-34589.934591999998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'Ejercicio 8'!$D$29</c:f>
              <c:strCache>
                <c:ptCount val="1"/>
                <c:pt idx="0">
                  <c:v>Maricarmen</c:v>
                </c:pt>
              </c:strCache>
            </c:strRef>
          </c:tx>
          <c:marker>
            <c:symbol val="none"/>
          </c:marker>
          <c:xVal>
            <c:numRef>
              <c:f>'Ejercicio 8'!$B$30:$B$55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8'!$D$30:$D$55</c:f>
              <c:numCache>
                <c:formatCode>[Blue]\ #,##0.00_);[Red]\(\ #,##0.00\)</c:formatCode>
                <c:ptCount val="26"/>
                <c:pt idx="0">
                  <c:v>120000</c:v>
                </c:pt>
                <c:pt idx="1">
                  <c:v>105909.57970398353</c:v>
                </c:pt>
                <c:pt idx="2">
                  <c:v>92961.052007833845</c:v>
                </c:pt>
                <c:pt idx="3">
                  <c:v>81047.744456434448</c:v>
                </c:pt>
                <c:pt idx="4">
                  <c:v>70074.142383836937</c:v>
                </c:pt>
                <c:pt idx="5">
                  <c:v>59954.606994429952</c:v>
                </c:pt>
                <c:pt idx="6">
                  <c:v>50612.25305859177</c:v>
                </c:pt>
                <c:pt idx="7">
                  <c:v>41977.964895486017</c:v>
                </c:pt>
                <c:pt idx="8">
                  <c:v>33989.532350806927</c:v>
                </c:pt>
                <c:pt idx="9">
                  <c:v>26590.891055124986</c:v>
                </c:pt>
                <c:pt idx="10">
                  <c:v>19731.453441613747</c:v>
                </c:pt>
                <c:pt idx="11">
                  <c:v>13365.518870858985</c:v>
                </c:pt>
                <c:pt idx="12">
                  <c:v>7451.7528056786541</c:v>
                </c:pt>
                <c:pt idx="13">
                  <c:v>1952.7263426701393</c:v>
                </c:pt>
                <c:pt idx="14">
                  <c:v>-3165.4914250463044</c:v>
                </c:pt>
                <c:pt idx="15">
                  <c:v>-7933.6947379754711</c:v>
                </c:pt>
                <c:pt idx="16">
                  <c:v>-12379.861857272568</c:v>
                </c:pt>
                <c:pt idx="17">
                  <c:v>-16529.440032795523</c:v>
                </c:pt>
                <c:pt idx="18">
                  <c:v>-20405.599039052526</c:v>
                </c:pt>
                <c:pt idx="19">
                  <c:v>-24029.457016148517</c:v>
                </c:pt>
                <c:pt idx="20">
                  <c:v>-27420.281877921305</c:v>
                </c:pt>
                <c:pt idx="21">
                  <c:v>-30595.671138623744</c:v>
                </c:pt>
                <c:pt idx="22">
                  <c:v>-33571.712653625604</c:v>
                </c:pt>
                <c:pt idx="23">
                  <c:v>-36363.128460912158</c:v>
                </c:pt>
                <c:pt idx="24">
                  <c:v>-38983.403642036319</c:v>
                </c:pt>
                <c:pt idx="25">
                  <c:v>-41444.901888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'Ejercicio 8'!$E$29</c:f>
              <c:strCache>
                <c:ptCount val="1"/>
                <c:pt idx="0">
                  <c:v>Cruce</c:v>
                </c:pt>
              </c:strCache>
            </c:strRef>
          </c:tx>
          <c:marker>
            <c:symbol val="none"/>
          </c:marker>
          <c:xVal>
            <c:numRef>
              <c:f>'Ejercicio 8'!$B$30:$B$55</c:f>
              <c:numCache>
                <c:formatCode>0.00%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</c:numCache>
            </c:numRef>
          </c:xVal>
          <c:yVal>
            <c:numRef>
              <c:f>'Ejercicio 8'!$E$30:$E$55</c:f>
              <c:numCache>
                <c:formatCode>[Blue]\ #,##0.00_);[Red]\(\ #,##0.00\)</c:formatCode>
                <c:ptCount val="26"/>
                <c:pt idx="0">
                  <c:v>-30000</c:v>
                </c:pt>
                <c:pt idx="1">
                  <c:v>-26285.4692879699</c:v>
                </c:pt>
                <c:pt idx="2">
                  <c:v>-22917.19502024402</c:v>
                </c:pt>
                <c:pt idx="3">
                  <c:v>-19861.16344907321</c:v>
                </c:pt>
                <c:pt idx="4">
                  <c:v>-17086.996027505666</c:v>
                </c:pt>
                <c:pt idx="5">
                  <c:v>-14567.527458352764</c:v>
                </c:pt>
                <c:pt idx="6">
                  <c:v>-12278.436558599758</c:v>
                </c:pt>
                <c:pt idx="7">
                  <c:v>-10197.922861880739</c:v>
                </c:pt>
                <c:pt idx="8">
                  <c:v>-8306.4228904965858</c:v>
                </c:pt>
                <c:pt idx="9">
                  <c:v>-6586.3608851558529</c:v>
                </c:pt>
                <c:pt idx="10">
                  <c:v>-5021.9295093383407</c:v>
                </c:pt>
                <c:pt idx="11">
                  <c:v>-3598.8966660529113</c:v>
                </c:pt>
                <c:pt idx="12">
                  <c:v>-2304.4350946042396</c:v>
                </c:pt>
                <c:pt idx="13">
                  <c:v>-1126.9718678602221</c:v>
                </c:pt>
                <c:pt idx="14">
                  <c:v>-56.055298204926657</c:v>
                </c:pt>
                <c:pt idx="15">
                  <c:v>917.76290723400598</c:v>
                </c:pt>
                <c:pt idx="16">
                  <c:v>1803.0321160772</c:v>
                </c:pt>
                <c:pt idx="17">
                  <c:v>2607.4954934485286</c:v>
                </c:pt>
                <c:pt idx="18">
                  <c:v>3338.1723951679014</c:v>
                </c:pt>
                <c:pt idx="19">
                  <c:v>4001.4316662653</c:v>
                </c:pt>
                <c:pt idx="20">
                  <c:v>4603.0569222700797</c:v>
                </c:pt>
                <c:pt idx="21">
                  <c:v>5148.3047545848822</c:v>
                </c:pt>
                <c:pt idx="22">
                  <c:v>5641.9566833532226</c:v>
                </c:pt>
                <c:pt idx="23">
                  <c:v>6088.3655789966433</c:v>
                </c:pt>
                <c:pt idx="24">
                  <c:v>6491.4971848310379</c:v>
                </c:pt>
                <c:pt idx="25">
                  <c:v>6854.9672960000025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8112"/>
        <c:axId val="42539648"/>
      </c:scatterChart>
      <c:valAx>
        <c:axId val="42538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s-MX"/>
          </a:p>
        </c:txPr>
        <c:crossAx val="42539648"/>
        <c:crosses val="autoZero"/>
        <c:crossBetween val="midCat"/>
        <c:majorUnit val="2.5000000000000005E-2"/>
      </c:valAx>
      <c:valAx>
        <c:axId val="42539648"/>
        <c:scaling>
          <c:orientation val="minMax"/>
        </c:scaling>
        <c:delete val="0"/>
        <c:axPos val="l"/>
        <c:majorGridlines/>
        <c:numFmt formatCode="[Blue]\ #,##0.00_);[Red]\(\ #,##0.0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MX"/>
          </a:p>
        </c:txPr>
        <c:crossAx val="425381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800" b="1"/>
          </a:pPr>
          <a:endParaRPr lang="es-MX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0.54437</cdr:x>
      <cdr:y>0.02216</cdr:y>
    </cdr:from>
    <cdr:to>
      <cdr:x>0.5459</cdr:x>
      <cdr:y>0.89868</cdr:y>
    </cdr:to>
    <cdr:cxnSp macro="">
      <cdr:nvCxnSpPr>
        <cdr:cNvPr id="3" name="2 Conector recto"/>
        <cdr:cNvCxnSpPr/>
      </cdr:nvCxnSpPr>
      <cdr:spPr>
        <a:xfrm xmlns:a="http://schemas.openxmlformats.org/drawingml/2006/main" flipH="1">
          <a:off x="5067239" y="134820"/>
          <a:ext cx="14242" cy="533188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</a:ln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7"/>
  <sheetViews>
    <sheetView tabSelected="1" zoomScaleNormal="100" workbookViewId="0">
      <selection sqref="A1:J1"/>
    </sheetView>
  </sheetViews>
  <sheetFormatPr baseColWidth="10" defaultRowHeight="15" x14ac:dyDescent="0.3"/>
  <cols>
    <col min="1" max="1" width="9.5703125" style="1" customWidth="1"/>
    <col min="2" max="3" width="12.5703125" style="1" customWidth="1"/>
    <col min="4" max="9" width="11.28515625" style="1" customWidth="1"/>
    <col min="10" max="10" width="14.7109375" style="1" customWidth="1"/>
    <col min="11" max="16384" width="11.42578125" style="1"/>
  </cols>
  <sheetData>
    <row r="1" spans="1:10" ht="20.25" x14ac:dyDescent="0.3">
      <c r="A1" s="26" t="s">
        <v>18</v>
      </c>
      <c r="B1" s="27"/>
      <c r="C1" s="27"/>
      <c r="D1" s="27"/>
      <c r="E1" s="27"/>
      <c r="F1" s="27"/>
      <c r="G1" s="27"/>
      <c r="H1" s="27"/>
      <c r="I1" s="27"/>
      <c r="J1" s="28"/>
    </row>
    <row r="2" spans="1:10" ht="5.0999999999999996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35" t="s">
        <v>17</v>
      </c>
      <c r="B3" s="36"/>
      <c r="C3" s="37"/>
      <c r="D3" s="14">
        <v>0.13</v>
      </c>
      <c r="E3" s="2"/>
      <c r="F3" s="2"/>
      <c r="G3" s="2"/>
      <c r="H3" s="2"/>
      <c r="I3" s="2"/>
      <c r="J3" s="2"/>
    </row>
    <row r="4" spans="1:10" ht="5.099999999999999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7" customHeight="1" x14ac:dyDescent="0.3">
      <c r="A5" s="2"/>
      <c r="B5" s="32" t="s">
        <v>3</v>
      </c>
      <c r="C5" s="32"/>
      <c r="D5" s="33" t="s">
        <v>4</v>
      </c>
      <c r="E5" s="33"/>
      <c r="F5" s="34" t="s">
        <v>5</v>
      </c>
      <c r="G5" s="34"/>
      <c r="H5" s="34" t="s">
        <v>11</v>
      </c>
      <c r="I5" s="34"/>
      <c r="J5" s="2"/>
    </row>
    <row r="6" spans="1:10" ht="36" x14ac:dyDescent="0.3">
      <c r="A6" s="8" t="s">
        <v>10</v>
      </c>
      <c r="B6" s="8" t="s">
        <v>14</v>
      </c>
      <c r="C6" s="8" t="s">
        <v>15</v>
      </c>
      <c r="D6" s="9" t="s">
        <v>14</v>
      </c>
      <c r="E6" s="9" t="s">
        <v>15</v>
      </c>
      <c r="F6" s="9" t="s">
        <v>14</v>
      </c>
      <c r="G6" s="9" t="s">
        <v>15</v>
      </c>
      <c r="H6" s="9" t="s">
        <v>14</v>
      </c>
      <c r="I6" s="9" t="s">
        <v>15</v>
      </c>
      <c r="J6" s="9" t="s">
        <v>16</v>
      </c>
    </row>
    <row r="7" spans="1:10" x14ac:dyDescent="0.3">
      <c r="A7" s="4">
        <v>0</v>
      </c>
      <c r="B7" s="3">
        <v>-90000</v>
      </c>
      <c r="C7" s="3">
        <v>-90000</v>
      </c>
      <c r="D7" s="3">
        <f t="shared" ref="D7:D17" si="0">B7/(1+$D$3)^$A7</f>
        <v>-90000</v>
      </c>
      <c r="E7" s="3">
        <f t="shared" ref="E7:E17" si="1">C7/(1+$D$3)^$A7</f>
        <v>-90000</v>
      </c>
      <c r="F7" s="3">
        <f>B7</f>
        <v>-90000</v>
      </c>
      <c r="G7" s="3">
        <f>C7</f>
        <v>-90000</v>
      </c>
      <c r="H7" s="6" t="str">
        <f>IF(AND(F7&gt;=0,F6&lt;0),$A6-F6/D7,"")</f>
        <v/>
      </c>
      <c r="I7" s="6" t="str">
        <f>IF(AND(G7&gt;=0,G6&lt;0),$A6-G6/E7,"")</f>
        <v/>
      </c>
      <c r="J7" s="3">
        <f>B7-C7</f>
        <v>0</v>
      </c>
    </row>
    <row r="8" spans="1:10" x14ac:dyDescent="0.3">
      <c r="A8" s="4">
        <f t="shared" ref="A8:A15" si="2">+A7+1</f>
        <v>1</v>
      </c>
      <c r="B8" s="3">
        <v>0</v>
      </c>
      <c r="C8" s="3">
        <v>0</v>
      </c>
      <c r="D8" s="3">
        <f t="shared" si="0"/>
        <v>0</v>
      </c>
      <c r="E8" s="3">
        <f t="shared" si="1"/>
        <v>0</v>
      </c>
      <c r="F8" s="3">
        <f>D8+F7</f>
        <v>-90000</v>
      </c>
      <c r="G8" s="3">
        <f>E8+G7</f>
        <v>-90000</v>
      </c>
      <c r="H8" s="6" t="str">
        <f t="shared" ref="H8:H17" si="3">IF(AND(F8&gt;=0,F7&lt;0),$A7-F7/D8,"")</f>
        <v/>
      </c>
      <c r="I8" s="6" t="str">
        <f t="shared" ref="I8:I17" si="4">IF(AND(G8&gt;=0,G7&lt;0),$A7-G7/E8,"")</f>
        <v/>
      </c>
      <c r="J8" s="3">
        <f t="shared" ref="J8:J17" si="5">B8-C8</f>
        <v>0</v>
      </c>
    </row>
    <row r="9" spans="1:10" x14ac:dyDescent="0.3">
      <c r="A9" s="4">
        <v>2</v>
      </c>
      <c r="B9" s="3">
        <v>20000</v>
      </c>
      <c r="C9" s="3">
        <v>0</v>
      </c>
      <c r="D9" s="3">
        <f t="shared" si="0"/>
        <v>15662.933667475922</v>
      </c>
      <c r="E9" s="3">
        <f t="shared" si="1"/>
        <v>0</v>
      </c>
      <c r="F9" s="3">
        <f t="shared" ref="F9:F17" si="6">D9+F8</f>
        <v>-74337.066332524075</v>
      </c>
      <c r="G9" s="3">
        <f t="shared" ref="G9:G17" si="7">E9+G8</f>
        <v>-90000</v>
      </c>
      <c r="H9" s="6" t="str">
        <f t="shared" si="3"/>
        <v/>
      </c>
      <c r="I9" s="6" t="str">
        <f t="shared" si="4"/>
        <v/>
      </c>
      <c r="J9" s="3">
        <f t="shared" si="5"/>
        <v>20000</v>
      </c>
    </row>
    <row r="10" spans="1:10" x14ac:dyDescent="0.3">
      <c r="A10" s="4">
        <v>3</v>
      </c>
      <c r="B10" s="3">
        <v>20000</v>
      </c>
      <c r="C10" s="3">
        <v>0</v>
      </c>
      <c r="D10" s="3">
        <f t="shared" si="0"/>
        <v>13861.003245553915</v>
      </c>
      <c r="E10" s="3">
        <f t="shared" si="1"/>
        <v>0</v>
      </c>
      <c r="F10" s="3">
        <f t="shared" si="6"/>
        <v>-60476.063086970156</v>
      </c>
      <c r="G10" s="3">
        <f t="shared" si="7"/>
        <v>-90000</v>
      </c>
      <c r="H10" s="6" t="str">
        <f t="shared" si="3"/>
        <v/>
      </c>
      <c r="I10" s="6" t="str">
        <f t="shared" si="4"/>
        <v/>
      </c>
      <c r="J10" s="3">
        <f t="shared" si="5"/>
        <v>20000</v>
      </c>
    </row>
    <row r="11" spans="1:10" x14ac:dyDescent="0.3">
      <c r="A11" s="4">
        <v>4</v>
      </c>
      <c r="B11" s="3">
        <v>20000</v>
      </c>
      <c r="C11" s="3">
        <v>30000</v>
      </c>
      <c r="D11" s="3">
        <f t="shared" si="0"/>
        <v>12266.374553587537</v>
      </c>
      <c r="E11" s="3">
        <f t="shared" si="1"/>
        <v>18399.561830381306</v>
      </c>
      <c r="F11" s="3">
        <f t="shared" si="6"/>
        <v>-48209.688533382621</v>
      </c>
      <c r="G11" s="3">
        <f t="shared" si="7"/>
        <v>-71600.43816961869</v>
      </c>
      <c r="H11" s="6" t="str">
        <f t="shared" si="3"/>
        <v/>
      </c>
      <c r="I11" s="6" t="str">
        <f t="shared" si="4"/>
        <v/>
      </c>
      <c r="J11" s="3">
        <f t="shared" si="5"/>
        <v>-10000</v>
      </c>
    </row>
    <row r="12" spans="1:10" x14ac:dyDescent="0.3">
      <c r="A12" s="4">
        <v>5</v>
      </c>
      <c r="B12" s="3">
        <v>20000</v>
      </c>
      <c r="C12" s="3">
        <v>30000</v>
      </c>
      <c r="D12" s="3">
        <f t="shared" si="0"/>
        <v>10855.198719988972</v>
      </c>
      <c r="E12" s="3">
        <f t="shared" si="1"/>
        <v>16282.798079983459</v>
      </c>
      <c r="F12" s="3">
        <f t="shared" si="6"/>
        <v>-37354.489813393651</v>
      </c>
      <c r="G12" s="3">
        <f t="shared" si="7"/>
        <v>-55317.640089635228</v>
      </c>
      <c r="H12" s="6" t="str">
        <f t="shared" si="3"/>
        <v/>
      </c>
      <c r="I12" s="6" t="str">
        <f t="shared" si="4"/>
        <v/>
      </c>
      <c r="J12" s="3">
        <f t="shared" si="5"/>
        <v>-10000</v>
      </c>
    </row>
    <row r="13" spans="1:10" x14ac:dyDescent="0.3">
      <c r="A13" s="4">
        <v>6</v>
      </c>
      <c r="B13" s="3">
        <v>20000</v>
      </c>
      <c r="C13" s="3">
        <v>30000</v>
      </c>
      <c r="D13" s="3">
        <f t="shared" si="0"/>
        <v>9606.3705486628096</v>
      </c>
      <c r="E13" s="3">
        <f t="shared" si="1"/>
        <v>14409.555822994213</v>
      </c>
      <c r="F13" s="3">
        <f t="shared" si="6"/>
        <v>-27748.119264730842</v>
      </c>
      <c r="G13" s="3">
        <f t="shared" si="7"/>
        <v>-40908.084266641017</v>
      </c>
      <c r="H13" s="6" t="str">
        <f t="shared" si="3"/>
        <v/>
      </c>
      <c r="I13" s="6" t="str">
        <f t="shared" si="4"/>
        <v/>
      </c>
      <c r="J13" s="3">
        <f t="shared" si="5"/>
        <v>-10000</v>
      </c>
    </row>
    <row r="14" spans="1:10" x14ac:dyDescent="0.3">
      <c r="A14" s="4">
        <v>7</v>
      </c>
      <c r="B14" s="3">
        <v>20000</v>
      </c>
      <c r="C14" s="3">
        <v>30000</v>
      </c>
      <c r="D14" s="3">
        <f t="shared" si="0"/>
        <v>8501.2128749228395</v>
      </c>
      <c r="E14" s="3">
        <f t="shared" si="1"/>
        <v>12751.819312384261</v>
      </c>
      <c r="F14" s="3">
        <f t="shared" si="6"/>
        <v>-19246.906389808002</v>
      </c>
      <c r="G14" s="3">
        <f t="shared" si="7"/>
        <v>-28156.264954256756</v>
      </c>
      <c r="H14" s="6" t="str">
        <f t="shared" si="3"/>
        <v/>
      </c>
      <c r="I14" s="6" t="str">
        <f t="shared" si="4"/>
        <v/>
      </c>
      <c r="J14" s="3">
        <f t="shared" si="5"/>
        <v>-10000</v>
      </c>
    </row>
    <row r="15" spans="1:10" x14ac:dyDescent="0.3">
      <c r="A15" s="4">
        <f t="shared" si="2"/>
        <v>8</v>
      </c>
      <c r="B15" s="3">
        <v>20000</v>
      </c>
      <c r="C15" s="3">
        <v>30000</v>
      </c>
      <c r="D15" s="3">
        <f t="shared" si="0"/>
        <v>7523.1972344449914</v>
      </c>
      <c r="E15" s="3">
        <f t="shared" si="1"/>
        <v>11284.795851667488</v>
      </c>
      <c r="F15" s="3">
        <f t="shared" si="6"/>
        <v>-11723.709155363011</v>
      </c>
      <c r="G15" s="3">
        <f t="shared" si="7"/>
        <v>-16871.469102589268</v>
      </c>
      <c r="H15" s="6" t="str">
        <f t="shared" si="3"/>
        <v/>
      </c>
      <c r="I15" s="6" t="str">
        <f t="shared" si="4"/>
        <v/>
      </c>
      <c r="J15" s="3">
        <f t="shared" si="5"/>
        <v>-10000</v>
      </c>
    </row>
    <row r="16" spans="1:10" x14ac:dyDescent="0.3">
      <c r="A16" s="4">
        <v>9</v>
      </c>
      <c r="B16" s="3">
        <v>20000</v>
      </c>
      <c r="C16" s="3">
        <v>30000</v>
      </c>
      <c r="D16" s="3">
        <f t="shared" si="0"/>
        <v>6657.6966676504353</v>
      </c>
      <c r="E16" s="3">
        <f t="shared" si="1"/>
        <v>9986.5450014756534</v>
      </c>
      <c r="F16" s="3">
        <f t="shared" si="6"/>
        <v>-5066.0124877125754</v>
      </c>
      <c r="G16" s="3">
        <f t="shared" si="7"/>
        <v>-6884.9241011136146</v>
      </c>
      <c r="H16" s="6" t="str">
        <f t="shared" si="3"/>
        <v/>
      </c>
      <c r="I16" s="6" t="str">
        <f t="shared" si="4"/>
        <v/>
      </c>
      <c r="J16" s="3">
        <f t="shared" si="5"/>
        <v>-10000</v>
      </c>
    </row>
    <row r="17" spans="1:10" x14ac:dyDescent="0.3">
      <c r="A17" s="4">
        <v>10</v>
      </c>
      <c r="B17" s="3">
        <v>20000</v>
      </c>
      <c r="C17" s="3">
        <v>30000</v>
      </c>
      <c r="D17" s="3">
        <f t="shared" si="0"/>
        <v>5891.7669625225108</v>
      </c>
      <c r="E17" s="3">
        <f t="shared" si="1"/>
        <v>8837.6504437837648</v>
      </c>
      <c r="F17" s="3">
        <f t="shared" si="6"/>
        <v>825.75447480993535</v>
      </c>
      <c r="G17" s="3">
        <f t="shared" si="7"/>
        <v>1952.7263426701502</v>
      </c>
      <c r="H17" s="6">
        <f t="shared" si="3"/>
        <v>9.859846039386392</v>
      </c>
      <c r="I17" s="6">
        <f t="shared" si="4"/>
        <v>9.7790446278576617</v>
      </c>
      <c r="J17" s="3">
        <f t="shared" si="5"/>
        <v>-10000</v>
      </c>
    </row>
    <row r="18" spans="1:10" x14ac:dyDescent="0.3">
      <c r="A18" s="25" t="s">
        <v>0</v>
      </c>
      <c r="B18" s="10">
        <f>B7+NPV($D$3,B8:B17)</f>
        <v>825.75447480991716</v>
      </c>
      <c r="C18" s="22">
        <f>C7+NPV($D$3,C8:C17)</f>
        <v>1952.7263426701393</v>
      </c>
      <c r="D18" s="7"/>
      <c r="E18" s="2"/>
      <c r="F18" s="2"/>
      <c r="G18" s="2"/>
      <c r="H18" s="2"/>
      <c r="I18" s="2"/>
      <c r="J18" s="21">
        <f>IRR(J7:J17)</f>
        <v>0.14055053075576884</v>
      </c>
    </row>
    <row r="19" spans="1:10" x14ac:dyDescent="0.3">
      <c r="A19" s="25" t="s">
        <v>1</v>
      </c>
      <c r="B19" s="11">
        <v>2</v>
      </c>
      <c r="C19" s="15">
        <v>1</v>
      </c>
      <c r="D19" s="7"/>
      <c r="E19" s="2"/>
      <c r="F19" s="2"/>
      <c r="G19" s="2"/>
      <c r="H19" s="2"/>
      <c r="I19" s="2"/>
      <c r="J19" s="2"/>
    </row>
    <row r="20" spans="1:10" x14ac:dyDescent="0.3">
      <c r="A20" s="25" t="s">
        <v>2</v>
      </c>
      <c r="B20" s="16">
        <f>IRR(B7:B17)</f>
        <v>0.13198804218442617</v>
      </c>
      <c r="C20" s="17">
        <f>IRR(C7:C17)</f>
        <v>0.13373157623093079</v>
      </c>
      <c r="D20" s="7"/>
      <c r="E20" s="2"/>
      <c r="F20" s="2"/>
      <c r="G20" s="2"/>
      <c r="H20" s="2"/>
      <c r="I20" s="2"/>
      <c r="J20" s="2"/>
    </row>
    <row r="21" spans="1:10" x14ac:dyDescent="0.3">
      <c r="A21" s="25" t="s">
        <v>1</v>
      </c>
      <c r="B21" s="11">
        <v>2</v>
      </c>
      <c r="C21" s="15">
        <v>1</v>
      </c>
      <c r="D21" s="7"/>
      <c r="E21" s="2"/>
      <c r="F21" s="2"/>
      <c r="G21" s="2"/>
      <c r="H21" s="2"/>
      <c r="I21" s="2"/>
      <c r="J21" s="2"/>
    </row>
    <row r="22" spans="1:10" x14ac:dyDescent="0.3">
      <c r="A22" s="25" t="s">
        <v>6</v>
      </c>
      <c r="B22" s="12">
        <f>MAX(H7:H17)</f>
        <v>9.859846039386392</v>
      </c>
      <c r="C22" s="20">
        <f>MAX(I7:I17)</f>
        <v>9.7790446278576617</v>
      </c>
      <c r="D22" s="2"/>
      <c r="E22" s="2"/>
      <c r="F22" s="2"/>
      <c r="G22" s="2"/>
      <c r="H22" s="2"/>
      <c r="I22" s="2"/>
      <c r="J22" s="2"/>
    </row>
    <row r="23" spans="1:10" x14ac:dyDescent="0.3">
      <c r="A23" s="25" t="s">
        <v>1</v>
      </c>
      <c r="B23" s="13">
        <v>2</v>
      </c>
      <c r="C23" s="23">
        <v>1</v>
      </c>
      <c r="D23" s="2"/>
      <c r="E23" s="2"/>
      <c r="F23" s="2"/>
      <c r="G23" s="2"/>
      <c r="H23" s="2"/>
      <c r="I23" s="2"/>
      <c r="J23" s="2"/>
    </row>
    <row r="24" spans="1:10" x14ac:dyDescent="0.3">
      <c r="A24" s="25" t="s">
        <v>13</v>
      </c>
      <c r="B24" s="18">
        <f>ABS(NPV($D$3,B8:B17)/B7)</f>
        <v>1.0091750497201102</v>
      </c>
      <c r="C24" s="19">
        <f>ABS(NPV($D$3,C8:C17)/C7)</f>
        <v>1.0216969593630016</v>
      </c>
      <c r="D24" s="2"/>
      <c r="E24" s="2"/>
      <c r="F24" s="2"/>
      <c r="G24" s="2"/>
      <c r="H24" s="2"/>
      <c r="I24" s="2"/>
      <c r="J24" s="2"/>
    </row>
    <row r="25" spans="1:10" x14ac:dyDescent="0.3">
      <c r="A25" s="25" t="s">
        <v>1</v>
      </c>
      <c r="B25" s="13">
        <v>2</v>
      </c>
      <c r="C25" s="23">
        <v>1</v>
      </c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8.75" x14ac:dyDescent="0.3">
      <c r="A27" s="29" t="s">
        <v>9</v>
      </c>
      <c r="B27" s="30"/>
      <c r="C27" s="30"/>
      <c r="D27" s="31"/>
      <c r="E27" s="2"/>
      <c r="F27" s="2"/>
      <c r="G27" s="2"/>
      <c r="H27" s="2"/>
      <c r="I27" s="2"/>
      <c r="J27" s="2"/>
    </row>
    <row r="28" spans="1:10" ht="5.0999999999999996" customHeight="1" x14ac:dyDescent="0.3">
      <c r="A28" s="2"/>
      <c r="B28" s="24"/>
      <c r="C28" s="24"/>
      <c r="D28" s="24"/>
      <c r="E28" s="2"/>
      <c r="F28" s="2"/>
      <c r="G28" s="2"/>
      <c r="H28" s="2"/>
      <c r="I28" s="2"/>
      <c r="J28" s="2"/>
    </row>
    <row r="29" spans="1:10" x14ac:dyDescent="0.3">
      <c r="A29" s="8" t="s">
        <v>7</v>
      </c>
      <c r="B29" s="8" t="s">
        <v>8</v>
      </c>
      <c r="C29" s="9" t="s">
        <v>14</v>
      </c>
      <c r="D29" s="9" t="s">
        <v>15</v>
      </c>
      <c r="E29" s="9" t="s">
        <v>12</v>
      </c>
      <c r="F29" s="2"/>
      <c r="G29" s="2"/>
      <c r="H29" s="2"/>
      <c r="I29" s="2"/>
      <c r="J29" s="2"/>
    </row>
    <row r="30" spans="1:10" x14ac:dyDescent="0.3">
      <c r="A30" s="4">
        <v>1</v>
      </c>
      <c r="B30" s="5">
        <v>0</v>
      </c>
      <c r="C30" s="3">
        <f t="shared" ref="C30:D55" si="8">B$7+NPV($B30,B$8:B$17)</f>
        <v>90000</v>
      </c>
      <c r="D30" s="3">
        <f t="shared" si="8"/>
        <v>120000</v>
      </c>
      <c r="E30" s="3">
        <f>C30-D30</f>
        <v>-30000</v>
      </c>
      <c r="F30" s="2"/>
      <c r="G30" s="2"/>
      <c r="H30" s="2"/>
      <c r="I30" s="2"/>
      <c r="J30" s="2"/>
    </row>
    <row r="31" spans="1:10" x14ac:dyDescent="0.3">
      <c r="A31" s="4">
        <v>2</v>
      </c>
      <c r="B31" s="5">
        <v>0.01</v>
      </c>
      <c r="C31" s="3">
        <f t="shared" si="8"/>
        <v>79624.110416013631</v>
      </c>
      <c r="D31" s="3">
        <f t="shared" si="8"/>
        <v>105909.57970398353</v>
      </c>
      <c r="E31" s="3">
        <f t="shared" ref="E31:E55" si="9">C31-D31</f>
        <v>-26285.4692879699</v>
      </c>
      <c r="F31" s="2"/>
      <c r="G31" s="2"/>
      <c r="H31" s="2"/>
      <c r="I31" s="2"/>
      <c r="J31" s="2"/>
    </row>
    <row r="32" spans="1:10" x14ac:dyDescent="0.3">
      <c r="A32" s="4">
        <v>3</v>
      </c>
      <c r="B32" s="5">
        <v>0.02</v>
      </c>
      <c r="C32" s="3">
        <f t="shared" si="8"/>
        <v>70043.856987589825</v>
      </c>
      <c r="D32" s="3">
        <f t="shared" si="8"/>
        <v>92961.052007833845</v>
      </c>
      <c r="E32" s="3">
        <f t="shared" si="9"/>
        <v>-22917.19502024402</v>
      </c>
      <c r="F32" s="2"/>
      <c r="G32" s="2"/>
      <c r="H32" s="2"/>
      <c r="I32" s="2"/>
      <c r="J32" s="2"/>
    </row>
    <row r="33" spans="1:10" x14ac:dyDescent="0.3">
      <c r="A33" s="4">
        <v>4</v>
      </c>
      <c r="B33" s="5">
        <v>0.03</v>
      </c>
      <c r="C33" s="3">
        <f t="shared" si="8"/>
        <v>61186.581007361237</v>
      </c>
      <c r="D33" s="3">
        <f t="shared" si="8"/>
        <v>81047.744456434448</v>
      </c>
      <c r="E33" s="3">
        <f t="shared" si="9"/>
        <v>-19861.16344907321</v>
      </c>
      <c r="F33" s="2"/>
      <c r="G33" s="2"/>
      <c r="H33" s="2"/>
      <c r="I33" s="2"/>
      <c r="J33" s="2"/>
    </row>
    <row r="34" spans="1:10" x14ac:dyDescent="0.3">
      <c r="A34" s="4">
        <v>5</v>
      </c>
      <c r="B34" s="5">
        <v>0.04</v>
      </c>
      <c r="C34" s="3">
        <f t="shared" si="8"/>
        <v>52987.146356331272</v>
      </c>
      <c r="D34" s="3">
        <f t="shared" si="8"/>
        <v>70074.142383836937</v>
      </c>
      <c r="E34" s="3">
        <f t="shared" si="9"/>
        <v>-17086.996027505666</v>
      </c>
      <c r="F34" s="2"/>
      <c r="G34" s="2"/>
      <c r="H34" s="2"/>
      <c r="I34" s="2"/>
      <c r="J34" s="2"/>
    </row>
    <row r="35" spans="1:10" x14ac:dyDescent="0.3">
      <c r="A35" s="4">
        <v>6</v>
      </c>
      <c r="B35" s="5">
        <v>0.05</v>
      </c>
      <c r="C35" s="3">
        <f t="shared" si="8"/>
        <v>45387.079536077188</v>
      </c>
      <c r="D35" s="3">
        <f t="shared" si="8"/>
        <v>59954.606994429952</v>
      </c>
      <c r="E35" s="3">
        <f t="shared" si="9"/>
        <v>-14567.527458352764</v>
      </c>
      <c r="F35" s="2"/>
      <c r="G35" s="2"/>
      <c r="H35" s="2"/>
      <c r="I35" s="2"/>
      <c r="J35" s="2"/>
    </row>
    <row r="36" spans="1:10" x14ac:dyDescent="0.3">
      <c r="A36" s="4">
        <v>7</v>
      </c>
      <c r="B36" s="5">
        <v>0.06</v>
      </c>
      <c r="C36" s="3">
        <f t="shared" si="8"/>
        <v>38333.816499992012</v>
      </c>
      <c r="D36" s="3">
        <f t="shared" si="8"/>
        <v>50612.25305859177</v>
      </c>
      <c r="E36" s="3">
        <f t="shared" si="9"/>
        <v>-12278.436558599758</v>
      </c>
      <c r="F36" s="2"/>
      <c r="G36" s="2"/>
      <c r="H36" s="2"/>
      <c r="I36" s="2"/>
      <c r="J36" s="2"/>
    </row>
    <row r="37" spans="1:10" x14ac:dyDescent="0.3">
      <c r="A37" s="4">
        <v>8</v>
      </c>
      <c r="B37" s="5">
        <v>7.0000000000000007E-2</v>
      </c>
      <c r="C37" s="3">
        <f t="shared" si="8"/>
        <v>31780.042033605278</v>
      </c>
      <c r="D37" s="3">
        <f t="shared" si="8"/>
        <v>41977.964895486017</v>
      </c>
      <c r="E37" s="3">
        <f t="shared" si="9"/>
        <v>-10197.922861880739</v>
      </c>
      <c r="F37" s="2"/>
      <c r="G37" s="2"/>
      <c r="H37" s="2"/>
      <c r="I37" s="2"/>
      <c r="J37" s="2"/>
    </row>
    <row r="38" spans="1:10" x14ac:dyDescent="0.3">
      <c r="A38" s="4">
        <v>9</v>
      </c>
      <c r="B38" s="5">
        <v>0.08</v>
      </c>
      <c r="C38" s="3">
        <f t="shared" si="8"/>
        <v>25683.109460310341</v>
      </c>
      <c r="D38" s="3">
        <f t="shared" si="8"/>
        <v>33989.532350806927</v>
      </c>
      <c r="E38" s="3">
        <f t="shared" si="9"/>
        <v>-8306.4228904965858</v>
      </c>
      <c r="F38" s="2"/>
      <c r="G38" s="2"/>
      <c r="H38" s="2"/>
      <c r="I38" s="2"/>
      <c r="J38" s="2"/>
    </row>
    <row r="39" spans="1:10" x14ac:dyDescent="0.3">
      <c r="A39" s="4">
        <v>10</v>
      </c>
      <c r="B39" s="5">
        <v>0.09</v>
      </c>
      <c r="C39" s="3">
        <f t="shared" si="8"/>
        <v>20004.530169969134</v>
      </c>
      <c r="D39" s="3">
        <f t="shared" si="8"/>
        <v>26590.891055124986</v>
      </c>
      <c r="E39" s="3">
        <f t="shared" si="9"/>
        <v>-6586.3608851558529</v>
      </c>
      <c r="F39" s="2"/>
      <c r="G39" s="2"/>
      <c r="H39" s="2"/>
      <c r="I39" s="2"/>
      <c r="J39" s="2"/>
    </row>
    <row r="40" spans="1:10" x14ac:dyDescent="0.3">
      <c r="A40" s="4">
        <v>11</v>
      </c>
      <c r="B40" s="5">
        <v>0.1</v>
      </c>
      <c r="C40" s="3">
        <f t="shared" si="8"/>
        <v>14709.523932275406</v>
      </c>
      <c r="D40" s="3">
        <f t="shared" si="8"/>
        <v>19731.453441613747</v>
      </c>
      <c r="E40" s="3">
        <f t="shared" si="9"/>
        <v>-5021.9295093383407</v>
      </c>
      <c r="F40" s="2"/>
      <c r="G40" s="2"/>
      <c r="H40" s="2"/>
      <c r="I40" s="2"/>
      <c r="J40" s="2"/>
    </row>
    <row r="41" spans="1:10" x14ac:dyDescent="0.3">
      <c r="A41" s="4">
        <v>12</v>
      </c>
      <c r="B41" s="5">
        <v>0.11</v>
      </c>
      <c r="C41" s="3">
        <f t="shared" si="8"/>
        <v>9766.6222048060736</v>
      </c>
      <c r="D41" s="3">
        <f t="shared" si="8"/>
        <v>13365.518870858985</v>
      </c>
      <c r="E41" s="3">
        <f t="shared" si="9"/>
        <v>-3598.8966660529113</v>
      </c>
      <c r="F41" s="2"/>
      <c r="G41" s="2"/>
      <c r="H41" s="2"/>
      <c r="I41" s="2"/>
      <c r="J41" s="2"/>
    </row>
    <row r="42" spans="1:10" x14ac:dyDescent="0.3">
      <c r="A42" s="4">
        <v>13</v>
      </c>
      <c r="B42" s="5">
        <v>0.12</v>
      </c>
      <c r="C42" s="3">
        <f t="shared" si="8"/>
        <v>5147.3177110744145</v>
      </c>
      <c r="D42" s="3">
        <f t="shared" si="8"/>
        <v>7451.7528056786541</v>
      </c>
      <c r="E42" s="3">
        <f t="shared" si="9"/>
        <v>-2304.4350946042396</v>
      </c>
      <c r="F42" s="2"/>
      <c r="G42" s="2"/>
      <c r="H42" s="2"/>
      <c r="I42" s="2"/>
      <c r="J42" s="2"/>
    </row>
    <row r="43" spans="1:10" x14ac:dyDescent="0.3">
      <c r="A43" s="4">
        <v>14</v>
      </c>
      <c r="B43" s="5">
        <v>0.13</v>
      </c>
      <c r="C43" s="3">
        <f t="shared" si="8"/>
        <v>825.75447480991716</v>
      </c>
      <c r="D43" s="3">
        <f t="shared" si="8"/>
        <v>1952.7263426701393</v>
      </c>
      <c r="E43" s="3">
        <f t="shared" si="9"/>
        <v>-1126.9718678602221</v>
      </c>
      <c r="F43" s="2"/>
      <c r="G43" s="2"/>
      <c r="H43" s="2"/>
      <c r="I43" s="2"/>
      <c r="J43" s="2"/>
    </row>
    <row r="44" spans="1:10" x14ac:dyDescent="0.3">
      <c r="A44" s="4">
        <v>15</v>
      </c>
      <c r="B44" s="5">
        <v>0.14000000000000001</v>
      </c>
      <c r="C44" s="3">
        <f t="shared" si="8"/>
        <v>-3221.546723251231</v>
      </c>
      <c r="D44" s="3">
        <f t="shared" si="8"/>
        <v>-3165.4914250463044</v>
      </c>
      <c r="E44" s="3">
        <f t="shared" si="9"/>
        <v>-56.055298204926657</v>
      </c>
      <c r="F44" s="2"/>
      <c r="G44" s="2"/>
      <c r="H44" s="2"/>
      <c r="I44" s="2"/>
      <c r="J44" s="2"/>
    </row>
    <row r="45" spans="1:10" x14ac:dyDescent="0.3">
      <c r="A45" s="4">
        <v>16</v>
      </c>
      <c r="B45" s="5">
        <v>0.15</v>
      </c>
      <c r="C45" s="3">
        <f t="shared" si="8"/>
        <v>-7015.9318307414651</v>
      </c>
      <c r="D45" s="3">
        <f t="shared" si="8"/>
        <v>-7933.6947379754711</v>
      </c>
      <c r="E45" s="3">
        <f t="shared" si="9"/>
        <v>917.76290723400598</v>
      </c>
      <c r="F45" s="2"/>
      <c r="G45" s="2"/>
      <c r="H45" s="2"/>
      <c r="I45" s="2"/>
      <c r="J45" s="2"/>
    </row>
    <row r="46" spans="1:10" x14ac:dyDescent="0.3">
      <c r="A46" s="4">
        <v>17</v>
      </c>
      <c r="B46" s="5">
        <v>0.16</v>
      </c>
      <c r="C46" s="3">
        <f t="shared" si="8"/>
        <v>-10576.829741195368</v>
      </c>
      <c r="D46" s="3">
        <f t="shared" si="8"/>
        <v>-12379.861857272568</v>
      </c>
      <c r="E46" s="3">
        <f t="shared" si="9"/>
        <v>1803.0321160772</v>
      </c>
      <c r="F46" s="2"/>
      <c r="G46" s="2"/>
      <c r="H46" s="2"/>
      <c r="I46" s="2"/>
      <c r="J46" s="2"/>
    </row>
    <row r="47" spans="1:10" x14ac:dyDescent="0.3">
      <c r="A47" s="4">
        <v>18</v>
      </c>
      <c r="B47" s="5">
        <v>0.17</v>
      </c>
      <c r="C47" s="3">
        <f t="shared" si="8"/>
        <v>-13921.944539346994</v>
      </c>
      <c r="D47" s="3">
        <f t="shared" si="8"/>
        <v>-16529.440032795523</v>
      </c>
      <c r="E47" s="3">
        <f t="shared" si="9"/>
        <v>2607.4954934485286</v>
      </c>
      <c r="F47" s="2"/>
      <c r="G47" s="2"/>
      <c r="H47" s="2"/>
      <c r="I47" s="2"/>
      <c r="J47" s="2"/>
    </row>
    <row r="48" spans="1:10" x14ac:dyDescent="0.3">
      <c r="A48" s="4">
        <v>19</v>
      </c>
      <c r="B48" s="5">
        <v>0.18</v>
      </c>
      <c r="C48" s="3">
        <f t="shared" si="8"/>
        <v>-17067.426643884624</v>
      </c>
      <c r="D48" s="3">
        <f t="shared" si="8"/>
        <v>-20405.599039052526</v>
      </c>
      <c r="E48" s="3">
        <f t="shared" si="9"/>
        <v>3338.1723951679014</v>
      </c>
      <c r="F48" s="2"/>
      <c r="G48" s="2"/>
      <c r="H48" s="2"/>
      <c r="I48" s="2"/>
      <c r="J48" s="2"/>
    </row>
    <row r="49" spans="1:10" x14ac:dyDescent="0.3">
      <c r="A49" s="4">
        <v>20</v>
      </c>
      <c r="B49" s="5">
        <v>0.19</v>
      </c>
      <c r="C49" s="3">
        <f t="shared" si="8"/>
        <v>-20028.025349883217</v>
      </c>
      <c r="D49" s="3">
        <f t="shared" si="8"/>
        <v>-24029.457016148517</v>
      </c>
      <c r="E49" s="3">
        <f t="shared" si="9"/>
        <v>4001.4316662653</v>
      </c>
      <c r="F49" s="2"/>
      <c r="G49" s="2"/>
      <c r="H49" s="2"/>
      <c r="I49" s="2"/>
      <c r="J49" s="2"/>
    </row>
    <row r="50" spans="1:10" x14ac:dyDescent="0.3">
      <c r="A50" s="4">
        <v>21</v>
      </c>
      <c r="B50" s="5">
        <v>0.2</v>
      </c>
      <c r="C50" s="3">
        <f t="shared" si="8"/>
        <v>-22817.224955651225</v>
      </c>
      <c r="D50" s="3">
        <f t="shared" si="8"/>
        <v>-27420.281877921305</v>
      </c>
      <c r="E50" s="3">
        <f t="shared" si="9"/>
        <v>4603.0569222700797</v>
      </c>
      <c r="F50" s="2"/>
      <c r="G50" s="2"/>
      <c r="H50" s="2"/>
      <c r="I50" s="2"/>
      <c r="J50" s="2"/>
    </row>
    <row r="51" spans="1:10" x14ac:dyDescent="0.3">
      <c r="A51" s="4">
        <v>22</v>
      </c>
      <c r="B51" s="5">
        <v>0.21</v>
      </c>
      <c r="C51" s="3">
        <f t="shared" si="8"/>
        <v>-25447.366384038862</v>
      </c>
      <c r="D51" s="3">
        <f t="shared" si="8"/>
        <v>-30595.671138623744</v>
      </c>
      <c r="E51" s="3">
        <f t="shared" si="9"/>
        <v>5148.3047545848822</v>
      </c>
      <c r="F51" s="2"/>
      <c r="G51" s="2"/>
      <c r="H51" s="2"/>
      <c r="I51" s="2"/>
      <c r="J51" s="2"/>
    </row>
    <row r="52" spans="1:10" x14ac:dyDescent="0.3">
      <c r="A52" s="4">
        <v>23</v>
      </c>
      <c r="B52" s="5">
        <v>0.22</v>
      </c>
      <c r="C52" s="3">
        <f t="shared" si="8"/>
        <v>-27929.755970272381</v>
      </c>
      <c r="D52" s="3">
        <f t="shared" si="8"/>
        <v>-33571.712653625604</v>
      </c>
      <c r="E52" s="3">
        <f t="shared" si="9"/>
        <v>5641.9566833532226</v>
      </c>
      <c r="F52" s="2"/>
      <c r="G52" s="2"/>
      <c r="H52" s="2"/>
      <c r="I52" s="2"/>
      <c r="J52" s="2"/>
    </row>
    <row r="53" spans="1:10" x14ac:dyDescent="0.3">
      <c r="A53" s="4">
        <v>24</v>
      </c>
      <c r="B53" s="5">
        <v>0.23</v>
      </c>
      <c r="C53" s="3">
        <f t="shared" si="8"/>
        <v>-30274.762881915514</v>
      </c>
      <c r="D53" s="3">
        <f t="shared" si="8"/>
        <v>-36363.128460912158</v>
      </c>
      <c r="E53" s="3">
        <f t="shared" si="9"/>
        <v>6088.3655789966433</v>
      </c>
      <c r="F53" s="2"/>
      <c r="G53" s="2"/>
      <c r="H53" s="2"/>
      <c r="I53" s="2"/>
      <c r="J53" s="2"/>
    </row>
    <row r="54" spans="1:10" x14ac:dyDescent="0.3">
      <c r="A54" s="4">
        <v>25</v>
      </c>
      <c r="B54" s="5">
        <v>0.24</v>
      </c>
      <c r="C54" s="3">
        <f t="shared" si="8"/>
        <v>-32491.906457205281</v>
      </c>
      <c r="D54" s="3">
        <f t="shared" si="8"/>
        <v>-38983.403642036319</v>
      </c>
      <c r="E54" s="3">
        <f t="shared" si="9"/>
        <v>6491.4971848310379</v>
      </c>
      <c r="F54" s="2"/>
      <c r="G54" s="2"/>
      <c r="H54" s="2"/>
      <c r="I54" s="2"/>
      <c r="J54" s="2"/>
    </row>
    <row r="55" spans="1:10" x14ac:dyDescent="0.3">
      <c r="A55" s="4">
        <v>26</v>
      </c>
      <c r="B55" s="5">
        <v>0.25</v>
      </c>
      <c r="C55" s="3">
        <f t="shared" si="8"/>
        <v>-34589.934591999998</v>
      </c>
      <c r="D55" s="3">
        <f t="shared" si="8"/>
        <v>-41444.901888</v>
      </c>
      <c r="E55" s="3">
        <f t="shared" si="9"/>
        <v>6854.9672960000025</v>
      </c>
      <c r="F55" s="2"/>
      <c r="G55" s="2"/>
      <c r="H55" s="2"/>
      <c r="I55" s="2"/>
      <c r="J55" s="2"/>
    </row>
    <row r="56" spans="1:10" x14ac:dyDescent="0.3">
      <c r="A56" s="2"/>
      <c r="B56" s="2"/>
      <c r="C56" s="2"/>
    </row>
    <row r="57" spans="1:10" x14ac:dyDescent="0.3">
      <c r="A57" s="2"/>
      <c r="B57" s="2"/>
      <c r="C57" s="2"/>
    </row>
    <row r="58" spans="1:10" x14ac:dyDescent="0.3">
      <c r="A58" s="2"/>
      <c r="B58" s="2"/>
      <c r="C58" s="2"/>
    </row>
    <row r="59" spans="1:10" x14ac:dyDescent="0.3">
      <c r="A59" s="2"/>
      <c r="B59" s="2"/>
      <c r="C59" s="2"/>
    </row>
    <row r="60" spans="1:10" x14ac:dyDescent="0.3">
      <c r="A60" s="2"/>
      <c r="B60" s="2"/>
      <c r="C60" s="2"/>
    </row>
    <row r="61" spans="1:10" x14ac:dyDescent="0.3">
      <c r="A61" s="2"/>
      <c r="B61" s="2"/>
      <c r="C61" s="2"/>
    </row>
    <row r="62" spans="1:10" x14ac:dyDescent="0.3">
      <c r="A62" s="2"/>
      <c r="B62" s="2"/>
      <c r="C62" s="2"/>
    </row>
    <row r="63" spans="1:10" x14ac:dyDescent="0.3">
      <c r="A63" s="2"/>
      <c r="B63" s="2"/>
      <c r="C63" s="2"/>
    </row>
    <row r="64" spans="1:10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</sheetData>
  <mergeCells count="7">
    <mergeCell ref="A1:J1"/>
    <mergeCell ref="A27:D27"/>
    <mergeCell ref="B5:C5"/>
    <mergeCell ref="D5:E5"/>
    <mergeCell ref="F5:G5"/>
    <mergeCell ref="H5:I5"/>
    <mergeCell ref="A3:C3"/>
  </mergeCells>
  <phoneticPr fontId="0" type="noConversion"/>
  <printOptions horizontalCentered="1"/>
  <pageMargins left="0.75" right="0.75" top="0.39370078740157483" bottom="1" header="0" footer="0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Ejercicio 8</vt:lpstr>
      <vt:lpstr>Gráfico</vt:lpstr>
      <vt:lpstr>'Ejercicio 8'!Área_de_impresión</vt:lpstr>
    </vt:vector>
  </TitlesOfParts>
  <Company>Familia Senmache 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Sarmiento</dc:creator>
  <cp:lastModifiedBy>M645</cp:lastModifiedBy>
  <cp:lastPrinted>2004-08-25T03:22:32Z</cp:lastPrinted>
  <dcterms:created xsi:type="dcterms:W3CDTF">2004-08-19T22:06:20Z</dcterms:created>
  <dcterms:modified xsi:type="dcterms:W3CDTF">2013-10-21T18:45:52Z</dcterms:modified>
</cp:coreProperties>
</file>