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-15" yWindow="45" windowWidth="10920" windowHeight="10245" tabRatio="447"/>
  </bookViews>
  <sheets>
    <sheet name="Leasing - Frances" sheetId="75" r:id="rId1"/>
    <sheet name="Leasing - Aleman" sheetId="76" r:id="rId2"/>
  </sheets>
  <definedNames>
    <definedName name="Ahorro" localSheetId="1">'Leasing - Aleman'!$L$27:$L$146</definedName>
    <definedName name="Ahorro">'Leasing - Frances'!$L$27:$L$146</definedName>
    <definedName name="Amort" localSheetId="1">'Leasing - Aleman'!$F$27:$F$146</definedName>
    <definedName name="Amort">'Leasing - Frances'!$F$27:$F$146</definedName>
    <definedName name="_xlnm.Print_Area" localSheetId="1">'Leasing - Aleman'!$A$1:$S$43</definedName>
    <definedName name="_xlnm.Print_Area" localSheetId="0">'Leasing - Frances'!$A$1:$S$43</definedName>
    <definedName name="COK" localSheetId="1">'Leasing - Aleman'!$D$22</definedName>
    <definedName name="COK">'Leasing - Frances'!$D$22</definedName>
    <definedName name="COKi" localSheetId="1">'Leasing - Aleman'!#REF!</definedName>
    <definedName name="COKi">'Leasing - Frances'!#REF!</definedName>
    <definedName name="Comision" localSheetId="1">'Leasing - Aleman'!$H$27:$H$146</definedName>
    <definedName name="Comision">'Leasing - Frances'!$H$27:$H$146</definedName>
    <definedName name="ComPer" localSheetId="1">'Leasing - Aleman'!$D$19</definedName>
    <definedName name="ComPer">'Leasing - Frances'!$D$19</definedName>
    <definedName name="Cuota" localSheetId="1">'Leasing - Aleman'!$E$27:$E$146</definedName>
    <definedName name="Cuota">'Leasing - Frances'!$E$27:$E$146</definedName>
    <definedName name="Depreciacion" localSheetId="1">'Leasing - Aleman'!$K$27:$K$146</definedName>
    <definedName name="Depreciacion">'Leasing - Frances'!$K$27:$K$146</definedName>
    <definedName name="Flujo" localSheetId="1">'Leasing - Aleman'!$N$27:$N$146</definedName>
    <definedName name="Flujo">'Leasing - Frances'!$N$27:$N$146</definedName>
    <definedName name="frec" localSheetId="1">'Leasing - Aleman'!$D$6</definedName>
    <definedName name="frec">'Leasing - Frances'!$D$6</definedName>
    <definedName name="IA" localSheetId="1">'Leasing - Aleman'!#REF!</definedName>
    <definedName name="IA">'Leasing - Frances'!#REF!</definedName>
    <definedName name="IGV" localSheetId="1">'Leasing - Aleman'!$I$4</definedName>
    <definedName name="IGV">'Leasing - Frances'!$I$4</definedName>
    <definedName name="IGVP" localSheetId="1">'Leasing - Aleman'!$M$27:$M$146</definedName>
    <definedName name="IGVP">'Leasing - Frances'!$M$27:$M$146</definedName>
    <definedName name="Interes" localSheetId="1">'Leasing - Aleman'!$D$27:$D$146</definedName>
    <definedName name="Interes">'Leasing - Frances'!$D$27:$D$146</definedName>
    <definedName name="IP" localSheetId="1">'Leasing - Aleman'!#REF!</definedName>
    <definedName name="IP">'Leasing - Frances'!#REF!</definedName>
    <definedName name="Leasing" localSheetId="1">'Leasing - Aleman'!$I$6</definedName>
    <definedName name="Leasing">'Leasing - Frances'!$I$6</definedName>
    <definedName name="N" localSheetId="1">'Leasing - Aleman'!$I$9</definedName>
    <definedName name="N">'Leasing - Frances'!$I$9</definedName>
    <definedName name="NA" localSheetId="1">'Leasing - Aleman'!$D$5</definedName>
    <definedName name="NA">'Leasing - Frances'!$D$5</definedName>
    <definedName name="NC" localSheetId="1">'Leasing - Aleman'!$A$27:$A$146</definedName>
    <definedName name="NC">'Leasing - Frances'!$A$27:$A$146</definedName>
    <definedName name="NCxA" localSheetId="1">'Leasing - Aleman'!$I$8</definedName>
    <definedName name="NCxA">'Leasing - Frances'!$I$8</definedName>
    <definedName name="NDiasxAgno" localSheetId="1">'Leasing - Aleman'!$D$7</definedName>
    <definedName name="NDiasxAgno">'Leasing - Frances'!$D$7</definedName>
    <definedName name="pCI" localSheetId="1">'Leasing - Aleman'!#REF!</definedName>
    <definedName name="pCI">'Leasing - Frances'!#REF!</definedName>
    <definedName name="PG" localSheetId="1">'Leasing - Aleman'!$B$27:$B$146</definedName>
    <definedName name="PG">'Leasing - Frances'!$B$27:$B$146</definedName>
    <definedName name="pIGV" localSheetId="1">'Leasing - Aleman'!$D$9</definedName>
    <definedName name="pIGV">'Leasing - Frances'!$D$9</definedName>
    <definedName name="pIR" localSheetId="1">'Leasing - Aleman'!$D$10</definedName>
    <definedName name="pIR">'Leasing - Frances'!$D$10</definedName>
    <definedName name="pRecompra" localSheetId="1">'Leasing - Aleman'!$D$11</definedName>
    <definedName name="pRecompra">'Leasing - Frances'!$D$11</definedName>
    <definedName name="Prepago" localSheetId="1">'Leasing - Aleman'!#REF!</definedName>
    <definedName name="Prepago">'Leasing - Frances'!#REF!</definedName>
    <definedName name="pSegDes" localSheetId="1">'Leasing - Aleman'!#REF!</definedName>
    <definedName name="pSegDes">'Leasing - Frances'!#REF!</definedName>
    <definedName name="pSegDesPer" localSheetId="1">'Leasing - Aleman'!#REF!</definedName>
    <definedName name="pSegDesPer">'Leasing - Frances'!#REF!</definedName>
    <definedName name="pSegRie" localSheetId="1">'Leasing - Aleman'!$D$20</definedName>
    <definedName name="pSegRie">'Leasing - Frances'!$D$20</definedName>
    <definedName name="PV" localSheetId="1">'Leasing - Aleman'!$D$4</definedName>
    <definedName name="PV">'Leasing - Frances'!$D$4</definedName>
    <definedName name="Recompra" localSheetId="1">'Leasing - Aleman'!$I$27:$I$146</definedName>
    <definedName name="Recompra">'Leasing - Frances'!$I$27:$I$146</definedName>
    <definedName name="Saldo" localSheetId="1">'Leasing - Aleman'!$K$5</definedName>
    <definedName name="Saldo">'Leasing - Frances'!$K$5</definedName>
    <definedName name="SegDes" localSheetId="1">'Leasing - Aleman'!#REF!</definedName>
    <definedName name="SegDes">'Leasing - Frances'!#REF!</definedName>
    <definedName name="SegRie" localSheetId="1">'Leasing - Aleman'!$G$27:$G$146</definedName>
    <definedName name="SegRie">'Leasing - Frances'!$G$27:$G$146</definedName>
    <definedName name="SegRiePer" localSheetId="1">'Leasing - Aleman'!$I$11</definedName>
    <definedName name="SegRiePer">'Leasing - Frances'!$I$11</definedName>
    <definedName name="SF" localSheetId="1">'Leasing - Aleman'!$J$27:$J$146</definedName>
    <definedName name="SF">'Leasing - Frances'!$J$27:$J$146</definedName>
    <definedName name="SI" localSheetId="1">'Leasing - Aleman'!$C$27:$C$146</definedName>
    <definedName name="SI">'Leasing - Frances'!$C$27:$C$146</definedName>
    <definedName name="SII" localSheetId="1">'Leasing - Aleman'!#REF!</definedName>
    <definedName name="SII">'Leasing - Frances'!#REF!</definedName>
    <definedName name="TCEA" localSheetId="1">'Leasing - Aleman'!$I$20</definedName>
    <definedName name="TCEA">'Leasing - Frances'!$I$20</definedName>
    <definedName name="TEA" localSheetId="1">'Leasing - Aleman'!$D$8</definedName>
    <definedName name="TEA">'Leasing - Frances'!$D$8</definedName>
    <definedName name="TEP" localSheetId="1">'Leasing - Aleman'!$I$7</definedName>
    <definedName name="TEP">'Leasing - Frances'!$I$7</definedName>
    <definedName name="VAN" localSheetId="1">'Leasing - Aleman'!$I$22</definedName>
    <definedName name="VAN">'Leasing - Frances'!$I$22</definedName>
    <definedName name="VV" localSheetId="1">'Leasing - Aleman'!$I$5</definedName>
    <definedName name="VV">'Leasing - Frances'!$I$5</definedName>
    <definedName name="WACC" localSheetId="1">'Leasing - Aleman'!$D$23</definedName>
    <definedName name="WACC">'Leasing - Frances'!$D$23</definedName>
  </definedNames>
  <calcPr calcId="145621"/>
</workbook>
</file>

<file path=xl/calcChain.xml><?xml version="1.0" encoding="utf-8"?>
<calcChain xmlns="http://schemas.openxmlformats.org/spreadsheetml/2006/main">
  <c r="A27" i="76" l="1"/>
  <c r="I11" i="76"/>
  <c r="I8" i="76"/>
  <c r="I9" i="76" s="1"/>
  <c r="I7" i="76"/>
  <c r="I5" i="76"/>
  <c r="I6" i="76" s="1"/>
  <c r="I4" i="76"/>
  <c r="G27" i="76" l="1"/>
  <c r="A28" i="76"/>
  <c r="P26" i="76"/>
  <c r="N26" i="76"/>
  <c r="C27" i="76"/>
  <c r="F27" i="76" s="1"/>
  <c r="O26" i="76"/>
  <c r="I27" i="76"/>
  <c r="H27" i="76"/>
  <c r="K27" i="76"/>
  <c r="I7" i="75"/>
  <c r="I4" i="75"/>
  <c r="I5" i="75" s="1"/>
  <c r="I6" i="75" s="1"/>
  <c r="A29" i="76" l="1"/>
  <c r="G28" i="76"/>
  <c r="H28" i="76"/>
  <c r="I28" i="76"/>
  <c r="K28" i="76"/>
  <c r="D27" i="76"/>
  <c r="E27" i="76" s="1"/>
  <c r="M27" i="76" s="1"/>
  <c r="P26" i="75"/>
  <c r="O26" i="75"/>
  <c r="I8" i="75"/>
  <c r="I11" i="75" s="1"/>
  <c r="A30" i="76" l="1"/>
  <c r="G29" i="76"/>
  <c r="H29" i="76"/>
  <c r="I29" i="76"/>
  <c r="K29" i="76"/>
  <c r="N27" i="76"/>
  <c r="J27" i="76"/>
  <c r="C28" i="76" s="1"/>
  <c r="F28" i="76" s="1"/>
  <c r="O27" i="76"/>
  <c r="L27" i="76"/>
  <c r="P27" i="76" s="1"/>
  <c r="I9" i="75"/>
  <c r="G30" i="76" l="1"/>
  <c r="A31" i="76"/>
  <c r="I30" i="76"/>
  <c r="K30" i="76"/>
  <c r="H30" i="76"/>
  <c r="D28" i="76"/>
  <c r="E28" i="76" s="1"/>
  <c r="N26" i="75"/>
  <c r="G31" i="76" l="1"/>
  <c r="A32" i="76"/>
  <c r="H31" i="76"/>
  <c r="I31" i="76"/>
  <c r="K31" i="76"/>
  <c r="L28" i="76"/>
  <c r="N28" i="76"/>
  <c r="M28" i="76"/>
  <c r="A27" i="75"/>
  <c r="C27" i="75" l="1"/>
  <c r="D27" i="75" s="1"/>
  <c r="E27" i="75"/>
  <c r="F27" i="75" s="1"/>
  <c r="J27" i="75" s="1"/>
  <c r="C28" i="75" s="1"/>
  <c r="D28" i="75" s="1"/>
  <c r="K27" i="75"/>
  <c r="I27" i="75"/>
  <c r="G27" i="75"/>
  <c r="K32" i="76"/>
  <c r="I32" i="76"/>
  <c r="G32" i="76"/>
  <c r="H32" i="76"/>
  <c r="A33" i="76"/>
  <c r="O28" i="76"/>
  <c r="P28" i="76"/>
  <c r="J28" i="76"/>
  <c r="C29" i="76" s="1"/>
  <c r="F29" i="76" s="1"/>
  <c r="H27" i="75"/>
  <c r="A28" i="75"/>
  <c r="G28" i="75" l="1"/>
  <c r="K28" i="75"/>
  <c r="I28" i="75"/>
  <c r="H28" i="75"/>
  <c r="L28" i="75" s="1"/>
  <c r="E28" i="75"/>
  <c r="F28" i="75"/>
  <c r="J28" i="75" s="1"/>
  <c r="C29" i="75" s="1"/>
  <c r="D29" i="75" s="1"/>
  <c r="K33" i="76"/>
  <c r="G33" i="76"/>
  <c r="A34" i="76"/>
  <c r="H33" i="76"/>
  <c r="I33" i="76"/>
  <c r="D29" i="76"/>
  <c r="E29" i="76" s="1"/>
  <c r="L27" i="75"/>
  <c r="M27" i="75"/>
  <c r="N27" i="75"/>
  <c r="A29" i="75"/>
  <c r="M28" i="75" l="1"/>
  <c r="N28" i="75"/>
  <c r="I29" i="75"/>
  <c r="G29" i="75"/>
  <c r="L29" i="75" s="1"/>
  <c r="H29" i="75"/>
  <c r="K29" i="75"/>
  <c r="E29" i="75"/>
  <c r="N29" i="75" s="1"/>
  <c r="A35" i="76"/>
  <c r="K34" i="76"/>
  <c r="I34" i="76"/>
  <c r="H34" i="76"/>
  <c r="G34" i="76"/>
  <c r="M29" i="76"/>
  <c r="N29" i="76"/>
  <c r="L29" i="76"/>
  <c r="F29" i="75"/>
  <c r="J29" i="75" s="1"/>
  <c r="C30" i="75" s="1"/>
  <c r="M29" i="75"/>
  <c r="O27" i="75"/>
  <c r="A30" i="75"/>
  <c r="P28" i="75" l="1"/>
  <c r="O28" i="75"/>
  <c r="G30" i="75"/>
  <c r="I30" i="75"/>
  <c r="K30" i="75"/>
  <c r="H30" i="75"/>
  <c r="A36" i="76"/>
  <c r="G35" i="76"/>
  <c r="I35" i="76"/>
  <c r="K35" i="76"/>
  <c r="H35" i="76"/>
  <c r="J29" i="76"/>
  <c r="C30" i="76" s="1"/>
  <c r="F30" i="76" s="1"/>
  <c r="P29" i="76"/>
  <c r="O29" i="76"/>
  <c r="D30" i="75"/>
  <c r="L30" i="75" s="1"/>
  <c r="E30" i="75"/>
  <c r="O29" i="75"/>
  <c r="P29" i="75"/>
  <c r="P27" i="75"/>
  <c r="A31" i="75"/>
  <c r="K31" i="75" l="1"/>
  <c r="I31" i="75"/>
  <c r="G31" i="75"/>
  <c r="H31" i="75"/>
  <c r="I36" i="76"/>
  <c r="K36" i="76"/>
  <c r="H36" i="76"/>
  <c r="G36" i="76"/>
  <c r="A37" i="76"/>
  <c r="D30" i="76"/>
  <c r="E30" i="76" s="1"/>
  <c r="M30" i="75"/>
  <c r="N30" i="75"/>
  <c r="F30" i="75"/>
  <c r="J30" i="75" s="1"/>
  <c r="C31" i="75" s="1"/>
  <c r="A32" i="75"/>
  <c r="H32" i="75" l="1"/>
  <c r="G32" i="75"/>
  <c r="I32" i="75"/>
  <c r="K32" i="75"/>
  <c r="H37" i="76"/>
  <c r="I37" i="76"/>
  <c r="G37" i="76"/>
  <c r="K37" i="76"/>
  <c r="A38" i="76"/>
  <c r="L30" i="76"/>
  <c r="M30" i="76"/>
  <c r="N30" i="76"/>
  <c r="O30" i="75"/>
  <c r="P30" i="75"/>
  <c r="D31" i="75"/>
  <c r="L31" i="75" s="1"/>
  <c r="E31" i="75"/>
  <c r="A33" i="75"/>
  <c r="H33" i="75" l="1"/>
  <c r="K33" i="75"/>
  <c r="G33" i="75"/>
  <c r="I33" i="75"/>
  <c r="K38" i="76"/>
  <c r="I38" i="76"/>
  <c r="H38" i="76"/>
  <c r="A39" i="76"/>
  <c r="G38" i="76"/>
  <c r="J30" i="76"/>
  <c r="C31" i="76" s="1"/>
  <c r="F31" i="76" s="1"/>
  <c r="P30" i="76"/>
  <c r="O30" i="76"/>
  <c r="M31" i="75"/>
  <c r="F31" i="75"/>
  <c r="J31" i="75" s="1"/>
  <c r="C32" i="75" s="1"/>
  <c r="N31" i="75"/>
  <c r="A34" i="75"/>
  <c r="G34" i="75" l="1"/>
  <c r="H34" i="75"/>
  <c r="I34" i="75"/>
  <c r="K34" i="75"/>
  <c r="G39" i="76"/>
  <c r="K39" i="76"/>
  <c r="A40" i="76"/>
  <c r="H39" i="76"/>
  <c r="I39" i="76"/>
  <c r="D31" i="76"/>
  <c r="E31" i="76" s="1"/>
  <c r="O31" i="75"/>
  <c r="P31" i="75"/>
  <c r="D32" i="75"/>
  <c r="L32" i="75" s="1"/>
  <c r="E32" i="75"/>
  <c r="A35" i="75"/>
  <c r="G35" i="75" l="1"/>
  <c r="K35" i="75"/>
  <c r="H35" i="75"/>
  <c r="I35" i="75"/>
  <c r="A41" i="76"/>
  <c r="G40" i="76"/>
  <c r="K40" i="76"/>
  <c r="I40" i="76"/>
  <c r="H40" i="76"/>
  <c r="N31" i="76"/>
  <c r="M31" i="76"/>
  <c r="L31" i="76"/>
  <c r="M32" i="75"/>
  <c r="F32" i="75"/>
  <c r="J32" i="75" s="1"/>
  <c r="C33" i="75" s="1"/>
  <c r="N32" i="75"/>
  <c r="A36" i="75"/>
  <c r="G36" i="75" l="1"/>
  <c r="H36" i="75"/>
  <c r="K36" i="75"/>
  <c r="I36" i="75"/>
  <c r="A42" i="76"/>
  <c r="H41" i="76"/>
  <c r="I41" i="76"/>
  <c r="K41" i="76"/>
  <c r="G41" i="76"/>
  <c r="J31" i="76"/>
  <c r="C32" i="76" s="1"/>
  <c r="F32" i="76" s="1"/>
  <c r="O31" i="76"/>
  <c r="P31" i="76"/>
  <c r="E33" i="75"/>
  <c r="D33" i="75"/>
  <c r="L33" i="75" s="1"/>
  <c r="P32" i="75"/>
  <c r="O32" i="75"/>
  <c r="A37" i="75"/>
  <c r="I37" i="75" l="1"/>
  <c r="G37" i="75"/>
  <c r="K37" i="75"/>
  <c r="H37" i="75"/>
  <c r="G42" i="76"/>
  <c r="A43" i="76"/>
  <c r="K42" i="76"/>
  <c r="I42" i="76"/>
  <c r="H42" i="76"/>
  <c r="D32" i="76"/>
  <c r="F33" i="75"/>
  <c r="J33" i="75" s="1"/>
  <c r="C34" i="75" s="1"/>
  <c r="M33" i="75"/>
  <c r="N33" i="75"/>
  <c r="A38" i="75"/>
  <c r="K38" i="75" l="1"/>
  <c r="H38" i="75"/>
  <c r="G38" i="75"/>
  <c r="I38" i="75"/>
  <c r="A44" i="76"/>
  <c r="G43" i="76"/>
  <c r="I43" i="76"/>
  <c r="K43" i="76"/>
  <c r="H43" i="76"/>
  <c r="L32" i="76"/>
  <c r="E32" i="76"/>
  <c r="M32" i="76" s="1"/>
  <c r="J32" i="76"/>
  <c r="C33" i="76" s="1"/>
  <c r="F33" i="76" s="1"/>
  <c r="O33" i="75"/>
  <c r="P33" i="75"/>
  <c r="E34" i="75"/>
  <c r="D34" i="75"/>
  <c r="L34" i="75" s="1"/>
  <c r="A39" i="75"/>
  <c r="K39" i="75" l="1"/>
  <c r="I39" i="75"/>
  <c r="G39" i="75"/>
  <c r="H39" i="75"/>
  <c r="K44" i="76"/>
  <c r="A45" i="76"/>
  <c r="H44" i="76"/>
  <c r="I44" i="76"/>
  <c r="G44" i="76"/>
  <c r="N32" i="76"/>
  <c r="O32" i="76" s="1"/>
  <c r="D33" i="76"/>
  <c r="P32" i="76"/>
  <c r="M34" i="75"/>
  <c r="F34" i="75"/>
  <c r="J34" i="75" s="1"/>
  <c r="C35" i="75" s="1"/>
  <c r="N34" i="75"/>
  <c r="A40" i="75"/>
  <c r="H40" i="75" l="1"/>
  <c r="K40" i="75"/>
  <c r="G40" i="75"/>
  <c r="I40" i="75"/>
  <c r="G45" i="76"/>
  <c r="I45" i="76"/>
  <c r="H45" i="76"/>
  <c r="K45" i="76"/>
  <c r="A46" i="76"/>
  <c r="L33" i="76"/>
  <c r="E33" i="76"/>
  <c r="M33" i="76" s="1"/>
  <c r="J33" i="76"/>
  <c r="C34" i="76" s="1"/>
  <c r="F34" i="76" s="1"/>
  <c r="D35" i="75"/>
  <c r="L35" i="75" s="1"/>
  <c r="E35" i="75"/>
  <c r="O34" i="75"/>
  <c r="P34" i="75"/>
  <c r="A41" i="75"/>
  <c r="K41" i="75" l="1"/>
  <c r="I41" i="75"/>
  <c r="H41" i="75"/>
  <c r="G41" i="75"/>
  <c r="N33" i="76"/>
  <c r="G46" i="76"/>
  <c r="I46" i="76"/>
  <c r="H46" i="76"/>
  <c r="K46" i="76"/>
  <c r="A47" i="76"/>
  <c r="P33" i="76"/>
  <c r="O33" i="76"/>
  <c r="D34" i="76"/>
  <c r="M35" i="75"/>
  <c r="N35" i="75"/>
  <c r="F35" i="75"/>
  <c r="J35" i="75" s="1"/>
  <c r="C36" i="75" s="1"/>
  <c r="A42" i="75"/>
  <c r="G42" i="75" l="1"/>
  <c r="H42" i="75"/>
  <c r="K42" i="75"/>
  <c r="I42" i="75"/>
  <c r="I47" i="76"/>
  <c r="K47" i="76"/>
  <c r="G47" i="76"/>
  <c r="H47" i="76"/>
  <c r="A48" i="76"/>
  <c r="L34" i="76"/>
  <c r="E34" i="76"/>
  <c r="M34" i="76" s="1"/>
  <c r="J34" i="76"/>
  <c r="C35" i="76" s="1"/>
  <c r="F35" i="76" s="1"/>
  <c r="D36" i="75"/>
  <c r="L36" i="75" s="1"/>
  <c r="E36" i="75"/>
  <c r="O35" i="75"/>
  <c r="P35" i="75"/>
  <c r="A43" i="75"/>
  <c r="G43" i="75" l="1"/>
  <c r="I43" i="75"/>
  <c r="K43" i="75"/>
  <c r="H43" i="75"/>
  <c r="N34" i="76"/>
  <c r="I48" i="76"/>
  <c r="K48" i="76"/>
  <c r="G48" i="76"/>
  <c r="A49" i="76"/>
  <c r="H48" i="76"/>
  <c r="D35" i="76"/>
  <c r="P34" i="76"/>
  <c r="O34" i="76"/>
  <c r="M36" i="75"/>
  <c r="N36" i="75"/>
  <c r="F36" i="75"/>
  <c r="J36" i="75" s="1"/>
  <c r="C37" i="75" s="1"/>
  <c r="A44" i="75"/>
  <c r="G44" i="75" l="1"/>
  <c r="I44" i="75"/>
  <c r="K44" i="75"/>
  <c r="H44" i="75"/>
  <c r="I49" i="76"/>
  <c r="A50" i="76"/>
  <c r="H49" i="76"/>
  <c r="G49" i="76"/>
  <c r="K49" i="76"/>
  <c r="L35" i="76"/>
  <c r="E35" i="76"/>
  <c r="M35" i="76" s="1"/>
  <c r="N35" i="76"/>
  <c r="J35" i="76"/>
  <c r="C36" i="76" s="1"/>
  <c r="F36" i="76" s="1"/>
  <c r="O36" i="75"/>
  <c r="P36" i="75"/>
  <c r="E37" i="75"/>
  <c r="D37" i="75"/>
  <c r="L37" i="75" s="1"/>
  <c r="A45" i="75"/>
  <c r="I45" i="75" l="1"/>
  <c r="G45" i="75"/>
  <c r="K45" i="75"/>
  <c r="H45" i="75"/>
  <c r="G50" i="76"/>
  <c r="A51" i="76"/>
  <c r="H50" i="76"/>
  <c r="K50" i="76"/>
  <c r="I50" i="76"/>
  <c r="D36" i="76"/>
  <c r="P35" i="76"/>
  <c r="O35" i="76"/>
  <c r="M37" i="75"/>
  <c r="F37" i="75"/>
  <c r="J37" i="75" s="1"/>
  <c r="C38" i="75" s="1"/>
  <c r="N37" i="75"/>
  <c r="A46" i="75"/>
  <c r="G46" i="75" l="1"/>
  <c r="H46" i="75"/>
  <c r="K46" i="75"/>
  <c r="I46" i="75"/>
  <c r="K51" i="76"/>
  <c r="G51" i="76"/>
  <c r="H51" i="76"/>
  <c r="A52" i="76"/>
  <c r="I51" i="76"/>
  <c r="L36" i="76"/>
  <c r="E36" i="76"/>
  <c r="M36" i="76" s="1"/>
  <c r="N36" i="76"/>
  <c r="J36" i="76"/>
  <c r="C37" i="76" s="1"/>
  <c r="F37" i="76" s="1"/>
  <c r="O37" i="75"/>
  <c r="P37" i="75"/>
  <c r="D38" i="75"/>
  <c r="L38" i="75" s="1"/>
  <c r="E38" i="75"/>
  <c r="A47" i="75"/>
  <c r="K47" i="75" l="1"/>
  <c r="I47" i="75"/>
  <c r="G47" i="75"/>
  <c r="H47" i="75"/>
  <c r="H52" i="76"/>
  <c r="K52" i="76"/>
  <c r="A53" i="76"/>
  <c r="G52" i="76"/>
  <c r="I52" i="76"/>
  <c r="D37" i="76"/>
  <c r="O36" i="76"/>
  <c r="P36" i="76"/>
  <c r="N38" i="75"/>
  <c r="M38" i="75"/>
  <c r="F38" i="75"/>
  <c r="J38" i="75" s="1"/>
  <c r="C39" i="75" s="1"/>
  <c r="A48" i="75"/>
  <c r="H48" i="75" l="1"/>
  <c r="G48" i="75"/>
  <c r="K48" i="75"/>
  <c r="I48" i="75"/>
  <c r="G53" i="76"/>
  <c r="A54" i="76"/>
  <c r="K53" i="76"/>
  <c r="H53" i="76"/>
  <c r="I53" i="76"/>
  <c r="L37" i="76"/>
  <c r="E37" i="76"/>
  <c r="N37" i="76" s="1"/>
  <c r="M37" i="76"/>
  <c r="J37" i="76"/>
  <c r="C38" i="76" s="1"/>
  <c r="F38" i="76" s="1"/>
  <c r="D39" i="75"/>
  <c r="L39" i="75" s="1"/>
  <c r="E39" i="75"/>
  <c r="O38" i="75"/>
  <c r="P38" i="75"/>
  <c r="A49" i="75"/>
  <c r="K49" i="75" l="1"/>
  <c r="G49" i="75"/>
  <c r="H49" i="75"/>
  <c r="I49" i="75"/>
  <c r="A55" i="76"/>
  <c r="I54" i="76"/>
  <c r="K54" i="76"/>
  <c r="H54" i="76"/>
  <c r="G54" i="76"/>
  <c r="D38" i="76"/>
  <c r="P37" i="76"/>
  <c r="O37" i="76"/>
  <c r="M39" i="75"/>
  <c r="F39" i="75"/>
  <c r="J39" i="75" s="1"/>
  <c r="C40" i="75" s="1"/>
  <c r="N39" i="75"/>
  <c r="A50" i="75"/>
  <c r="G50" i="75" l="1"/>
  <c r="H50" i="75"/>
  <c r="I50" i="75"/>
  <c r="K50" i="75"/>
  <c r="K55" i="76"/>
  <c r="A56" i="76"/>
  <c r="H55" i="76"/>
  <c r="I55" i="76"/>
  <c r="G55" i="76"/>
  <c r="L38" i="76"/>
  <c r="E38" i="76"/>
  <c r="N38" i="76" s="1"/>
  <c r="M38" i="76"/>
  <c r="J38" i="76"/>
  <c r="C39" i="76" s="1"/>
  <c r="F39" i="76" s="1"/>
  <c r="O39" i="75"/>
  <c r="P39" i="75"/>
  <c r="D40" i="75"/>
  <c r="L40" i="75" s="1"/>
  <c r="E40" i="75"/>
  <c r="A51" i="75"/>
  <c r="G51" i="75" l="1"/>
  <c r="K51" i="75"/>
  <c r="H51" i="75"/>
  <c r="I51" i="75"/>
  <c r="H56" i="76"/>
  <c r="G56" i="76"/>
  <c r="K56" i="76"/>
  <c r="I56" i="76"/>
  <c r="A57" i="76"/>
  <c r="D39" i="76"/>
  <c r="P38" i="76"/>
  <c r="O38" i="76"/>
  <c r="M40" i="75"/>
  <c r="F40" i="75"/>
  <c r="J40" i="75" s="1"/>
  <c r="C41" i="75" s="1"/>
  <c r="N40" i="75"/>
  <c r="A52" i="75"/>
  <c r="G52" i="75" l="1"/>
  <c r="H52" i="75"/>
  <c r="I52" i="75"/>
  <c r="K52" i="75"/>
  <c r="A58" i="76"/>
  <c r="H57" i="76"/>
  <c r="K57" i="76"/>
  <c r="I57" i="76"/>
  <c r="G57" i="76"/>
  <c r="L39" i="76"/>
  <c r="E39" i="76"/>
  <c r="M39" i="76" s="1"/>
  <c r="J39" i="76"/>
  <c r="C40" i="76" s="1"/>
  <c r="F40" i="76" s="1"/>
  <c r="P40" i="75"/>
  <c r="O40" i="75"/>
  <c r="E41" i="75"/>
  <c r="D41" i="75"/>
  <c r="L41" i="75" s="1"/>
  <c r="A53" i="75"/>
  <c r="I53" i="75" l="1"/>
  <c r="G53" i="75"/>
  <c r="K53" i="75"/>
  <c r="H53" i="75"/>
  <c r="N39" i="76"/>
  <c r="I58" i="76"/>
  <c r="A59" i="76"/>
  <c r="H58" i="76"/>
  <c r="K58" i="76"/>
  <c r="G58" i="76"/>
  <c r="D40" i="76"/>
  <c r="O39" i="76"/>
  <c r="P39" i="76"/>
  <c r="M41" i="75"/>
  <c r="N41" i="75"/>
  <c r="F41" i="75"/>
  <c r="J41" i="75" s="1"/>
  <c r="C42" i="75" s="1"/>
  <c r="A54" i="75"/>
  <c r="K54" i="75" l="1"/>
  <c r="H54" i="75"/>
  <c r="I54" i="75"/>
  <c r="G54" i="75"/>
  <c r="H59" i="76"/>
  <c r="G59" i="76"/>
  <c r="K59" i="76"/>
  <c r="A60" i="76"/>
  <c r="I59" i="76"/>
  <c r="L40" i="76"/>
  <c r="E40" i="76"/>
  <c r="M40" i="76" s="1"/>
  <c r="N40" i="76"/>
  <c r="J40" i="76"/>
  <c r="C41" i="76" s="1"/>
  <c r="F41" i="76" s="1"/>
  <c r="O41" i="75"/>
  <c r="P41" i="75"/>
  <c r="E42" i="75"/>
  <c r="D42" i="75"/>
  <c r="L42" i="75" s="1"/>
  <c r="A55" i="75"/>
  <c r="K55" i="75" l="1"/>
  <c r="I55" i="75"/>
  <c r="G55" i="75"/>
  <c r="H55" i="75"/>
  <c r="I60" i="76"/>
  <c r="K60" i="76"/>
  <c r="A61" i="76"/>
  <c r="H60" i="76"/>
  <c r="G60" i="76"/>
  <c r="D41" i="76"/>
  <c r="O40" i="76"/>
  <c r="P40" i="76"/>
  <c r="M42" i="75"/>
  <c r="N42" i="75"/>
  <c r="F42" i="75"/>
  <c r="J42" i="75" s="1"/>
  <c r="C43" i="75" s="1"/>
  <c r="A56" i="75"/>
  <c r="H56" i="75" l="1"/>
  <c r="K56" i="75"/>
  <c r="I56" i="75"/>
  <c r="G56" i="75"/>
  <c r="K61" i="76"/>
  <c r="A62" i="76"/>
  <c r="G61" i="76"/>
  <c r="H61" i="76"/>
  <c r="I61" i="76"/>
  <c r="L41" i="76"/>
  <c r="E41" i="76"/>
  <c r="M41" i="76" s="1"/>
  <c r="N41" i="76"/>
  <c r="J41" i="76"/>
  <c r="C42" i="76" s="1"/>
  <c r="F42" i="76" s="1"/>
  <c r="O42" i="75"/>
  <c r="P42" i="75"/>
  <c r="E43" i="75"/>
  <c r="D43" i="75"/>
  <c r="L43" i="75" s="1"/>
  <c r="A57" i="75"/>
  <c r="K57" i="75" l="1"/>
  <c r="I57" i="75"/>
  <c r="G57" i="75"/>
  <c r="H57" i="75"/>
  <c r="I62" i="76"/>
  <c r="H62" i="76"/>
  <c r="K62" i="76"/>
  <c r="A63" i="76"/>
  <c r="G62" i="76"/>
  <c r="D42" i="76"/>
  <c r="P41" i="76"/>
  <c r="O41" i="76"/>
  <c r="M43" i="75"/>
  <c r="N43" i="75"/>
  <c r="F43" i="75"/>
  <c r="J43" i="75" s="1"/>
  <c r="C44" i="75" s="1"/>
  <c r="A58" i="75"/>
  <c r="G58" i="75" l="1"/>
  <c r="H58" i="75"/>
  <c r="I58" i="75"/>
  <c r="K58" i="75"/>
  <c r="F63" i="76"/>
  <c r="E63" i="76"/>
  <c r="I63" i="76"/>
  <c r="G63" i="76"/>
  <c r="L63" i="76"/>
  <c r="H63" i="76"/>
  <c r="K63" i="76"/>
  <c r="C63" i="76"/>
  <c r="A64" i="76"/>
  <c r="L42" i="76"/>
  <c r="E42" i="76"/>
  <c r="M42" i="76"/>
  <c r="N42" i="76"/>
  <c r="J42" i="76"/>
  <c r="C43" i="76" s="1"/>
  <c r="F43" i="76" s="1"/>
  <c r="D44" i="75"/>
  <c r="L44" i="75" s="1"/>
  <c r="E44" i="75"/>
  <c r="P43" i="75"/>
  <c r="O43" i="75"/>
  <c r="A59" i="75"/>
  <c r="G59" i="75" l="1"/>
  <c r="I59" i="75"/>
  <c r="K59" i="75"/>
  <c r="H59" i="75"/>
  <c r="D63" i="76"/>
  <c r="J63" i="76"/>
  <c r="M63" i="76"/>
  <c r="N63" i="76"/>
  <c r="F64" i="76"/>
  <c r="E64" i="76"/>
  <c r="K64" i="76"/>
  <c r="C64" i="76"/>
  <c r="L64" i="76"/>
  <c r="A65" i="76"/>
  <c r="H64" i="76"/>
  <c r="I64" i="76"/>
  <c r="G64" i="76"/>
  <c r="D43" i="76"/>
  <c r="P42" i="76"/>
  <c r="O42" i="76"/>
  <c r="M44" i="75"/>
  <c r="F44" i="75"/>
  <c r="J44" i="75" s="1"/>
  <c r="C45" i="75" s="1"/>
  <c r="N44" i="75"/>
  <c r="A60" i="75"/>
  <c r="G60" i="75" l="1"/>
  <c r="I60" i="75"/>
  <c r="K60" i="75"/>
  <c r="H60" i="75"/>
  <c r="D64" i="76"/>
  <c r="J64" i="76"/>
  <c r="E65" i="76"/>
  <c r="F65" i="76"/>
  <c r="L65" i="76"/>
  <c r="C65" i="76"/>
  <c r="K65" i="76"/>
  <c r="A66" i="76"/>
  <c r="G65" i="76"/>
  <c r="I65" i="76"/>
  <c r="H65" i="76"/>
  <c r="N64" i="76"/>
  <c r="M64" i="76"/>
  <c r="O63" i="76"/>
  <c r="P63" i="76"/>
  <c r="L43" i="76"/>
  <c r="E43" i="76"/>
  <c r="N43" i="76" s="1"/>
  <c r="M43" i="76"/>
  <c r="J43" i="76"/>
  <c r="C44" i="76" s="1"/>
  <c r="F44" i="76" s="1"/>
  <c r="O44" i="75"/>
  <c r="P44" i="75"/>
  <c r="E45" i="75"/>
  <c r="D45" i="75"/>
  <c r="L45" i="75" s="1"/>
  <c r="A61" i="75"/>
  <c r="I61" i="75" l="1"/>
  <c r="G61" i="75"/>
  <c r="K61" i="75"/>
  <c r="H61" i="75"/>
  <c r="O64" i="76"/>
  <c r="P64" i="76"/>
  <c r="F66" i="76"/>
  <c r="E66" i="76"/>
  <c r="G66" i="76"/>
  <c r="L66" i="76"/>
  <c r="H66" i="76"/>
  <c r="A67" i="76"/>
  <c r="C66" i="76"/>
  <c r="I66" i="76"/>
  <c r="K66" i="76"/>
  <c r="N65" i="76"/>
  <c r="M65" i="76"/>
  <c r="D65" i="76"/>
  <c r="J65" i="76"/>
  <c r="P43" i="76"/>
  <c r="O43" i="76"/>
  <c r="D44" i="76"/>
  <c r="F45" i="75"/>
  <c r="J45" i="75" s="1"/>
  <c r="C46" i="75" s="1"/>
  <c r="M45" i="75"/>
  <c r="N45" i="75"/>
  <c r="A62" i="75"/>
  <c r="G62" i="75" l="1"/>
  <c r="I62" i="75"/>
  <c r="K62" i="75"/>
  <c r="H62" i="75"/>
  <c r="O65" i="76"/>
  <c r="P65" i="76"/>
  <c r="F67" i="76"/>
  <c r="E67" i="76"/>
  <c r="I67" i="76"/>
  <c r="K67" i="76"/>
  <c r="L67" i="76"/>
  <c r="H67" i="76"/>
  <c r="C67" i="76"/>
  <c r="G67" i="76"/>
  <c r="A68" i="76"/>
  <c r="M66" i="76"/>
  <c r="N66" i="76"/>
  <c r="D66" i="76"/>
  <c r="J66" i="76"/>
  <c r="L44" i="76"/>
  <c r="E44" i="76"/>
  <c r="M44" i="76" s="1"/>
  <c r="N44" i="76"/>
  <c r="J44" i="76"/>
  <c r="C45" i="76" s="1"/>
  <c r="F45" i="76" s="1"/>
  <c r="O45" i="75"/>
  <c r="P45" i="75"/>
  <c r="D46" i="75"/>
  <c r="L46" i="75" s="1"/>
  <c r="E46" i="75"/>
  <c r="A63" i="75"/>
  <c r="G63" i="75" l="1"/>
  <c r="I63" i="75"/>
  <c r="F63" i="75"/>
  <c r="C63" i="75"/>
  <c r="H63" i="75"/>
  <c r="K63" i="75"/>
  <c r="E63" i="75"/>
  <c r="L63" i="75"/>
  <c r="F68" i="76"/>
  <c r="E68" i="76"/>
  <c r="C68" i="76"/>
  <c r="A69" i="76"/>
  <c r="L68" i="76"/>
  <c r="I68" i="76"/>
  <c r="K68" i="76"/>
  <c r="H68" i="76"/>
  <c r="G68" i="76"/>
  <c r="N67" i="76"/>
  <c r="M67" i="76"/>
  <c r="O66" i="76"/>
  <c r="P66" i="76"/>
  <c r="J67" i="76"/>
  <c r="D67" i="76"/>
  <c r="P44" i="76"/>
  <c r="O44" i="76"/>
  <c r="D45" i="76"/>
  <c r="M46" i="75"/>
  <c r="F46" i="75"/>
  <c r="J46" i="75" s="1"/>
  <c r="C47" i="75" s="1"/>
  <c r="N46" i="75"/>
  <c r="A64" i="75"/>
  <c r="J63" i="75" l="1"/>
  <c r="D63" i="75"/>
  <c r="M63" i="75"/>
  <c r="N63" i="75"/>
  <c r="H64" i="75"/>
  <c r="G64" i="75"/>
  <c r="I64" i="75"/>
  <c r="K64" i="75"/>
  <c r="C64" i="75"/>
  <c r="F64" i="75"/>
  <c r="E64" i="75"/>
  <c r="L64" i="75"/>
  <c r="E69" i="76"/>
  <c r="F69" i="76"/>
  <c r="H69" i="76"/>
  <c r="I69" i="76"/>
  <c r="G69" i="76"/>
  <c r="K69" i="76"/>
  <c r="A70" i="76"/>
  <c r="L69" i="76"/>
  <c r="C69" i="76"/>
  <c r="P67" i="76"/>
  <c r="O67" i="76"/>
  <c r="N68" i="76"/>
  <c r="M68" i="76"/>
  <c r="D68" i="76"/>
  <c r="J68" i="76"/>
  <c r="L45" i="76"/>
  <c r="E45" i="76"/>
  <c r="N45" i="76" s="1"/>
  <c r="M45" i="76"/>
  <c r="J45" i="76"/>
  <c r="C46" i="76" s="1"/>
  <c r="F46" i="76" s="1"/>
  <c r="O46" i="75"/>
  <c r="P46" i="75"/>
  <c r="D47" i="75"/>
  <c r="L47" i="75" s="1"/>
  <c r="E47" i="75"/>
  <c r="A65" i="75"/>
  <c r="N64" i="75" l="1"/>
  <c r="P64" i="75" s="1"/>
  <c r="M64" i="75"/>
  <c r="C65" i="75"/>
  <c r="G65" i="75"/>
  <c r="K65" i="75"/>
  <c r="F65" i="75"/>
  <c r="H65" i="75"/>
  <c r="L65" i="75"/>
  <c r="E65" i="75"/>
  <c r="I65" i="75"/>
  <c r="P63" i="75"/>
  <c r="O63" i="75"/>
  <c r="D64" i="75"/>
  <c r="J64" i="75"/>
  <c r="O68" i="76"/>
  <c r="P68" i="76"/>
  <c r="F70" i="76"/>
  <c r="E70" i="76"/>
  <c r="K70" i="76"/>
  <c r="L70" i="76"/>
  <c r="A71" i="76"/>
  <c r="G70" i="76"/>
  <c r="H70" i="76"/>
  <c r="C70" i="76"/>
  <c r="I70" i="76"/>
  <c r="D69" i="76"/>
  <c r="J69" i="76"/>
  <c r="M69" i="76"/>
  <c r="N69" i="76"/>
  <c r="D46" i="76"/>
  <c r="P45" i="76"/>
  <c r="O45" i="76"/>
  <c r="M47" i="75"/>
  <c r="F47" i="75"/>
  <c r="J47" i="75" s="1"/>
  <c r="C48" i="75" s="1"/>
  <c r="N47" i="75"/>
  <c r="A66" i="75"/>
  <c r="C66" i="75" l="1"/>
  <c r="E66" i="75"/>
  <c r="G66" i="75"/>
  <c r="L66" i="75"/>
  <c r="F66" i="75"/>
  <c r="K66" i="75"/>
  <c r="H66" i="75"/>
  <c r="I66" i="75"/>
  <c r="O64" i="75"/>
  <c r="D65" i="75"/>
  <c r="J65" i="75"/>
  <c r="M65" i="75"/>
  <c r="N65" i="75"/>
  <c r="M70" i="76"/>
  <c r="N70" i="76"/>
  <c r="O69" i="76"/>
  <c r="P69" i="76"/>
  <c r="F71" i="76"/>
  <c r="E71" i="76"/>
  <c r="H71" i="76"/>
  <c r="C71" i="76"/>
  <c r="I71" i="76"/>
  <c r="A72" i="76"/>
  <c r="L71" i="76"/>
  <c r="K71" i="76"/>
  <c r="G71" i="76"/>
  <c r="D70" i="76"/>
  <c r="J70" i="76"/>
  <c r="L46" i="76"/>
  <c r="E46" i="76"/>
  <c r="N46" i="76" s="1"/>
  <c r="M46" i="76"/>
  <c r="J46" i="76"/>
  <c r="C47" i="76" s="1"/>
  <c r="F47" i="76" s="1"/>
  <c r="O47" i="75"/>
  <c r="P47" i="75"/>
  <c r="D48" i="75"/>
  <c r="L48" i="75" s="1"/>
  <c r="E48" i="75"/>
  <c r="A67" i="75"/>
  <c r="M66" i="75" l="1"/>
  <c r="N66" i="75"/>
  <c r="F67" i="75"/>
  <c r="C67" i="75"/>
  <c r="L67" i="75"/>
  <c r="K67" i="75"/>
  <c r="G67" i="75"/>
  <c r="E67" i="75"/>
  <c r="I67" i="75"/>
  <c r="H67" i="75"/>
  <c r="P65" i="75"/>
  <c r="O65" i="75"/>
  <c r="D66" i="75"/>
  <c r="J66" i="75"/>
  <c r="J71" i="76"/>
  <c r="D71" i="76"/>
  <c r="F72" i="76"/>
  <c r="E72" i="76"/>
  <c r="A73" i="76"/>
  <c r="L72" i="76"/>
  <c r="C72" i="76"/>
  <c r="I72" i="76"/>
  <c r="G72" i="76"/>
  <c r="H72" i="76"/>
  <c r="K72" i="76"/>
  <c r="N71" i="76"/>
  <c r="M71" i="76"/>
  <c r="P70" i="76"/>
  <c r="O70" i="76"/>
  <c r="O46" i="76"/>
  <c r="P46" i="76"/>
  <c r="D47" i="76"/>
  <c r="M48" i="75"/>
  <c r="N48" i="75"/>
  <c r="F48" i="75"/>
  <c r="J48" i="75" s="1"/>
  <c r="C49" i="75" s="1"/>
  <c r="A68" i="75"/>
  <c r="C68" i="75" l="1"/>
  <c r="H68" i="75"/>
  <c r="L68" i="75"/>
  <c r="E68" i="75"/>
  <c r="K68" i="75"/>
  <c r="F68" i="75"/>
  <c r="G68" i="75"/>
  <c r="I68" i="75"/>
  <c r="N67" i="75"/>
  <c r="P67" i="75" s="1"/>
  <c r="M67" i="75"/>
  <c r="D67" i="75"/>
  <c r="J67" i="75"/>
  <c r="P66" i="75"/>
  <c r="O66" i="75"/>
  <c r="O71" i="76"/>
  <c r="P71" i="76"/>
  <c r="N72" i="76"/>
  <c r="M72" i="76"/>
  <c r="D72" i="76"/>
  <c r="J72" i="76"/>
  <c r="E73" i="76"/>
  <c r="F73" i="76"/>
  <c r="H73" i="76"/>
  <c r="A74" i="76"/>
  <c r="I73" i="76"/>
  <c r="C73" i="76"/>
  <c r="G73" i="76"/>
  <c r="L73" i="76"/>
  <c r="K73" i="76"/>
  <c r="L47" i="76"/>
  <c r="E47" i="76"/>
  <c r="N47" i="76" s="1"/>
  <c r="M47" i="76"/>
  <c r="J47" i="76"/>
  <c r="C48" i="76" s="1"/>
  <c r="F48" i="76" s="1"/>
  <c r="D49" i="75"/>
  <c r="L49" i="75" s="1"/>
  <c r="E49" i="75"/>
  <c r="O48" i="75"/>
  <c r="P48" i="75"/>
  <c r="A69" i="75"/>
  <c r="C69" i="75" l="1"/>
  <c r="K69" i="75"/>
  <c r="F69" i="75"/>
  <c r="H69" i="75"/>
  <c r="L69" i="75"/>
  <c r="E69" i="75"/>
  <c r="G69" i="75"/>
  <c r="I69" i="75"/>
  <c r="O67" i="75"/>
  <c r="N68" i="75"/>
  <c r="M68" i="75"/>
  <c r="J68" i="75"/>
  <c r="D68" i="75"/>
  <c r="J73" i="76"/>
  <c r="D73" i="76"/>
  <c r="N73" i="76"/>
  <c r="M73" i="76"/>
  <c r="P72" i="76"/>
  <c r="O72" i="76"/>
  <c r="F74" i="76"/>
  <c r="E74" i="76"/>
  <c r="I74" i="76"/>
  <c r="A75" i="76"/>
  <c r="K74" i="76"/>
  <c r="L74" i="76"/>
  <c r="G74" i="76"/>
  <c r="H74" i="76"/>
  <c r="C74" i="76"/>
  <c r="D48" i="76"/>
  <c r="P47" i="76"/>
  <c r="O47" i="76"/>
  <c r="M49" i="75"/>
  <c r="F49" i="75"/>
  <c r="J49" i="75" s="1"/>
  <c r="C50" i="75" s="1"/>
  <c r="N49" i="75"/>
  <c r="A70" i="75"/>
  <c r="C70" i="75" l="1"/>
  <c r="K70" i="75"/>
  <c r="H70" i="75"/>
  <c r="I70" i="75"/>
  <c r="F70" i="75"/>
  <c r="L70" i="75"/>
  <c r="E70" i="75"/>
  <c r="G70" i="75"/>
  <c r="P68" i="75"/>
  <c r="O68" i="75"/>
  <c r="N69" i="75"/>
  <c r="M69" i="75"/>
  <c r="J69" i="75"/>
  <c r="D69" i="75"/>
  <c r="N74" i="76"/>
  <c r="M74" i="76"/>
  <c r="D74" i="76"/>
  <c r="J74" i="76"/>
  <c r="P73" i="76"/>
  <c r="O73" i="76"/>
  <c r="E75" i="76"/>
  <c r="F75" i="76"/>
  <c r="K75" i="76"/>
  <c r="C75" i="76"/>
  <c r="A76" i="76"/>
  <c r="L75" i="76"/>
  <c r="G75" i="76"/>
  <c r="H75" i="76"/>
  <c r="I75" i="76"/>
  <c r="L48" i="76"/>
  <c r="E48" i="76"/>
  <c r="N48" i="76" s="1"/>
  <c r="M48" i="76"/>
  <c r="J48" i="76"/>
  <c r="C49" i="76" s="1"/>
  <c r="F49" i="76" s="1"/>
  <c r="P49" i="75"/>
  <c r="O49" i="75"/>
  <c r="E50" i="75"/>
  <c r="D50" i="75"/>
  <c r="L50" i="75" s="1"/>
  <c r="A71" i="75"/>
  <c r="P69" i="75" l="1"/>
  <c r="O69" i="75"/>
  <c r="M70" i="75"/>
  <c r="N70" i="75"/>
  <c r="L71" i="75"/>
  <c r="E71" i="75"/>
  <c r="I71" i="75"/>
  <c r="C71" i="75"/>
  <c r="H71" i="75"/>
  <c r="K71" i="75"/>
  <c r="G71" i="75"/>
  <c r="F71" i="75"/>
  <c r="J70" i="75"/>
  <c r="D70" i="75"/>
  <c r="F76" i="76"/>
  <c r="E76" i="76"/>
  <c r="L76" i="76"/>
  <c r="H76" i="76"/>
  <c r="I76" i="76"/>
  <c r="C76" i="76"/>
  <c r="G76" i="76"/>
  <c r="A77" i="76"/>
  <c r="K76" i="76"/>
  <c r="M75" i="76"/>
  <c r="N75" i="76"/>
  <c r="D75" i="76"/>
  <c r="J75" i="76"/>
  <c r="O74" i="76"/>
  <c r="P74" i="76"/>
  <c r="D49" i="76"/>
  <c r="P48" i="76"/>
  <c r="O48" i="76"/>
  <c r="M50" i="75"/>
  <c r="F50" i="75"/>
  <c r="J50" i="75" s="1"/>
  <c r="C51" i="75" s="1"/>
  <c r="N50" i="75"/>
  <c r="A72" i="75"/>
  <c r="L72" i="75" l="1"/>
  <c r="G72" i="75"/>
  <c r="K72" i="75"/>
  <c r="C72" i="75"/>
  <c r="F72" i="75"/>
  <c r="E72" i="75"/>
  <c r="I72" i="75"/>
  <c r="H72" i="75"/>
  <c r="D71" i="75"/>
  <c r="J71" i="75"/>
  <c r="O70" i="75"/>
  <c r="P70" i="75"/>
  <c r="M71" i="75"/>
  <c r="N71" i="75"/>
  <c r="F77" i="76"/>
  <c r="E77" i="76"/>
  <c r="A78" i="76"/>
  <c r="K77" i="76"/>
  <c r="H77" i="76"/>
  <c r="G77" i="76"/>
  <c r="I77" i="76"/>
  <c r="L77" i="76"/>
  <c r="C77" i="76"/>
  <c r="O75" i="76"/>
  <c r="P75" i="76"/>
  <c r="D76" i="76"/>
  <c r="J76" i="76"/>
  <c r="N76" i="76"/>
  <c r="M76" i="76"/>
  <c r="L49" i="76"/>
  <c r="E49" i="76"/>
  <c r="M49" i="76" s="1"/>
  <c r="N49" i="76"/>
  <c r="J49" i="76"/>
  <c r="C50" i="76" s="1"/>
  <c r="F50" i="76" s="1"/>
  <c r="O50" i="75"/>
  <c r="P50" i="75"/>
  <c r="E51" i="75"/>
  <c r="D51" i="75"/>
  <c r="L51" i="75" s="1"/>
  <c r="A73" i="75"/>
  <c r="H73" i="75" l="1"/>
  <c r="K73" i="75"/>
  <c r="F73" i="75"/>
  <c r="I73" i="75"/>
  <c r="G73" i="75"/>
  <c r="E73" i="75"/>
  <c r="C73" i="75"/>
  <c r="L73" i="75"/>
  <c r="O71" i="75"/>
  <c r="P71" i="75"/>
  <c r="D72" i="75"/>
  <c r="J72" i="75"/>
  <c r="N72" i="75"/>
  <c r="M72" i="75"/>
  <c r="F78" i="76"/>
  <c r="E78" i="76"/>
  <c r="G78" i="76"/>
  <c r="L78" i="76"/>
  <c r="I78" i="76"/>
  <c r="K78" i="76"/>
  <c r="C78" i="76"/>
  <c r="A79" i="76"/>
  <c r="H78" i="76"/>
  <c r="P76" i="76"/>
  <c r="O76" i="76"/>
  <c r="N77" i="76"/>
  <c r="M77" i="76"/>
  <c r="D77" i="76"/>
  <c r="J77" i="76"/>
  <c r="P49" i="76"/>
  <c r="O49" i="76"/>
  <c r="D50" i="76"/>
  <c r="M51" i="75"/>
  <c r="F51" i="75"/>
  <c r="J51" i="75" s="1"/>
  <c r="C52" i="75" s="1"/>
  <c r="N51" i="75"/>
  <c r="A74" i="75"/>
  <c r="N73" i="75" l="1"/>
  <c r="M73" i="75"/>
  <c r="H74" i="75"/>
  <c r="I74" i="75"/>
  <c r="C74" i="75"/>
  <c r="L74" i="75"/>
  <c r="F74" i="75"/>
  <c r="G74" i="75"/>
  <c r="E74" i="75"/>
  <c r="K74" i="75"/>
  <c r="J73" i="75"/>
  <c r="D73" i="75"/>
  <c r="O72" i="75"/>
  <c r="P72" i="75"/>
  <c r="J78" i="76"/>
  <c r="D78" i="76"/>
  <c r="M78" i="76"/>
  <c r="N78" i="76"/>
  <c r="P77" i="76"/>
  <c r="O77" i="76"/>
  <c r="E79" i="76"/>
  <c r="F79" i="76"/>
  <c r="L79" i="76"/>
  <c r="K79" i="76"/>
  <c r="H79" i="76"/>
  <c r="G79" i="76"/>
  <c r="I79" i="76"/>
  <c r="A80" i="76"/>
  <c r="C79" i="76"/>
  <c r="L50" i="76"/>
  <c r="E50" i="76"/>
  <c r="M50" i="76" s="1"/>
  <c r="N50" i="76"/>
  <c r="J50" i="76"/>
  <c r="C51" i="76" s="1"/>
  <c r="F51" i="76" s="1"/>
  <c r="O51" i="75"/>
  <c r="P51" i="75"/>
  <c r="D52" i="75"/>
  <c r="L52" i="75" s="1"/>
  <c r="E52" i="75"/>
  <c r="A75" i="75"/>
  <c r="M74" i="75" l="1"/>
  <c r="I75" i="75"/>
  <c r="H75" i="75"/>
  <c r="G75" i="75"/>
  <c r="F75" i="75"/>
  <c r="E75" i="75"/>
  <c r="K75" i="75"/>
  <c r="L75" i="75"/>
  <c r="C75" i="75"/>
  <c r="N74" i="75"/>
  <c r="J74" i="75"/>
  <c r="D74" i="75"/>
  <c r="P73" i="75"/>
  <c r="O73" i="75"/>
  <c r="D79" i="76"/>
  <c r="J79" i="76"/>
  <c r="N79" i="76"/>
  <c r="M79" i="76"/>
  <c r="F80" i="76"/>
  <c r="E80" i="76"/>
  <c r="I80" i="76"/>
  <c r="L80" i="76"/>
  <c r="K80" i="76"/>
  <c r="H80" i="76"/>
  <c r="G80" i="76"/>
  <c r="A81" i="76"/>
  <c r="C80" i="76"/>
  <c r="O78" i="76"/>
  <c r="P78" i="76"/>
  <c r="D51" i="76"/>
  <c r="O50" i="76"/>
  <c r="P50" i="76"/>
  <c r="F52" i="75"/>
  <c r="J52" i="75" s="1"/>
  <c r="C53" i="75" s="1"/>
  <c r="N52" i="75"/>
  <c r="M52" i="75"/>
  <c r="A76" i="75"/>
  <c r="I76" i="75" l="1"/>
  <c r="E76" i="75"/>
  <c r="H76" i="75"/>
  <c r="G76" i="75"/>
  <c r="C76" i="75"/>
  <c r="F76" i="75"/>
  <c r="L76" i="75"/>
  <c r="K76" i="75"/>
  <c r="P74" i="75"/>
  <c r="O74" i="75"/>
  <c r="N75" i="75"/>
  <c r="M75" i="75"/>
  <c r="J75" i="75"/>
  <c r="D75" i="75"/>
  <c r="P79" i="76"/>
  <c r="O79" i="76"/>
  <c r="M80" i="76"/>
  <c r="N80" i="76"/>
  <c r="F81" i="76"/>
  <c r="E81" i="76"/>
  <c r="L81" i="76"/>
  <c r="I81" i="76"/>
  <c r="A82" i="76"/>
  <c r="G81" i="76"/>
  <c r="H81" i="76"/>
  <c r="K81" i="76"/>
  <c r="C81" i="76"/>
  <c r="D80" i="76"/>
  <c r="J80" i="76"/>
  <c r="L51" i="76"/>
  <c r="E51" i="76"/>
  <c r="N51" i="76" s="1"/>
  <c r="M51" i="76"/>
  <c r="J51" i="76"/>
  <c r="C52" i="76" s="1"/>
  <c r="F52" i="76" s="1"/>
  <c r="O52" i="75"/>
  <c r="P52" i="75"/>
  <c r="D53" i="75"/>
  <c r="L53" i="75" s="1"/>
  <c r="E53" i="75"/>
  <c r="A77" i="75"/>
  <c r="O75" i="75" l="1"/>
  <c r="P75" i="75"/>
  <c r="G77" i="75"/>
  <c r="F77" i="75"/>
  <c r="I77" i="75"/>
  <c r="E77" i="75"/>
  <c r="H77" i="75"/>
  <c r="K77" i="75"/>
  <c r="C77" i="75"/>
  <c r="L77" i="75"/>
  <c r="N76" i="75"/>
  <c r="M76" i="75"/>
  <c r="D76" i="75"/>
  <c r="J76" i="75"/>
  <c r="O80" i="76"/>
  <c r="P80" i="76"/>
  <c r="M81" i="76"/>
  <c r="N81" i="76"/>
  <c r="J81" i="76"/>
  <c r="D81" i="76"/>
  <c r="F82" i="76"/>
  <c r="E82" i="76"/>
  <c r="K82" i="76"/>
  <c r="A83" i="76"/>
  <c r="C82" i="76"/>
  <c r="H82" i="76"/>
  <c r="G82" i="76"/>
  <c r="L82" i="76"/>
  <c r="I82" i="76"/>
  <c r="P51" i="76"/>
  <c r="O51" i="76"/>
  <c r="D52" i="76"/>
  <c r="M53" i="75"/>
  <c r="F53" i="75"/>
  <c r="J53" i="75" s="1"/>
  <c r="C54" i="75" s="1"/>
  <c r="N53" i="75"/>
  <c r="A78" i="75"/>
  <c r="M77" i="75" l="1"/>
  <c r="N77" i="75"/>
  <c r="G78" i="75"/>
  <c r="I78" i="75"/>
  <c r="E78" i="75"/>
  <c r="K78" i="75"/>
  <c r="C78" i="75"/>
  <c r="L78" i="75"/>
  <c r="F78" i="75"/>
  <c r="H78" i="75"/>
  <c r="P76" i="75"/>
  <c r="O76" i="75"/>
  <c r="J77" i="75"/>
  <c r="D77" i="75"/>
  <c r="N82" i="76"/>
  <c r="M82" i="76"/>
  <c r="J82" i="76"/>
  <c r="D82" i="76"/>
  <c r="O81" i="76"/>
  <c r="P81" i="76"/>
  <c r="E83" i="76"/>
  <c r="F83" i="76"/>
  <c r="C83" i="76"/>
  <c r="H83" i="76"/>
  <c r="A84" i="76"/>
  <c r="L83" i="76"/>
  <c r="G83" i="76"/>
  <c r="K83" i="76"/>
  <c r="I83" i="76"/>
  <c r="L52" i="76"/>
  <c r="E52" i="76"/>
  <c r="M52" i="76" s="1"/>
  <c r="N52" i="76"/>
  <c r="J52" i="76"/>
  <c r="C53" i="76" s="1"/>
  <c r="F53" i="76" s="1"/>
  <c r="O53" i="75"/>
  <c r="P53" i="75"/>
  <c r="D54" i="75"/>
  <c r="L54" i="75" s="1"/>
  <c r="E54" i="75"/>
  <c r="A79" i="75"/>
  <c r="J78" i="75" l="1"/>
  <c r="D78" i="75"/>
  <c r="G79" i="75"/>
  <c r="E79" i="75"/>
  <c r="H79" i="75"/>
  <c r="I79" i="75"/>
  <c r="F79" i="75"/>
  <c r="L79" i="75"/>
  <c r="C79" i="75"/>
  <c r="K79" i="75"/>
  <c r="P77" i="75"/>
  <c r="O77" i="75"/>
  <c r="N78" i="75"/>
  <c r="M78" i="75"/>
  <c r="F84" i="76"/>
  <c r="E84" i="76"/>
  <c r="C84" i="76"/>
  <c r="A85" i="76"/>
  <c r="K84" i="76"/>
  <c r="I84" i="76"/>
  <c r="G84" i="76"/>
  <c r="H84" i="76"/>
  <c r="L84" i="76"/>
  <c r="N83" i="76"/>
  <c r="M83" i="76"/>
  <c r="J83" i="76"/>
  <c r="D83" i="76"/>
  <c r="O82" i="76"/>
  <c r="P82" i="76"/>
  <c r="D53" i="76"/>
  <c r="O52" i="76"/>
  <c r="P52" i="76"/>
  <c r="F54" i="75"/>
  <c r="J54" i="75" s="1"/>
  <c r="C55" i="75" s="1"/>
  <c r="N54" i="75"/>
  <c r="M54" i="75"/>
  <c r="A80" i="75"/>
  <c r="J79" i="75" l="1"/>
  <c r="D79" i="75"/>
  <c r="G80" i="75"/>
  <c r="L80" i="75"/>
  <c r="F80" i="75"/>
  <c r="C80" i="75"/>
  <c r="E80" i="75"/>
  <c r="K80" i="75"/>
  <c r="I80" i="75"/>
  <c r="H80" i="75"/>
  <c r="N79" i="75"/>
  <c r="M79" i="75"/>
  <c r="O78" i="75"/>
  <c r="P78" i="75"/>
  <c r="D84" i="76"/>
  <c r="J84" i="76"/>
  <c r="F85" i="76"/>
  <c r="E85" i="76"/>
  <c r="G85" i="76"/>
  <c r="K85" i="76"/>
  <c r="C85" i="76"/>
  <c r="I85" i="76"/>
  <c r="L85" i="76"/>
  <c r="A86" i="76"/>
  <c r="H85" i="76"/>
  <c r="P83" i="76"/>
  <c r="O83" i="76"/>
  <c r="M84" i="76"/>
  <c r="N84" i="76"/>
  <c r="L53" i="76"/>
  <c r="E53" i="76"/>
  <c r="M53" i="76" s="1"/>
  <c r="N53" i="76"/>
  <c r="J53" i="76"/>
  <c r="C54" i="76" s="1"/>
  <c r="F54" i="76" s="1"/>
  <c r="O54" i="75"/>
  <c r="P54" i="75"/>
  <c r="D55" i="75"/>
  <c r="L55" i="75" s="1"/>
  <c r="E55" i="75"/>
  <c r="A81" i="75"/>
  <c r="P79" i="75" l="1"/>
  <c r="O79" i="75"/>
  <c r="M80" i="75"/>
  <c r="N80" i="75"/>
  <c r="F81" i="75"/>
  <c r="K81" i="75"/>
  <c r="E81" i="75"/>
  <c r="C81" i="75"/>
  <c r="I81" i="75"/>
  <c r="G81" i="75"/>
  <c r="L81" i="75"/>
  <c r="H81" i="75"/>
  <c r="J80" i="75"/>
  <c r="D80" i="75"/>
  <c r="J85" i="76"/>
  <c r="D85" i="76"/>
  <c r="M85" i="76"/>
  <c r="N85" i="76"/>
  <c r="P84" i="76"/>
  <c r="O84" i="76"/>
  <c r="F86" i="76"/>
  <c r="E86" i="76"/>
  <c r="K86" i="76"/>
  <c r="L86" i="76"/>
  <c r="H86" i="76"/>
  <c r="G86" i="76"/>
  <c r="I86" i="76"/>
  <c r="C86" i="76"/>
  <c r="A87" i="76"/>
  <c r="P53" i="76"/>
  <c r="O53" i="76"/>
  <c r="D54" i="76"/>
  <c r="M55" i="75"/>
  <c r="N55" i="75"/>
  <c r="F55" i="75"/>
  <c r="J55" i="75" s="1"/>
  <c r="C56" i="75" s="1"/>
  <c r="A82" i="75"/>
  <c r="N81" i="75" l="1"/>
  <c r="M81" i="75"/>
  <c r="C82" i="75"/>
  <c r="G82" i="75"/>
  <c r="E82" i="75"/>
  <c r="F82" i="75"/>
  <c r="H82" i="75"/>
  <c r="L82" i="75"/>
  <c r="K82" i="75"/>
  <c r="I82" i="75"/>
  <c r="D81" i="75"/>
  <c r="J81" i="75"/>
  <c r="P80" i="75"/>
  <c r="O80" i="75"/>
  <c r="E87" i="76"/>
  <c r="F87" i="76"/>
  <c r="H87" i="76"/>
  <c r="I87" i="76"/>
  <c r="G87" i="76"/>
  <c r="L87" i="76"/>
  <c r="K87" i="76"/>
  <c r="C87" i="76"/>
  <c r="A88" i="76"/>
  <c r="N86" i="76"/>
  <c r="M86" i="76"/>
  <c r="O85" i="76"/>
  <c r="P85" i="76"/>
  <c r="J86" i="76"/>
  <c r="D86" i="76"/>
  <c r="L54" i="76"/>
  <c r="E54" i="76"/>
  <c r="M54" i="76"/>
  <c r="N54" i="76"/>
  <c r="J54" i="76"/>
  <c r="C55" i="76" s="1"/>
  <c r="F55" i="76" s="1"/>
  <c r="D56" i="75"/>
  <c r="L56" i="75" s="1"/>
  <c r="E56" i="75"/>
  <c r="P55" i="75"/>
  <c r="O55" i="75"/>
  <c r="A83" i="75"/>
  <c r="E83" i="75" l="1"/>
  <c r="C83" i="75"/>
  <c r="H83" i="75"/>
  <c r="F83" i="75"/>
  <c r="L83" i="75"/>
  <c r="I83" i="75"/>
  <c r="G83" i="75"/>
  <c r="K83" i="75"/>
  <c r="J82" i="75"/>
  <c r="D82" i="75"/>
  <c r="M82" i="75"/>
  <c r="N82" i="75"/>
  <c r="O81" i="75"/>
  <c r="P81" i="75"/>
  <c r="O86" i="76"/>
  <c r="P86" i="76"/>
  <c r="D87" i="76"/>
  <c r="J87" i="76"/>
  <c r="F88" i="76"/>
  <c r="E88" i="76"/>
  <c r="I88" i="76"/>
  <c r="G88" i="76"/>
  <c r="H88" i="76"/>
  <c r="K88" i="76"/>
  <c r="C88" i="76"/>
  <c r="A89" i="76"/>
  <c r="L88" i="76"/>
  <c r="M87" i="76"/>
  <c r="N87" i="76"/>
  <c r="D55" i="76"/>
  <c r="O54" i="76"/>
  <c r="P54" i="76"/>
  <c r="N56" i="75"/>
  <c r="F56" i="75"/>
  <c r="J56" i="75" s="1"/>
  <c r="C57" i="75" s="1"/>
  <c r="M56" i="75"/>
  <c r="A84" i="75"/>
  <c r="D83" i="75" l="1"/>
  <c r="J83" i="75"/>
  <c r="F84" i="75"/>
  <c r="K84" i="75"/>
  <c r="L84" i="75"/>
  <c r="E84" i="75"/>
  <c r="C84" i="75"/>
  <c r="H84" i="75"/>
  <c r="I84" i="75"/>
  <c r="G84" i="75"/>
  <c r="O82" i="75"/>
  <c r="P82" i="75"/>
  <c r="M83" i="75"/>
  <c r="N83" i="75"/>
  <c r="D88" i="76"/>
  <c r="J88" i="76"/>
  <c r="F89" i="76"/>
  <c r="E89" i="76"/>
  <c r="K89" i="76"/>
  <c r="I89" i="76"/>
  <c r="H89" i="76"/>
  <c r="G89" i="76"/>
  <c r="C89" i="76"/>
  <c r="L89" i="76"/>
  <c r="A90" i="76"/>
  <c r="P87" i="76"/>
  <c r="O87" i="76"/>
  <c r="N88" i="76"/>
  <c r="M88" i="76"/>
  <c r="L55" i="76"/>
  <c r="E55" i="76"/>
  <c r="M55" i="76" s="1"/>
  <c r="N55" i="76"/>
  <c r="J55" i="76"/>
  <c r="C56" i="76" s="1"/>
  <c r="F56" i="76" s="1"/>
  <c r="D57" i="75"/>
  <c r="L57" i="75" s="1"/>
  <c r="E57" i="75"/>
  <c r="O56" i="75"/>
  <c r="P56" i="75"/>
  <c r="A85" i="75"/>
  <c r="J84" i="75" l="1"/>
  <c r="D84" i="75"/>
  <c r="O83" i="75"/>
  <c r="P83" i="75"/>
  <c r="N84" i="75"/>
  <c r="M84" i="75"/>
  <c r="F85" i="75"/>
  <c r="K85" i="75"/>
  <c r="C85" i="75"/>
  <c r="E85" i="75"/>
  <c r="I85" i="75"/>
  <c r="H85" i="75"/>
  <c r="L85" i="75"/>
  <c r="G85" i="75"/>
  <c r="M89" i="76"/>
  <c r="N89" i="76"/>
  <c r="F90" i="76"/>
  <c r="E90" i="76"/>
  <c r="I90" i="76"/>
  <c r="G90" i="76"/>
  <c r="C90" i="76"/>
  <c r="H90" i="76"/>
  <c r="K90" i="76"/>
  <c r="A91" i="76"/>
  <c r="L90" i="76"/>
  <c r="P88" i="76"/>
  <c r="O88" i="76"/>
  <c r="J89" i="76"/>
  <c r="D89" i="76"/>
  <c r="D56" i="76"/>
  <c r="P55" i="76"/>
  <c r="O55" i="76"/>
  <c r="M57" i="75"/>
  <c r="F57" i="75"/>
  <c r="J57" i="75" s="1"/>
  <c r="C58" i="75" s="1"/>
  <c r="N57" i="75"/>
  <c r="A86" i="75"/>
  <c r="C86" i="75" l="1"/>
  <c r="L86" i="75"/>
  <c r="F86" i="75"/>
  <c r="K86" i="75"/>
  <c r="H86" i="75"/>
  <c r="I86" i="75"/>
  <c r="G86" i="75"/>
  <c r="E86" i="75"/>
  <c r="M85" i="75"/>
  <c r="N85" i="75"/>
  <c r="J85" i="75"/>
  <c r="D85" i="75"/>
  <c r="O84" i="75"/>
  <c r="P84" i="75"/>
  <c r="J90" i="76"/>
  <c r="D90" i="76"/>
  <c r="E91" i="76"/>
  <c r="F91" i="76"/>
  <c r="L91" i="76"/>
  <c r="I91" i="76"/>
  <c r="G91" i="76"/>
  <c r="K91" i="76"/>
  <c r="H91" i="76"/>
  <c r="A92" i="76"/>
  <c r="C91" i="76"/>
  <c r="P89" i="76"/>
  <c r="O89" i="76"/>
  <c r="M90" i="76"/>
  <c r="N90" i="76"/>
  <c r="L56" i="76"/>
  <c r="E56" i="76"/>
  <c r="M56" i="76" s="1"/>
  <c r="J56" i="76"/>
  <c r="C57" i="76" s="1"/>
  <c r="F57" i="76" s="1"/>
  <c r="O57" i="75"/>
  <c r="P57" i="75"/>
  <c r="D58" i="75"/>
  <c r="L58" i="75" s="1"/>
  <c r="E58" i="75"/>
  <c r="A87" i="75"/>
  <c r="M86" i="75" l="1"/>
  <c r="N86" i="75"/>
  <c r="O85" i="75"/>
  <c r="P85" i="75"/>
  <c r="E87" i="75"/>
  <c r="C87" i="75"/>
  <c r="F87" i="75"/>
  <c r="K87" i="75"/>
  <c r="H87" i="75"/>
  <c r="G87" i="75"/>
  <c r="L87" i="75"/>
  <c r="I87" i="75"/>
  <c r="D86" i="75"/>
  <c r="J86" i="75"/>
  <c r="P90" i="76"/>
  <c r="O90" i="76"/>
  <c r="N56" i="76"/>
  <c r="P56" i="76" s="1"/>
  <c r="D91" i="76"/>
  <c r="J91" i="76"/>
  <c r="M91" i="76"/>
  <c r="N91" i="76"/>
  <c r="F92" i="76"/>
  <c r="E92" i="76"/>
  <c r="A93" i="76"/>
  <c r="K92" i="76"/>
  <c r="C92" i="76"/>
  <c r="G92" i="76"/>
  <c r="I92" i="76"/>
  <c r="H92" i="76"/>
  <c r="L92" i="76"/>
  <c r="D57" i="76"/>
  <c r="M58" i="75"/>
  <c r="N58" i="75"/>
  <c r="F58" i="75"/>
  <c r="J58" i="75" s="1"/>
  <c r="C59" i="75" s="1"/>
  <c r="A88" i="75"/>
  <c r="D87" i="75" l="1"/>
  <c r="J87" i="75"/>
  <c r="P86" i="75"/>
  <c r="O86" i="75"/>
  <c r="N87" i="75"/>
  <c r="M87" i="75"/>
  <c r="F88" i="75"/>
  <c r="K88" i="75"/>
  <c r="E88" i="75"/>
  <c r="L88" i="75"/>
  <c r="C88" i="75"/>
  <c r="D88" i="75" s="1"/>
  <c r="I88" i="75"/>
  <c r="H88" i="75"/>
  <c r="G88" i="75"/>
  <c r="P91" i="76"/>
  <c r="O91" i="76"/>
  <c r="F93" i="76"/>
  <c r="E93" i="76"/>
  <c r="L93" i="76"/>
  <c r="C93" i="76"/>
  <c r="H93" i="76"/>
  <c r="G93" i="76"/>
  <c r="K93" i="76"/>
  <c r="A94" i="76"/>
  <c r="I93" i="76"/>
  <c r="O56" i="76"/>
  <c r="J92" i="76"/>
  <c r="D92" i="76"/>
  <c r="N92" i="76"/>
  <c r="M92" i="76"/>
  <c r="L57" i="76"/>
  <c r="E57" i="76"/>
  <c r="M57" i="76" s="1"/>
  <c r="N57" i="76"/>
  <c r="J57" i="76"/>
  <c r="C58" i="76" s="1"/>
  <c r="F58" i="76" s="1"/>
  <c r="D59" i="75"/>
  <c r="L59" i="75" s="1"/>
  <c r="E59" i="75"/>
  <c r="O58" i="75"/>
  <c r="P58" i="75"/>
  <c r="A89" i="75"/>
  <c r="L89" i="75" l="1"/>
  <c r="E89" i="75"/>
  <c r="I89" i="75"/>
  <c r="K89" i="75"/>
  <c r="G89" i="75"/>
  <c r="C89" i="75"/>
  <c r="H89" i="75"/>
  <c r="F89" i="75"/>
  <c r="J88" i="75"/>
  <c r="M88" i="75"/>
  <c r="N88" i="75"/>
  <c r="P88" i="75" s="1"/>
  <c r="O87" i="75"/>
  <c r="P87" i="75"/>
  <c r="O92" i="76"/>
  <c r="P92" i="76"/>
  <c r="N93" i="76"/>
  <c r="M93" i="76"/>
  <c r="F94" i="76"/>
  <c r="E94" i="76"/>
  <c r="I94" i="76"/>
  <c r="K94" i="76"/>
  <c r="G94" i="76"/>
  <c r="C94" i="76"/>
  <c r="L94" i="76"/>
  <c r="H94" i="76"/>
  <c r="A95" i="76"/>
  <c r="J93" i="76"/>
  <c r="D93" i="76"/>
  <c r="D58" i="76"/>
  <c r="O57" i="76"/>
  <c r="P57" i="76"/>
  <c r="M59" i="75"/>
  <c r="F59" i="75"/>
  <c r="J59" i="75" s="1"/>
  <c r="C60" i="75" s="1"/>
  <c r="N59" i="75"/>
  <c r="A90" i="75"/>
  <c r="K90" i="75" l="1"/>
  <c r="C90" i="75"/>
  <c r="L90" i="75"/>
  <c r="I90" i="75"/>
  <c r="H90" i="75"/>
  <c r="G90" i="75"/>
  <c r="E90" i="75"/>
  <c r="F90" i="75"/>
  <c r="O88" i="75"/>
  <c r="J89" i="75"/>
  <c r="D89" i="75"/>
  <c r="M89" i="75"/>
  <c r="N89" i="75"/>
  <c r="P93" i="76"/>
  <c r="O93" i="76"/>
  <c r="D94" i="76"/>
  <c r="J94" i="76"/>
  <c r="N94" i="76"/>
  <c r="M94" i="76"/>
  <c r="E95" i="76"/>
  <c r="F95" i="76"/>
  <c r="L95" i="76"/>
  <c r="I95" i="76"/>
  <c r="G95" i="76"/>
  <c r="C95" i="76"/>
  <c r="A96" i="76"/>
  <c r="H95" i="76"/>
  <c r="K95" i="76"/>
  <c r="L58" i="76"/>
  <c r="E58" i="76"/>
  <c r="N58" i="76" s="1"/>
  <c r="M58" i="76"/>
  <c r="J58" i="76"/>
  <c r="C59" i="76" s="1"/>
  <c r="F59" i="76" s="1"/>
  <c r="P59" i="75"/>
  <c r="O59" i="75"/>
  <c r="D60" i="75"/>
  <c r="L60" i="75" s="1"/>
  <c r="E60" i="75"/>
  <c r="A91" i="75"/>
  <c r="N90" i="75" l="1"/>
  <c r="M90" i="75"/>
  <c r="D90" i="75"/>
  <c r="J90" i="75"/>
  <c r="I91" i="75"/>
  <c r="H91" i="75"/>
  <c r="L91" i="75"/>
  <c r="F91" i="75"/>
  <c r="G91" i="75"/>
  <c r="C91" i="75"/>
  <c r="K91" i="75"/>
  <c r="E91" i="75"/>
  <c r="P89" i="75"/>
  <c r="O89" i="75"/>
  <c r="D95" i="76"/>
  <c r="J95" i="76"/>
  <c r="M95" i="76"/>
  <c r="N95" i="76"/>
  <c r="F96" i="76"/>
  <c r="E96" i="76"/>
  <c r="I96" i="76"/>
  <c r="G96" i="76"/>
  <c r="C96" i="76"/>
  <c r="L96" i="76"/>
  <c r="A97" i="76"/>
  <c r="H96" i="76"/>
  <c r="K96" i="76"/>
  <c r="O94" i="76"/>
  <c r="P94" i="76"/>
  <c r="O58" i="76"/>
  <c r="P58" i="76"/>
  <c r="D59" i="76"/>
  <c r="M60" i="75"/>
  <c r="N60" i="75"/>
  <c r="F60" i="75"/>
  <c r="J60" i="75" s="1"/>
  <c r="C61" i="75" s="1"/>
  <c r="A92" i="75"/>
  <c r="D91" i="75" l="1"/>
  <c r="J91" i="75"/>
  <c r="E92" i="75"/>
  <c r="G92" i="75"/>
  <c r="L92" i="75"/>
  <c r="F92" i="75"/>
  <c r="K92" i="75"/>
  <c r="I92" i="75"/>
  <c r="C92" i="75"/>
  <c r="H92" i="75"/>
  <c r="N91" i="75"/>
  <c r="M91" i="75"/>
  <c r="O90" i="75"/>
  <c r="P90" i="75"/>
  <c r="M96" i="76"/>
  <c r="N96" i="76"/>
  <c r="O95" i="76"/>
  <c r="P95" i="76"/>
  <c r="F97" i="76"/>
  <c r="E97" i="76"/>
  <c r="A98" i="76"/>
  <c r="H97" i="76"/>
  <c r="G97" i="76"/>
  <c r="I97" i="76"/>
  <c r="L97" i="76"/>
  <c r="C97" i="76"/>
  <c r="K97" i="76"/>
  <c r="D96" i="76"/>
  <c r="J96" i="76"/>
  <c r="L59" i="76"/>
  <c r="E59" i="76"/>
  <c r="M59" i="76" s="1"/>
  <c r="J59" i="76"/>
  <c r="C60" i="76" s="1"/>
  <c r="F60" i="76" s="1"/>
  <c r="D61" i="75"/>
  <c r="L61" i="75" s="1"/>
  <c r="E61" i="75"/>
  <c r="O60" i="75"/>
  <c r="P60" i="75"/>
  <c r="A93" i="75"/>
  <c r="H93" i="75" l="1"/>
  <c r="C93" i="75"/>
  <c r="F93" i="75"/>
  <c r="E93" i="75"/>
  <c r="L93" i="75"/>
  <c r="K93" i="75"/>
  <c r="G93" i="75"/>
  <c r="I93" i="75"/>
  <c r="O91" i="75"/>
  <c r="P91" i="75"/>
  <c r="M92" i="75"/>
  <c r="N92" i="75"/>
  <c r="J92" i="75"/>
  <c r="D92" i="75"/>
  <c r="F98" i="76"/>
  <c r="E98" i="76"/>
  <c r="H98" i="76"/>
  <c r="K98" i="76"/>
  <c r="A99" i="76"/>
  <c r="G98" i="76"/>
  <c r="L98" i="76"/>
  <c r="C98" i="76"/>
  <c r="I98" i="76"/>
  <c r="N97" i="76"/>
  <c r="M97" i="76"/>
  <c r="O96" i="76"/>
  <c r="P96" i="76"/>
  <c r="N59" i="76"/>
  <c r="O59" i="76" s="1"/>
  <c r="J97" i="76"/>
  <c r="D97" i="76"/>
  <c r="P59" i="76"/>
  <c r="D60" i="76"/>
  <c r="M61" i="75"/>
  <c r="F61" i="75"/>
  <c r="J61" i="75" s="1"/>
  <c r="C62" i="75" s="1"/>
  <c r="N61" i="75"/>
  <c r="A94" i="75"/>
  <c r="D93" i="75" l="1"/>
  <c r="J93" i="75"/>
  <c r="H94" i="75"/>
  <c r="C94" i="75"/>
  <c r="F94" i="75"/>
  <c r="E94" i="75"/>
  <c r="K94" i="75"/>
  <c r="G94" i="75"/>
  <c r="L94" i="75"/>
  <c r="I94" i="75"/>
  <c r="O92" i="75"/>
  <c r="P92" i="75"/>
  <c r="N93" i="75"/>
  <c r="M93" i="75"/>
  <c r="P97" i="76"/>
  <c r="O97" i="76"/>
  <c r="N98" i="76"/>
  <c r="M98" i="76"/>
  <c r="J98" i="76"/>
  <c r="D98" i="76"/>
  <c r="E99" i="76"/>
  <c r="F99" i="76"/>
  <c r="C99" i="76"/>
  <c r="G99" i="76"/>
  <c r="H99" i="76"/>
  <c r="A100" i="76"/>
  <c r="I99" i="76"/>
  <c r="K99" i="76"/>
  <c r="L99" i="76"/>
  <c r="L60" i="76"/>
  <c r="E60" i="76"/>
  <c r="M60" i="76"/>
  <c r="N60" i="76"/>
  <c r="J60" i="76"/>
  <c r="C61" i="76" s="1"/>
  <c r="F61" i="76" s="1"/>
  <c r="O61" i="75"/>
  <c r="P61" i="75"/>
  <c r="E62" i="75"/>
  <c r="D62" i="75"/>
  <c r="L62" i="75" s="1"/>
  <c r="A95" i="75"/>
  <c r="D94" i="75" l="1"/>
  <c r="J94" i="75"/>
  <c r="G95" i="75"/>
  <c r="H95" i="75"/>
  <c r="C95" i="75"/>
  <c r="E95" i="75"/>
  <c r="I95" i="75"/>
  <c r="L95" i="75"/>
  <c r="F95" i="75"/>
  <c r="K95" i="75"/>
  <c r="M94" i="75"/>
  <c r="N94" i="75"/>
  <c r="O93" i="75"/>
  <c r="P93" i="75"/>
  <c r="N99" i="76"/>
  <c r="M99" i="76"/>
  <c r="F100" i="76"/>
  <c r="E100" i="76"/>
  <c r="K100" i="76"/>
  <c r="H100" i="76"/>
  <c r="G100" i="76"/>
  <c r="C100" i="76"/>
  <c r="A101" i="76"/>
  <c r="L100" i="76"/>
  <c r="I100" i="76"/>
  <c r="O98" i="76"/>
  <c r="P98" i="76"/>
  <c r="D99" i="76"/>
  <c r="J99" i="76"/>
  <c r="D61" i="76"/>
  <c r="P60" i="76"/>
  <c r="O60" i="76"/>
  <c r="F62" i="75"/>
  <c r="J62" i="75" s="1"/>
  <c r="N62" i="75"/>
  <c r="M62" i="75"/>
  <c r="A96" i="75"/>
  <c r="G96" i="75" l="1"/>
  <c r="H96" i="75"/>
  <c r="C96" i="75"/>
  <c r="K96" i="75"/>
  <c r="E96" i="75"/>
  <c r="L96" i="75"/>
  <c r="F96" i="75"/>
  <c r="I96" i="75"/>
  <c r="O94" i="75"/>
  <c r="P94" i="75"/>
  <c r="N95" i="75"/>
  <c r="M95" i="75"/>
  <c r="D95" i="75"/>
  <c r="J95" i="75"/>
  <c r="J100" i="76"/>
  <c r="D100" i="76"/>
  <c r="M100" i="76"/>
  <c r="N100" i="76"/>
  <c r="F101" i="76"/>
  <c r="E101" i="76"/>
  <c r="K101" i="76"/>
  <c r="I101" i="76"/>
  <c r="G101" i="76"/>
  <c r="L101" i="76"/>
  <c r="C101" i="76"/>
  <c r="H101" i="76"/>
  <c r="A102" i="76"/>
  <c r="P99" i="76"/>
  <c r="O99" i="76"/>
  <c r="L61" i="76"/>
  <c r="E61" i="76"/>
  <c r="N61" i="76"/>
  <c r="M61" i="76"/>
  <c r="J61" i="76"/>
  <c r="C62" i="76" s="1"/>
  <c r="F62" i="76" s="1"/>
  <c r="O62" i="75"/>
  <c r="P62" i="75"/>
  <c r="A97" i="75"/>
  <c r="G97" i="75" l="1"/>
  <c r="C97" i="75"/>
  <c r="E97" i="75"/>
  <c r="L97" i="75"/>
  <c r="F97" i="75"/>
  <c r="H97" i="75"/>
  <c r="K97" i="75"/>
  <c r="I97" i="75"/>
  <c r="P95" i="75"/>
  <c r="O95" i="75"/>
  <c r="D96" i="75"/>
  <c r="J96" i="75"/>
  <c r="M96" i="75"/>
  <c r="N96" i="75"/>
  <c r="O100" i="76"/>
  <c r="P100" i="76"/>
  <c r="D101" i="76"/>
  <c r="J101" i="76"/>
  <c r="N101" i="76"/>
  <c r="M101" i="76"/>
  <c r="F102" i="76"/>
  <c r="E102" i="76"/>
  <c r="C102" i="76"/>
  <c r="I102" i="76"/>
  <c r="A103" i="76"/>
  <c r="L102" i="76"/>
  <c r="G102" i="76"/>
  <c r="H102" i="76"/>
  <c r="K102" i="76"/>
  <c r="O61" i="76"/>
  <c r="P61" i="76"/>
  <c r="D62" i="76"/>
  <c r="A98" i="75"/>
  <c r="M97" i="75" l="1"/>
  <c r="N97" i="75"/>
  <c r="O96" i="75"/>
  <c r="P96" i="75"/>
  <c r="J97" i="75"/>
  <c r="D97" i="75"/>
  <c r="F98" i="75"/>
  <c r="E98" i="75"/>
  <c r="H98" i="75"/>
  <c r="L98" i="75"/>
  <c r="K98" i="75"/>
  <c r="G98" i="75"/>
  <c r="I98" i="75"/>
  <c r="C98" i="75"/>
  <c r="M102" i="76"/>
  <c r="N102" i="76"/>
  <c r="E103" i="76"/>
  <c r="F103" i="76"/>
  <c r="L103" i="76"/>
  <c r="K103" i="76"/>
  <c r="H103" i="76"/>
  <c r="C103" i="76"/>
  <c r="A104" i="76"/>
  <c r="G103" i="76"/>
  <c r="I103" i="76"/>
  <c r="J102" i="76"/>
  <c r="D102" i="76"/>
  <c r="O101" i="76"/>
  <c r="P101" i="76"/>
  <c r="L62" i="76"/>
  <c r="E62" i="76"/>
  <c r="M62" i="76" s="1"/>
  <c r="N62" i="76"/>
  <c r="J62" i="76"/>
  <c r="A99" i="75"/>
  <c r="N98" i="75" l="1"/>
  <c r="M98" i="75"/>
  <c r="K99" i="75"/>
  <c r="C99" i="75"/>
  <c r="L99" i="75"/>
  <c r="E99" i="75"/>
  <c r="G99" i="75"/>
  <c r="H99" i="75"/>
  <c r="I99" i="75"/>
  <c r="F99" i="75"/>
  <c r="J98" i="75"/>
  <c r="D98" i="75"/>
  <c r="P97" i="75"/>
  <c r="O97" i="75"/>
  <c r="D103" i="76"/>
  <c r="J103" i="76"/>
  <c r="M103" i="76"/>
  <c r="N103" i="76"/>
  <c r="O102" i="76"/>
  <c r="P102" i="76"/>
  <c r="F104" i="76"/>
  <c r="E104" i="76"/>
  <c r="C104" i="76"/>
  <c r="A105" i="76"/>
  <c r="H104" i="76"/>
  <c r="K104" i="76"/>
  <c r="L104" i="76"/>
  <c r="I104" i="76"/>
  <c r="G104" i="76"/>
  <c r="O62" i="76"/>
  <c r="P62" i="76"/>
  <c r="A100" i="75"/>
  <c r="C100" i="75" l="1"/>
  <c r="I100" i="75"/>
  <c r="L100" i="75"/>
  <c r="K100" i="75"/>
  <c r="E100" i="75"/>
  <c r="H100" i="75"/>
  <c r="G100" i="75"/>
  <c r="F100" i="75"/>
  <c r="M99" i="75"/>
  <c r="N99" i="75"/>
  <c r="D99" i="75"/>
  <c r="J99" i="75"/>
  <c r="O98" i="75"/>
  <c r="P98" i="75"/>
  <c r="F105" i="76"/>
  <c r="E105" i="76"/>
  <c r="I105" i="76"/>
  <c r="K105" i="76"/>
  <c r="C105" i="76"/>
  <c r="G105" i="76"/>
  <c r="L105" i="76"/>
  <c r="H105" i="76"/>
  <c r="A106" i="76"/>
  <c r="M104" i="76"/>
  <c r="N104" i="76"/>
  <c r="P103" i="76"/>
  <c r="O103" i="76"/>
  <c r="J104" i="76"/>
  <c r="D104" i="76"/>
  <c r="A101" i="75"/>
  <c r="E101" i="75" l="1"/>
  <c r="L101" i="75"/>
  <c r="C101" i="75"/>
  <c r="I101" i="75"/>
  <c r="K101" i="75"/>
  <c r="H101" i="75"/>
  <c r="F101" i="75"/>
  <c r="G101" i="75"/>
  <c r="P99" i="75"/>
  <c r="O99" i="75"/>
  <c r="M100" i="75"/>
  <c r="N100" i="75"/>
  <c r="J100" i="75"/>
  <c r="D100" i="75"/>
  <c r="N105" i="76"/>
  <c r="M105" i="76"/>
  <c r="P104" i="76"/>
  <c r="O104" i="76"/>
  <c r="F106" i="76"/>
  <c r="E106" i="76"/>
  <c r="G106" i="76"/>
  <c r="H106" i="76"/>
  <c r="A107" i="76"/>
  <c r="I106" i="76"/>
  <c r="K106" i="76"/>
  <c r="L106" i="76"/>
  <c r="C106" i="76"/>
  <c r="D105" i="76"/>
  <c r="J105" i="76"/>
  <c r="A102" i="75"/>
  <c r="E102" i="75" l="1"/>
  <c r="L102" i="75"/>
  <c r="I102" i="75"/>
  <c r="F102" i="75"/>
  <c r="C102" i="75"/>
  <c r="K102" i="75"/>
  <c r="G102" i="75"/>
  <c r="H102" i="75"/>
  <c r="P100" i="75"/>
  <c r="O100" i="75"/>
  <c r="J101" i="75"/>
  <c r="D101" i="75"/>
  <c r="M101" i="75"/>
  <c r="N101" i="75"/>
  <c r="N106" i="76"/>
  <c r="M106" i="76"/>
  <c r="D106" i="76"/>
  <c r="J106" i="76"/>
  <c r="E107" i="76"/>
  <c r="F107" i="76"/>
  <c r="K107" i="76"/>
  <c r="G107" i="76"/>
  <c r="H107" i="76"/>
  <c r="A108" i="76"/>
  <c r="I107" i="76"/>
  <c r="L107" i="76"/>
  <c r="C107" i="76"/>
  <c r="O105" i="76"/>
  <c r="P105" i="76"/>
  <c r="A103" i="75"/>
  <c r="D102" i="75" l="1"/>
  <c r="J102" i="75"/>
  <c r="C103" i="75"/>
  <c r="I103" i="75"/>
  <c r="H103" i="75"/>
  <c r="K103" i="75"/>
  <c r="G103" i="75"/>
  <c r="E103" i="75"/>
  <c r="F103" i="75"/>
  <c r="L103" i="75"/>
  <c r="O101" i="75"/>
  <c r="P101" i="75"/>
  <c r="M102" i="75"/>
  <c r="N102" i="75"/>
  <c r="F108" i="76"/>
  <c r="E108" i="76"/>
  <c r="A109" i="76"/>
  <c r="I108" i="76"/>
  <c r="L108" i="76"/>
  <c r="H108" i="76"/>
  <c r="G108" i="76"/>
  <c r="K108" i="76"/>
  <c r="C108" i="76"/>
  <c r="J107" i="76"/>
  <c r="D107" i="76"/>
  <c r="M107" i="76"/>
  <c r="N107" i="76"/>
  <c r="O106" i="76"/>
  <c r="P106" i="76"/>
  <c r="A104" i="75"/>
  <c r="J103" i="75" l="1"/>
  <c r="D103" i="75"/>
  <c r="K104" i="75"/>
  <c r="L104" i="75"/>
  <c r="G104" i="75"/>
  <c r="C104" i="75"/>
  <c r="F104" i="75"/>
  <c r="E104" i="75"/>
  <c r="H104" i="75"/>
  <c r="I104" i="75"/>
  <c r="O102" i="75"/>
  <c r="P102" i="75"/>
  <c r="N103" i="75"/>
  <c r="M103" i="75"/>
  <c r="M108" i="76"/>
  <c r="N108" i="76"/>
  <c r="F109" i="76"/>
  <c r="E109" i="76"/>
  <c r="C109" i="76"/>
  <c r="I109" i="76"/>
  <c r="K109" i="76"/>
  <c r="L109" i="76"/>
  <c r="H109" i="76"/>
  <c r="G109" i="76"/>
  <c r="A110" i="76"/>
  <c r="O107" i="76"/>
  <c r="P107" i="76"/>
  <c r="J108" i="76"/>
  <c r="D108" i="76"/>
  <c r="A105" i="75"/>
  <c r="P103" i="75" l="1"/>
  <c r="O103" i="75"/>
  <c r="D104" i="75"/>
  <c r="J104" i="75"/>
  <c r="N104" i="75"/>
  <c r="M104" i="75"/>
  <c r="K105" i="75"/>
  <c r="L105" i="75"/>
  <c r="G105" i="75"/>
  <c r="F105" i="75"/>
  <c r="I105" i="75"/>
  <c r="H105" i="75"/>
  <c r="C105" i="75"/>
  <c r="E105" i="75"/>
  <c r="M109" i="76"/>
  <c r="N109" i="76"/>
  <c r="F110" i="76"/>
  <c r="E110" i="76"/>
  <c r="I110" i="76"/>
  <c r="K110" i="76"/>
  <c r="L110" i="76"/>
  <c r="C110" i="76"/>
  <c r="A111" i="76"/>
  <c r="H110" i="76"/>
  <c r="G110" i="76"/>
  <c r="O108" i="76"/>
  <c r="P108" i="76"/>
  <c r="J109" i="76"/>
  <c r="D109" i="76"/>
  <c r="A106" i="75"/>
  <c r="I106" i="75" l="1"/>
  <c r="F106" i="75"/>
  <c r="L106" i="75"/>
  <c r="C106" i="75"/>
  <c r="G106" i="75"/>
  <c r="E106" i="75"/>
  <c r="K106" i="75"/>
  <c r="H106" i="75"/>
  <c r="M105" i="75"/>
  <c r="N105" i="75"/>
  <c r="D105" i="75"/>
  <c r="J105" i="75"/>
  <c r="O104" i="75"/>
  <c r="P104" i="75"/>
  <c r="D110" i="76"/>
  <c r="J110" i="76"/>
  <c r="M110" i="76"/>
  <c r="N110" i="76"/>
  <c r="P109" i="76"/>
  <c r="O109" i="76"/>
  <c r="E111" i="76"/>
  <c r="F111" i="76"/>
  <c r="C111" i="76"/>
  <c r="H111" i="76"/>
  <c r="I111" i="76"/>
  <c r="A112" i="76"/>
  <c r="L111" i="76"/>
  <c r="K111" i="76"/>
  <c r="G111" i="76"/>
  <c r="A107" i="75"/>
  <c r="P105" i="75" l="1"/>
  <c r="O105" i="75"/>
  <c r="D106" i="75"/>
  <c r="J106" i="75"/>
  <c r="I107" i="75"/>
  <c r="C107" i="75"/>
  <c r="F107" i="75"/>
  <c r="H107" i="75"/>
  <c r="L107" i="75"/>
  <c r="E107" i="75"/>
  <c r="G107" i="75"/>
  <c r="K107" i="75"/>
  <c r="M106" i="75"/>
  <c r="O106" i="75" s="1"/>
  <c r="N106" i="75"/>
  <c r="P106" i="75" s="1"/>
  <c r="N111" i="76"/>
  <c r="M111" i="76"/>
  <c r="F112" i="76"/>
  <c r="E112" i="76"/>
  <c r="I112" i="76"/>
  <c r="L112" i="76"/>
  <c r="G112" i="76"/>
  <c r="A113" i="76"/>
  <c r="C112" i="76"/>
  <c r="K112" i="76"/>
  <c r="H112" i="76"/>
  <c r="P110" i="76"/>
  <c r="O110" i="76"/>
  <c r="D111" i="76"/>
  <c r="J111" i="76"/>
  <c r="A108" i="75"/>
  <c r="I108" i="75" l="1"/>
  <c r="K108" i="75"/>
  <c r="F108" i="75"/>
  <c r="C108" i="75"/>
  <c r="G108" i="75"/>
  <c r="E108" i="75"/>
  <c r="L108" i="75"/>
  <c r="H108" i="75"/>
  <c r="N107" i="75"/>
  <c r="M107" i="75"/>
  <c r="D107" i="75"/>
  <c r="J107" i="75"/>
  <c r="M112" i="76"/>
  <c r="N112" i="76"/>
  <c r="F113" i="76"/>
  <c r="E113" i="76"/>
  <c r="K113" i="76"/>
  <c r="A114" i="76"/>
  <c r="C113" i="76"/>
  <c r="I113" i="76"/>
  <c r="G113" i="76"/>
  <c r="H113" i="76"/>
  <c r="L113" i="76"/>
  <c r="D112" i="76"/>
  <c r="J112" i="76"/>
  <c r="O111" i="76"/>
  <c r="P111" i="76"/>
  <c r="A109" i="75"/>
  <c r="I109" i="75" l="1"/>
  <c r="K109" i="75"/>
  <c r="F109" i="75"/>
  <c r="G109" i="75"/>
  <c r="C109" i="75"/>
  <c r="L109" i="75"/>
  <c r="E109" i="75"/>
  <c r="H109" i="75"/>
  <c r="D108" i="75"/>
  <c r="J108" i="75"/>
  <c r="N108" i="75"/>
  <c r="M108" i="75"/>
  <c r="P107" i="75"/>
  <c r="O107" i="75"/>
  <c r="P112" i="76"/>
  <c r="O112" i="76"/>
  <c r="M113" i="76"/>
  <c r="N113" i="76"/>
  <c r="D113" i="76"/>
  <c r="J113" i="76"/>
  <c r="F114" i="76"/>
  <c r="E114" i="76"/>
  <c r="H114" i="76"/>
  <c r="K114" i="76"/>
  <c r="A115" i="76"/>
  <c r="L114" i="76"/>
  <c r="C114" i="76"/>
  <c r="I114" i="76"/>
  <c r="G114" i="76"/>
  <c r="A110" i="75"/>
  <c r="M109" i="75" l="1"/>
  <c r="N109" i="75"/>
  <c r="I110" i="75"/>
  <c r="E110" i="75"/>
  <c r="C110" i="75"/>
  <c r="L110" i="75"/>
  <c r="F110" i="75"/>
  <c r="H110" i="75"/>
  <c r="G110" i="75"/>
  <c r="K110" i="75"/>
  <c r="O108" i="75"/>
  <c r="P108" i="75"/>
  <c r="J109" i="75"/>
  <c r="D109" i="75"/>
  <c r="E115" i="76"/>
  <c r="F115" i="76"/>
  <c r="C115" i="76"/>
  <c r="H115" i="76"/>
  <c r="K115" i="76"/>
  <c r="I115" i="76"/>
  <c r="L115" i="76"/>
  <c r="G115" i="76"/>
  <c r="A116" i="76"/>
  <c r="N114" i="76"/>
  <c r="M114" i="76"/>
  <c r="P113" i="76"/>
  <c r="O113" i="76"/>
  <c r="D114" i="76"/>
  <c r="J114" i="76"/>
  <c r="A111" i="75"/>
  <c r="N110" i="75" l="1"/>
  <c r="M110" i="75"/>
  <c r="I111" i="75"/>
  <c r="E111" i="75"/>
  <c r="G111" i="75"/>
  <c r="C111" i="75"/>
  <c r="L111" i="75"/>
  <c r="K111" i="75"/>
  <c r="F111" i="75"/>
  <c r="H111" i="75"/>
  <c r="O109" i="75"/>
  <c r="P109" i="75"/>
  <c r="D110" i="75"/>
  <c r="J110" i="75"/>
  <c r="P114" i="76"/>
  <c r="O114" i="76"/>
  <c r="D115" i="76"/>
  <c r="J115" i="76"/>
  <c r="F116" i="76"/>
  <c r="E116" i="76"/>
  <c r="C116" i="76"/>
  <c r="K116" i="76"/>
  <c r="G116" i="76"/>
  <c r="H116" i="76"/>
  <c r="L116" i="76"/>
  <c r="A117" i="76"/>
  <c r="I116" i="76"/>
  <c r="N115" i="76"/>
  <c r="M115" i="76"/>
  <c r="A112" i="75"/>
  <c r="M111" i="75" l="1"/>
  <c r="N111" i="75"/>
  <c r="H112" i="75"/>
  <c r="I112" i="75"/>
  <c r="E112" i="75"/>
  <c r="K112" i="75"/>
  <c r="C112" i="75"/>
  <c r="F112" i="75"/>
  <c r="L112" i="75"/>
  <c r="G112" i="75"/>
  <c r="D111" i="75"/>
  <c r="J111" i="75"/>
  <c r="P110" i="75"/>
  <c r="O110" i="75"/>
  <c r="D116" i="76"/>
  <c r="J116" i="76"/>
  <c r="P115" i="76"/>
  <c r="O115" i="76"/>
  <c r="F117" i="76"/>
  <c r="E117" i="76"/>
  <c r="G117" i="76"/>
  <c r="C117" i="76"/>
  <c r="A118" i="76"/>
  <c r="H117" i="76"/>
  <c r="K117" i="76"/>
  <c r="I117" i="76"/>
  <c r="L117" i="76"/>
  <c r="M116" i="76"/>
  <c r="N116" i="76"/>
  <c r="A113" i="75"/>
  <c r="J112" i="75" l="1"/>
  <c r="D112" i="75"/>
  <c r="I113" i="75"/>
  <c r="E113" i="75"/>
  <c r="L113" i="75"/>
  <c r="K113" i="75"/>
  <c r="F113" i="75"/>
  <c r="C113" i="75"/>
  <c r="H113" i="75"/>
  <c r="G113" i="75"/>
  <c r="O111" i="75"/>
  <c r="P111" i="75"/>
  <c r="M112" i="75"/>
  <c r="N112" i="75"/>
  <c r="J117" i="76"/>
  <c r="D117" i="76"/>
  <c r="P116" i="76"/>
  <c r="O116" i="76"/>
  <c r="N117" i="76"/>
  <c r="M117" i="76"/>
  <c r="F118" i="76"/>
  <c r="E118" i="76"/>
  <c r="G118" i="76"/>
  <c r="I118" i="76"/>
  <c r="H118" i="76"/>
  <c r="K118" i="76"/>
  <c r="L118" i="76"/>
  <c r="C118" i="76"/>
  <c r="A119" i="76"/>
  <c r="A114" i="75"/>
  <c r="I114" i="75" l="1"/>
  <c r="F114" i="75"/>
  <c r="H114" i="75"/>
  <c r="E114" i="75"/>
  <c r="G114" i="75"/>
  <c r="K114" i="75"/>
  <c r="L114" i="75"/>
  <c r="C114" i="75"/>
  <c r="D113" i="75"/>
  <c r="J113" i="75"/>
  <c r="M113" i="75"/>
  <c r="N113" i="75"/>
  <c r="P112" i="75"/>
  <c r="O112" i="75"/>
  <c r="E119" i="76"/>
  <c r="F119" i="76"/>
  <c r="H119" i="76"/>
  <c r="I119" i="76"/>
  <c r="G119" i="76"/>
  <c r="C119" i="76"/>
  <c r="A120" i="76"/>
  <c r="L119" i="76"/>
  <c r="K119" i="76"/>
  <c r="J118" i="76"/>
  <c r="D118" i="76"/>
  <c r="M118" i="76"/>
  <c r="N118" i="76"/>
  <c r="P117" i="76"/>
  <c r="O117" i="76"/>
  <c r="A115" i="75"/>
  <c r="P113" i="75" l="1"/>
  <c r="O113" i="75"/>
  <c r="M114" i="75"/>
  <c r="N114" i="75"/>
  <c r="K115" i="75"/>
  <c r="C115" i="75"/>
  <c r="I115" i="75"/>
  <c r="L115" i="75"/>
  <c r="G115" i="75"/>
  <c r="H115" i="75"/>
  <c r="F115" i="75"/>
  <c r="E115" i="75"/>
  <c r="D114" i="75"/>
  <c r="J114" i="75"/>
  <c r="F120" i="76"/>
  <c r="E120" i="76"/>
  <c r="C120" i="76"/>
  <c r="A121" i="76"/>
  <c r="L120" i="76"/>
  <c r="I120" i="76"/>
  <c r="G120" i="76"/>
  <c r="K120" i="76"/>
  <c r="H120" i="76"/>
  <c r="D119" i="76"/>
  <c r="J119" i="76"/>
  <c r="O118" i="76"/>
  <c r="P118" i="76"/>
  <c r="N119" i="76"/>
  <c r="M119" i="76"/>
  <c r="A116" i="75"/>
  <c r="M115" i="75" l="1"/>
  <c r="N115" i="75"/>
  <c r="O114" i="75"/>
  <c r="P114" i="75"/>
  <c r="J115" i="75"/>
  <c r="D115" i="75"/>
  <c r="I116" i="75"/>
  <c r="E116" i="75"/>
  <c r="C116" i="75"/>
  <c r="F116" i="75"/>
  <c r="L116" i="75"/>
  <c r="H116" i="75"/>
  <c r="G116" i="75"/>
  <c r="K116" i="75"/>
  <c r="J120" i="76"/>
  <c r="D120" i="76"/>
  <c r="P119" i="76"/>
  <c r="O119" i="76"/>
  <c r="N120" i="76"/>
  <c r="M120" i="76"/>
  <c r="E121" i="76"/>
  <c r="F121" i="76"/>
  <c r="K121" i="76"/>
  <c r="C121" i="76"/>
  <c r="I121" i="76"/>
  <c r="A122" i="76"/>
  <c r="H121" i="76"/>
  <c r="G121" i="76"/>
  <c r="L121" i="76"/>
  <c r="A117" i="75"/>
  <c r="N116" i="75" l="1"/>
  <c r="M116" i="75"/>
  <c r="H117" i="75"/>
  <c r="C117" i="75"/>
  <c r="F117" i="75"/>
  <c r="I117" i="75"/>
  <c r="E117" i="75"/>
  <c r="G117" i="75"/>
  <c r="L117" i="75"/>
  <c r="K117" i="75"/>
  <c r="O115" i="75"/>
  <c r="P115" i="75"/>
  <c r="D116" i="75"/>
  <c r="J116" i="75"/>
  <c r="F122" i="76"/>
  <c r="E122" i="76"/>
  <c r="I122" i="76"/>
  <c r="L122" i="76"/>
  <c r="K122" i="76"/>
  <c r="A123" i="76"/>
  <c r="G122" i="76"/>
  <c r="C122" i="76"/>
  <c r="H122" i="76"/>
  <c r="M121" i="76"/>
  <c r="N121" i="76"/>
  <c r="J121" i="76"/>
  <c r="D121" i="76"/>
  <c r="P120" i="76"/>
  <c r="O120" i="76"/>
  <c r="A118" i="75"/>
  <c r="J117" i="75" l="1"/>
  <c r="D117" i="75"/>
  <c r="M117" i="75"/>
  <c r="N117" i="75"/>
  <c r="G118" i="75"/>
  <c r="C118" i="75"/>
  <c r="K118" i="75"/>
  <c r="E118" i="75"/>
  <c r="I118" i="75"/>
  <c r="H118" i="75"/>
  <c r="L118" i="75"/>
  <c r="F118" i="75"/>
  <c r="P116" i="75"/>
  <c r="O116" i="75"/>
  <c r="J122" i="76"/>
  <c r="D122" i="76"/>
  <c r="P121" i="76"/>
  <c r="O121" i="76"/>
  <c r="F123" i="76"/>
  <c r="E123" i="76"/>
  <c r="H123" i="76"/>
  <c r="G123" i="76"/>
  <c r="I123" i="76"/>
  <c r="A124" i="76"/>
  <c r="C123" i="76"/>
  <c r="K123" i="76"/>
  <c r="L123" i="76"/>
  <c r="N122" i="76"/>
  <c r="M122" i="76"/>
  <c r="A119" i="75"/>
  <c r="P117" i="75" l="1"/>
  <c r="O117" i="75"/>
  <c r="K119" i="75"/>
  <c r="F119" i="75"/>
  <c r="G119" i="75"/>
  <c r="I119" i="75"/>
  <c r="C119" i="75"/>
  <c r="L119" i="75"/>
  <c r="H119" i="75"/>
  <c r="E119" i="75"/>
  <c r="J118" i="75"/>
  <c r="D118" i="75"/>
  <c r="M118" i="75"/>
  <c r="N118" i="75"/>
  <c r="D123" i="76"/>
  <c r="J123" i="76"/>
  <c r="O122" i="76"/>
  <c r="P122" i="76"/>
  <c r="F124" i="76"/>
  <c r="E124" i="76"/>
  <c r="I124" i="76"/>
  <c r="H124" i="76"/>
  <c r="G124" i="76"/>
  <c r="K124" i="76"/>
  <c r="L124" i="76"/>
  <c r="C124" i="76"/>
  <c r="A125" i="76"/>
  <c r="M123" i="76"/>
  <c r="N123" i="76"/>
  <c r="A120" i="75"/>
  <c r="D119" i="75" l="1"/>
  <c r="J119" i="75"/>
  <c r="E120" i="75"/>
  <c r="I120" i="75"/>
  <c r="K120" i="75"/>
  <c r="G120" i="75"/>
  <c r="C120" i="75"/>
  <c r="H120" i="75"/>
  <c r="F120" i="75"/>
  <c r="L120" i="75"/>
  <c r="O118" i="75"/>
  <c r="P118" i="75"/>
  <c r="N119" i="75"/>
  <c r="M119" i="75"/>
  <c r="J124" i="76"/>
  <c r="D124" i="76"/>
  <c r="N124" i="76"/>
  <c r="M124" i="76"/>
  <c r="P123" i="76"/>
  <c r="O123" i="76"/>
  <c r="E125" i="76"/>
  <c r="F125" i="76"/>
  <c r="L125" i="76"/>
  <c r="C125" i="76"/>
  <c r="A126" i="76"/>
  <c r="H125" i="76"/>
  <c r="G125" i="76"/>
  <c r="K125" i="76"/>
  <c r="I125" i="76"/>
  <c r="A121" i="75"/>
  <c r="J120" i="75" l="1"/>
  <c r="D120" i="75"/>
  <c r="N120" i="75"/>
  <c r="M120" i="75"/>
  <c r="K121" i="75"/>
  <c r="H121" i="75"/>
  <c r="C121" i="75"/>
  <c r="L121" i="75"/>
  <c r="I121" i="75"/>
  <c r="G121" i="75"/>
  <c r="F121" i="75"/>
  <c r="E121" i="75"/>
  <c r="P119" i="75"/>
  <c r="O119" i="75"/>
  <c r="M125" i="76"/>
  <c r="N125" i="76"/>
  <c r="P124" i="76"/>
  <c r="O124" i="76"/>
  <c r="D125" i="76"/>
  <c r="J125" i="76"/>
  <c r="F126" i="76"/>
  <c r="E126" i="76"/>
  <c r="I126" i="76"/>
  <c r="C126" i="76"/>
  <c r="K126" i="76"/>
  <c r="H126" i="76"/>
  <c r="G126" i="76"/>
  <c r="A127" i="76"/>
  <c r="L126" i="76"/>
  <c r="A122" i="75"/>
  <c r="N121" i="75" l="1"/>
  <c r="M121" i="75"/>
  <c r="D121" i="75"/>
  <c r="J121" i="75"/>
  <c r="P120" i="75"/>
  <c r="O120" i="75"/>
  <c r="C122" i="75"/>
  <c r="K122" i="75"/>
  <c r="H122" i="75"/>
  <c r="E122" i="75"/>
  <c r="G122" i="75"/>
  <c r="L122" i="75"/>
  <c r="I122" i="75"/>
  <c r="F122" i="75"/>
  <c r="F127" i="76"/>
  <c r="E127" i="76"/>
  <c r="C127" i="76"/>
  <c r="A128" i="76"/>
  <c r="I127" i="76"/>
  <c r="L127" i="76"/>
  <c r="H127" i="76"/>
  <c r="K127" i="76"/>
  <c r="G127" i="76"/>
  <c r="D126" i="76"/>
  <c r="J126" i="76"/>
  <c r="O125" i="76"/>
  <c r="P125" i="76"/>
  <c r="M126" i="76"/>
  <c r="N126" i="76"/>
  <c r="A123" i="75"/>
  <c r="D122" i="75" l="1"/>
  <c r="J122" i="75"/>
  <c r="H123" i="75"/>
  <c r="C123" i="75"/>
  <c r="G123" i="75"/>
  <c r="E123" i="75"/>
  <c r="F123" i="75"/>
  <c r="I123" i="75"/>
  <c r="K123" i="75"/>
  <c r="L123" i="75"/>
  <c r="M122" i="75"/>
  <c r="N122" i="75"/>
  <c r="P122" i="75" s="1"/>
  <c r="P121" i="75"/>
  <c r="O121" i="75"/>
  <c r="F128" i="76"/>
  <c r="E128" i="76"/>
  <c r="I128" i="76"/>
  <c r="G128" i="76"/>
  <c r="A129" i="76"/>
  <c r="H128" i="76"/>
  <c r="K128" i="76"/>
  <c r="C128" i="76"/>
  <c r="L128" i="76"/>
  <c r="O126" i="76"/>
  <c r="P126" i="76"/>
  <c r="D127" i="76"/>
  <c r="J127" i="76"/>
  <c r="N127" i="76"/>
  <c r="M127" i="76"/>
  <c r="A124" i="75"/>
  <c r="J123" i="75" l="1"/>
  <c r="D123" i="75"/>
  <c r="O122" i="75"/>
  <c r="G124" i="75"/>
  <c r="C124" i="75"/>
  <c r="E124" i="75"/>
  <c r="L124" i="75"/>
  <c r="I124" i="75"/>
  <c r="H124" i="75"/>
  <c r="F124" i="75"/>
  <c r="K124" i="75"/>
  <c r="N123" i="75"/>
  <c r="M123" i="75"/>
  <c r="D128" i="76"/>
  <c r="J128" i="76"/>
  <c r="O127" i="76"/>
  <c r="P127" i="76"/>
  <c r="N128" i="76"/>
  <c r="M128" i="76"/>
  <c r="E129" i="76"/>
  <c r="F129" i="76"/>
  <c r="K129" i="76"/>
  <c r="C129" i="76"/>
  <c r="G129" i="76"/>
  <c r="I129" i="76"/>
  <c r="A130" i="76"/>
  <c r="H129" i="76"/>
  <c r="L129" i="76"/>
  <c r="A125" i="75"/>
  <c r="O123" i="75" l="1"/>
  <c r="P123" i="75"/>
  <c r="N124" i="75"/>
  <c r="M124" i="75"/>
  <c r="G125" i="75"/>
  <c r="F125" i="75"/>
  <c r="H125" i="75"/>
  <c r="L125" i="75"/>
  <c r="E125" i="75"/>
  <c r="I125" i="75"/>
  <c r="C125" i="75"/>
  <c r="K125" i="75"/>
  <c r="J124" i="75"/>
  <c r="D124" i="75"/>
  <c r="N129" i="76"/>
  <c r="M129" i="76"/>
  <c r="J129" i="76"/>
  <c r="D129" i="76"/>
  <c r="F130" i="76"/>
  <c r="E130" i="76"/>
  <c r="G130" i="76"/>
  <c r="L130" i="76"/>
  <c r="K130" i="76"/>
  <c r="C130" i="76"/>
  <c r="I130" i="76"/>
  <c r="H130" i="76"/>
  <c r="A131" i="76"/>
  <c r="O128" i="76"/>
  <c r="P128" i="76"/>
  <c r="A126" i="75"/>
  <c r="M125" i="75" l="1"/>
  <c r="N125" i="75"/>
  <c r="D125" i="75"/>
  <c r="J125" i="75"/>
  <c r="P124" i="75"/>
  <c r="O124" i="75"/>
  <c r="G126" i="75"/>
  <c r="I126" i="75"/>
  <c r="K126" i="75"/>
  <c r="E126" i="75"/>
  <c r="L126" i="75"/>
  <c r="H126" i="75"/>
  <c r="F126" i="75"/>
  <c r="C126" i="75"/>
  <c r="J130" i="76"/>
  <c r="D130" i="76"/>
  <c r="N130" i="76"/>
  <c r="M130" i="76"/>
  <c r="F131" i="76"/>
  <c r="E131" i="76"/>
  <c r="C131" i="76"/>
  <c r="H131" i="76"/>
  <c r="A132" i="76"/>
  <c r="K131" i="76"/>
  <c r="L131" i="76"/>
  <c r="G131" i="76"/>
  <c r="I131" i="76"/>
  <c r="O129" i="76"/>
  <c r="P129" i="76"/>
  <c r="A127" i="75"/>
  <c r="G127" i="75" l="1"/>
  <c r="K127" i="75"/>
  <c r="I127" i="75"/>
  <c r="F127" i="75"/>
  <c r="L127" i="75"/>
  <c r="H127" i="75"/>
  <c r="E127" i="75"/>
  <c r="C127" i="75"/>
  <c r="J126" i="75"/>
  <c r="D126" i="75"/>
  <c r="N126" i="75"/>
  <c r="M126" i="75"/>
  <c r="P125" i="75"/>
  <c r="O125" i="75"/>
  <c r="D131" i="76"/>
  <c r="J131" i="76"/>
  <c r="O130" i="76"/>
  <c r="P130" i="76"/>
  <c r="M131" i="76"/>
  <c r="N131" i="76"/>
  <c r="F132" i="76"/>
  <c r="E132" i="76"/>
  <c r="I132" i="76"/>
  <c r="K132" i="76"/>
  <c r="H132" i="76"/>
  <c r="C132" i="76"/>
  <c r="L132" i="76"/>
  <c r="G132" i="76"/>
  <c r="A133" i="76"/>
  <c r="A128" i="75"/>
  <c r="D127" i="75" l="1"/>
  <c r="J127" i="75"/>
  <c r="O126" i="75"/>
  <c r="P126" i="75"/>
  <c r="N127" i="75"/>
  <c r="M127" i="75"/>
  <c r="F128" i="75"/>
  <c r="K128" i="75"/>
  <c r="C128" i="75"/>
  <c r="L128" i="75"/>
  <c r="E128" i="75"/>
  <c r="H128" i="75"/>
  <c r="I128" i="75"/>
  <c r="G128" i="75"/>
  <c r="D132" i="76"/>
  <c r="J132" i="76"/>
  <c r="O131" i="76"/>
  <c r="P131" i="76"/>
  <c r="N132" i="76"/>
  <c r="M132" i="76"/>
  <c r="E133" i="76"/>
  <c r="F133" i="76"/>
  <c r="H133" i="76"/>
  <c r="K133" i="76"/>
  <c r="A134" i="76"/>
  <c r="I133" i="76"/>
  <c r="G133" i="76"/>
  <c r="L133" i="76"/>
  <c r="C133" i="76"/>
  <c r="A129" i="75"/>
  <c r="D128" i="75" l="1"/>
  <c r="J128" i="75"/>
  <c r="P127" i="75"/>
  <c r="O127" i="75"/>
  <c r="M128" i="75"/>
  <c r="N128" i="75"/>
  <c r="H129" i="75"/>
  <c r="C129" i="75"/>
  <c r="F129" i="75"/>
  <c r="L129" i="75"/>
  <c r="K129" i="75"/>
  <c r="G129" i="75"/>
  <c r="E129" i="75"/>
  <c r="I129" i="75"/>
  <c r="J133" i="76"/>
  <c r="D133" i="76"/>
  <c r="F134" i="76"/>
  <c r="E134" i="76"/>
  <c r="A135" i="76"/>
  <c r="H134" i="76"/>
  <c r="I134" i="76"/>
  <c r="K134" i="76"/>
  <c r="L134" i="76"/>
  <c r="G134" i="76"/>
  <c r="C134" i="76"/>
  <c r="N133" i="76"/>
  <c r="M133" i="76"/>
  <c r="P132" i="76"/>
  <c r="O132" i="76"/>
  <c r="A130" i="75"/>
  <c r="M129" i="75" l="1"/>
  <c r="N129" i="75"/>
  <c r="J129" i="75"/>
  <c r="D129" i="75"/>
  <c r="L130" i="75"/>
  <c r="K130" i="75"/>
  <c r="H130" i="75"/>
  <c r="F130" i="75"/>
  <c r="G130" i="75"/>
  <c r="I130" i="75"/>
  <c r="C130" i="75"/>
  <c r="E130" i="75"/>
  <c r="O128" i="75"/>
  <c r="P128" i="75"/>
  <c r="J134" i="76"/>
  <c r="D134" i="76"/>
  <c r="O133" i="76"/>
  <c r="P133" i="76"/>
  <c r="N134" i="76"/>
  <c r="M134" i="76"/>
  <c r="F135" i="76"/>
  <c r="E135" i="76"/>
  <c r="A136" i="76"/>
  <c r="C135" i="76"/>
  <c r="I135" i="76"/>
  <c r="L135" i="76"/>
  <c r="K135" i="76"/>
  <c r="H135" i="76"/>
  <c r="G135" i="76"/>
  <c r="A131" i="75"/>
  <c r="M130" i="75" l="1"/>
  <c r="N130" i="75"/>
  <c r="J130" i="75"/>
  <c r="D130" i="75"/>
  <c r="L131" i="75"/>
  <c r="F131" i="75"/>
  <c r="E131" i="75"/>
  <c r="G131" i="75"/>
  <c r="H131" i="75"/>
  <c r="I131" i="75"/>
  <c r="K131" i="75"/>
  <c r="C131" i="75"/>
  <c r="P129" i="75"/>
  <c r="O129" i="75"/>
  <c r="M135" i="76"/>
  <c r="N135" i="76"/>
  <c r="J135" i="76"/>
  <c r="D135" i="76"/>
  <c r="F136" i="76"/>
  <c r="E136" i="76"/>
  <c r="C136" i="76"/>
  <c r="I136" i="76"/>
  <c r="G136" i="76"/>
  <c r="H136" i="76"/>
  <c r="A137" i="76"/>
  <c r="L136" i="76"/>
  <c r="K136" i="76"/>
  <c r="P134" i="76"/>
  <c r="O134" i="76"/>
  <c r="A132" i="75"/>
  <c r="J131" i="75" l="1"/>
  <c r="D131" i="75"/>
  <c r="N131" i="75"/>
  <c r="P131" i="75" s="1"/>
  <c r="M131" i="75"/>
  <c r="O131" i="75" s="1"/>
  <c r="L132" i="75"/>
  <c r="E132" i="75"/>
  <c r="I132" i="75"/>
  <c r="C132" i="75"/>
  <c r="F132" i="75"/>
  <c r="K132" i="75"/>
  <c r="H132" i="75"/>
  <c r="G132" i="75"/>
  <c r="O130" i="75"/>
  <c r="P130" i="75"/>
  <c r="E137" i="76"/>
  <c r="F137" i="76"/>
  <c r="L137" i="76"/>
  <c r="A138" i="76"/>
  <c r="C137" i="76"/>
  <c r="G137" i="76"/>
  <c r="I137" i="76"/>
  <c r="K137" i="76"/>
  <c r="H137" i="76"/>
  <c r="D136" i="76"/>
  <c r="J136" i="76"/>
  <c r="N136" i="76"/>
  <c r="M136" i="76"/>
  <c r="P135" i="76"/>
  <c r="O135" i="76"/>
  <c r="A133" i="75"/>
  <c r="D132" i="75" l="1"/>
  <c r="J132" i="75"/>
  <c r="C133" i="75"/>
  <c r="I133" i="75"/>
  <c r="H133" i="75"/>
  <c r="G133" i="75"/>
  <c r="F133" i="75"/>
  <c r="E133" i="75"/>
  <c r="K133" i="75"/>
  <c r="L133" i="75"/>
  <c r="M132" i="75"/>
  <c r="N132" i="75"/>
  <c r="O136" i="76"/>
  <c r="P136" i="76"/>
  <c r="F138" i="76"/>
  <c r="E138" i="76"/>
  <c r="G138" i="76"/>
  <c r="H138" i="76"/>
  <c r="L138" i="76"/>
  <c r="C138" i="76"/>
  <c r="A139" i="76"/>
  <c r="I138" i="76"/>
  <c r="K138" i="76"/>
  <c r="J137" i="76"/>
  <c r="D137" i="76"/>
  <c r="M137" i="76"/>
  <c r="N137" i="76"/>
  <c r="A134" i="75"/>
  <c r="K134" i="75" l="1"/>
  <c r="C134" i="75"/>
  <c r="L134" i="75"/>
  <c r="G134" i="75"/>
  <c r="I134" i="75"/>
  <c r="E134" i="75"/>
  <c r="F134" i="75"/>
  <c r="H134" i="75"/>
  <c r="O132" i="75"/>
  <c r="P132" i="75"/>
  <c r="M133" i="75"/>
  <c r="N133" i="75"/>
  <c r="D133" i="75"/>
  <c r="J133" i="75"/>
  <c r="F139" i="76"/>
  <c r="E139" i="76"/>
  <c r="K139" i="76"/>
  <c r="L139" i="76"/>
  <c r="G139" i="76"/>
  <c r="H139" i="76"/>
  <c r="C139" i="76"/>
  <c r="A140" i="76"/>
  <c r="I139" i="76"/>
  <c r="J138" i="76"/>
  <c r="D138" i="76"/>
  <c r="M138" i="76"/>
  <c r="N138" i="76"/>
  <c r="O137" i="76"/>
  <c r="P137" i="76"/>
  <c r="A135" i="75"/>
  <c r="O133" i="75" l="1"/>
  <c r="P133" i="75"/>
  <c r="I135" i="75"/>
  <c r="C135" i="75"/>
  <c r="H135" i="75"/>
  <c r="G135" i="75"/>
  <c r="L135" i="75"/>
  <c r="E135" i="75"/>
  <c r="K135" i="75"/>
  <c r="F135" i="75"/>
  <c r="M134" i="75"/>
  <c r="N134" i="75"/>
  <c r="J134" i="75"/>
  <c r="D134" i="75"/>
  <c r="P138" i="76"/>
  <c r="O138" i="76"/>
  <c r="F140" i="76"/>
  <c r="E140" i="76"/>
  <c r="I140" i="76"/>
  <c r="C140" i="76"/>
  <c r="L140" i="76"/>
  <c r="H140" i="76"/>
  <c r="G140" i="76"/>
  <c r="A141" i="76"/>
  <c r="K140" i="76"/>
  <c r="D139" i="76"/>
  <c r="J139" i="76"/>
  <c r="M139" i="76"/>
  <c r="N139" i="76"/>
  <c r="A136" i="75"/>
  <c r="O134" i="75" l="1"/>
  <c r="P134" i="75"/>
  <c r="M135" i="75"/>
  <c r="N135" i="75"/>
  <c r="D135" i="75"/>
  <c r="J135" i="75"/>
  <c r="I136" i="75"/>
  <c r="F136" i="75"/>
  <c r="E136" i="75"/>
  <c r="K136" i="75"/>
  <c r="L136" i="75"/>
  <c r="C136" i="75"/>
  <c r="G136" i="75"/>
  <c r="H136" i="75"/>
  <c r="M140" i="76"/>
  <c r="N140" i="76"/>
  <c r="P139" i="76"/>
  <c r="O139" i="76"/>
  <c r="E141" i="76"/>
  <c r="F141" i="76"/>
  <c r="A142" i="76"/>
  <c r="K141" i="76"/>
  <c r="L141" i="76"/>
  <c r="H141" i="76"/>
  <c r="G141" i="76"/>
  <c r="C141" i="76"/>
  <c r="I141" i="76"/>
  <c r="J140" i="76"/>
  <c r="D140" i="76"/>
  <c r="A137" i="75"/>
  <c r="J136" i="75" l="1"/>
  <c r="D136" i="75"/>
  <c r="P135" i="75"/>
  <c r="O135" i="75"/>
  <c r="E137" i="75"/>
  <c r="F137" i="75"/>
  <c r="H137" i="75"/>
  <c r="K137" i="75"/>
  <c r="L137" i="75"/>
  <c r="I137" i="75"/>
  <c r="C137" i="75"/>
  <c r="G137" i="75"/>
  <c r="N136" i="75"/>
  <c r="P136" i="75" s="1"/>
  <c r="M136" i="75"/>
  <c r="O136" i="75" s="1"/>
  <c r="N141" i="76"/>
  <c r="M141" i="76"/>
  <c r="J141" i="76"/>
  <c r="D141" i="76"/>
  <c r="F142" i="76"/>
  <c r="E142" i="76"/>
  <c r="K142" i="76"/>
  <c r="H142" i="76"/>
  <c r="G142" i="76"/>
  <c r="L142" i="76"/>
  <c r="C142" i="76"/>
  <c r="A143" i="76"/>
  <c r="I142" i="76"/>
  <c r="O140" i="76"/>
  <c r="P140" i="76"/>
  <c r="A138" i="75"/>
  <c r="D137" i="75" l="1"/>
  <c r="J137" i="75"/>
  <c r="G138" i="75"/>
  <c r="E138" i="75"/>
  <c r="C138" i="75"/>
  <c r="H138" i="75"/>
  <c r="F138" i="75"/>
  <c r="L138" i="75"/>
  <c r="K138" i="75"/>
  <c r="I138" i="75"/>
  <c r="N137" i="75"/>
  <c r="M137" i="75"/>
  <c r="P141" i="76"/>
  <c r="O141" i="76"/>
  <c r="F143" i="76"/>
  <c r="E143" i="76"/>
  <c r="L143" i="76"/>
  <c r="K143" i="76"/>
  <c r="H143" i="76"/>
  <c r="G143" i="76"/>
  <c r="I143" i="76"/>
  <c r="A144" i="76"/>
  <c r="C143" i="76"/>
  <c r="J142" i="76"/>
  <c r="D142" i="76"/>
  <c r="N142" i="76"/>
  <c r="M142" i="76"/>
  <c r="A139" i="75"/>
  <c r="G139" i="75" l="1"/>
  <c r="L139" i="75"/>
  <c r="E139" i="75"/>
  <c r="K139" i="75"/>
  <c r="F139" i="75"/>
  <c r="H139" i="75"/>
  <c r="C139" i="75"/>
  <c r="I139" i="75"/>
  <c r="N138" i="75"/>
  <c r="M138" i="75"/>
  <c r="O137" i="75"/>
  <c r="P137" i="75"/>
  <c r="D138" i="75"/>
  <c r="J138" i="75"/>
  <c r="M143" i="76"/>
  <c r="N143" i="76"/>
  <c r="D143" i="76"/>
  <c r="J143" i="76"/>
  <c r="O142" i="76"/>
  <c r="P142" i="76"/>
  <c r="F144" i="76"/>
  <c r="E144" i="76"/>
  <c r="A145" i="76"/>
  <c r="C144" i="76"/>
  <c r="I144" i="76"/>
  <c r="L144" i="76"/>
  <c r="K144" i="76"/>
  <c r="H144" i="76"/>
  <c r="G144" i="76"/>
  <c r="A140" i="75"/>
  <c r="J139" i="75" l="1"/>
  <c r="D139" i="75"/>
  <c r="P138" i="75"/>
  <c r="O138" i="75"/>
  <c r="M139" i="75"/>
  <c r="N139" i="75"/>
  <c r="L140" i="75"/>
  <c r="G140" i="75"/>
  <c r="K140" i="75"/>
  <c r="E140" i="75"/>
  <c r="C140" i="75"/>
  <c r="H140" i="75"/>
  <c r="I140" i="75"/>
  <c r="F140" i="75"/>
  <c r="E145" i="76"/>
  <c r="F145" i="76"/>
  <c r="A146" i="76"/>
  <c r="C145" i="76"/>
  <c r="L145" i="76"/>
  <c r="I145" i="76"/>
  <c r="G145" i="76"/>
  <c r="H145" i="76"/>
  <c r="K145" i="76"/>
  <c r="M144" i="76"/>
  <c r="N144" i="76"/>
  <c r="D144" i="76"/>
  <c r="J144" i="76"/>
  <c r="P143" i="76"/>
  <c r="O143" i="76"/>
  <c r="A141" i="75"/>
  <c r="J140" i="75" l="1"/>
  <c r="D140" i="75"/>
  <c r="K141" i="75"/>
  <c r="I141" i="75"/>
  <c r="E141" i="75"/>
  <c r="L141" i="75"/>
  <c r="C141" i="75"/>
  <c r="H141" i="75"/>
  <c r="F141" i="75"/>
  <c r="G141" i="75"/>
  <c r="M140" i="75"/>
  <c r="N140" i="75"/>
  <c r="O139" i="75"/>
  <c r="P139" i="75"/>
  <c r="F146" i="76"/>
  <c r="E146" i="76"/>
  <c r="K146" i="76"/>
  <c r="L146" i="76"/>
  <c r="G146" i="76"/>
  <c r="I146" i="76"/>
  <c r="C146" i="76"/>
  <c r="H146" i="76"/>
  <c r="N145" i="76"/>
  <c r="M145" i="76"/>
  <c r="J145" i="76"/>
  <c r="D145" i="76"/>
  <c r="P144" i="76"/>
  <c r="O144" i="76"/>
  <c r="A142" i="75"/>
  <c r="F142" i="75" l="1"/>
  <c r="I142" i="75"/>
  <c r="K142" i="75"/>
  <c r="G142" i="75"/>
  <c r="L142" i="75"/>
  <c r="H142" i="75"/>
  <c r="E142" i="75"/>
  <c r="C142" i="75"/>
  <c r="O140" i="75"/>
  <c r="P140" i="75"/>
  <c r="J141" i="75"/>
  <c r="D141" i="75"/>
  <c r="N141" i="75"/>
  <c r="M141" i="75"/>
  <c r="D146" i="76"/>
  <c r="J146" i="76"/>
  <c r="M146" i="76"/>
  <c r="N146" i="76"/>
  <c r="P145" i="76"/>
  <c r="O145" i="76"/>
  <c r="A143" i="75"/>
  <c r="D142" i="75" l="1"/>
  <c r="J142" i="75"/>
  <c r="N142" i="75"/>
  <c r="M142" i="75"/>
  <c r="F143" i="75"/>
  <c r="G143" i="75"/>
  <c r="I143" i="75"/>
  <c r="E143" i="75"/>
  <c r="K143" i="75"/>
  <c r="L143" i="75"/>
  <c r="H143" i="75"/>
  <c r="C143" i="75"/>
  <c r="O141" i="75"/>
  <c r="P141" i="75"/>
  <c r="O146" i="76"/>
  <c r="P146" i="76"/>
  <c r="A144" i="75"/>
  <c r="M143" i="75" l="1"/>
  <c r="N143" i="75"/>
  <c r="O142" i="75"/>
  <c r="P142" i="75"/>
  <c r="D143" i="75"/>
  <c r="J143" i="75"/>
  <c r="F144" i="75"/>
  <c r="J144" i="75" s="1"/>
  <c r="I144" i="75"/>
  <c r="C144" i="75"/>
  <c r="D144" i="75" s="1"/>
  <c r="K144" i="75"/>
  <c r="L144" i="75"/>
  <c r="H144" i="75"/>
  <c r="E144" i="75"/>
  <c r="G144" i="75"/>
  <c r="A145" i="75"/>
  <c r="O143" i="75" l="1"/>
  <c r="P143" i="75"/>
  <c r="H145" i="75"/>
  <c r="I145" i="75"/>
  <c r="F145" i="75"/>
  <c r="L145" i="75"/>
  <c r="C145" i="75"/>
  <c r="E145" i="75"/>
  <c r="G145" i="75"/>
  <c r="K145" i="75"/>
  <c r="N144" i="75"/>
  <c r="M144" i="75"/>
  <c r="A146" i="75"/>
  <c r="N145" i="75" l="1"/>
  <c r="M145" i="75"/>
  <c r="O144" i="75"/>
  <c r="P144" i="75"/>
  <c r="D145" i="75"/>
  <c r="J145" i="75"/>
  <c r="F146" i="75"/>
  <c r="E146" i="75"/>
  <c r="L146" i="75"/>
  <c r="I146" i="75"/>
  <c r="G146" i="75"/>
  <c r="C146" i="75"/>
  <c r="H146" i="75"/>
  <c r="K146" i="75"/>
  <c r="I15" i="76"/>
  <c r="I17" i="76"/>
  <c r="I14" i="76"/>
  <c r="I16" i="76"/>
  <c r="J146" i="75" l="1"/>
  <c r="D146" i="75"/>
  <c r="M146" i="75"/>
  <c r="N146" i="75"/>
  <c r="P145" i="75"/>
  <c r="O145" i="75"/>
  <c r="I13" i="76"/>
  <c r="I18" i="76" s="1"/>
  <c r="P146" i="75" l="1"/>
  <c r="O146" i="75"/>
  <c r="I22" i="75"/>
  <c r="I20" i="75"/>
  <c r="I22" i="76"/>
  <c r="I20" i="76"/>
  <c r="I21" i="75" l="1"/>
  <c r="I23" i="75"/>
  <c r="I21" i="76"/>
  <c r="I23" i="76"/>
  <c r="I17" i="75" l="1"/>
  <c r="I14" i="75"/>
  <c r="I16" i="75"/>
  <c r="I15" i="75"/>
  <c r="I13" i="75" l="1"/>
  <c r="I18" i="75" s="1"/>
</calcChain>
</file>

<file path=xl/sharedStrings.xml><?xml version="1.0" encoding="utf-8"?>
<sst xmlns="http://schemas.openxmlformats.org/spreadsheetml/2006/main" count="362" uniqueCount="60">
  <si>
    <t>Interes</t>
  </si>
  <si>
    <t>Saldo Inicial</t>
  </si>
  <si>
    <t>Saldo Final</t>
  </si>
  <si>
    <t>S</t>
  </si>
  <si>
    <t>Nº</t>
  </si>
  <si>
    <t>Nº de Años</t>
  </si>
  <si>
    <t>Costes Notariales</t>
  </si>
  <si>
    <t>Costes Registrales</t>
  </si>
  <si>
    <t>Tasación</t>
  </si>
  <si>
    <t>Comision</t>
  </si>
  <si>
    <t>% de Seguro riesgo</t>
  </si>
  <si>
    <t>Seguro riesgo</t>
  </si>
  <si>
    <t>P.G.</t>
  </si>
  <si>
    <t>… del préstamo</t>
  </si>
  <si>
    <t>Datos …</t>
  </si>
  <si>
    <t>Resultados …</t>
  </si>
  <si>
    <t>Intereses</t>
  </si>
  <si>
    <t>Frecuencia de pago</t>
  </si>
  <si>
    <t>Nº de días por año</t>
  </si>
  <si>
    <t>… totales por …</t>
  </si>
  <si>
    <t>Amortización del capital</t>
  </si>
  <si>
    <t>Seguro contra todo riesgo</t>
  </si>
  <si>
    <t>Comisiones periodicas</t>
  </si>
  <si>
    <t>Comisión periodica</t>
  </si>
  <si>
    <t>Nº Cuotas por Año</t>
  </si>
  <si>
    <t>Nº Total de Cuotas</t>
  </si>
  <si>
    <t>… de Indicadores de Rentabilidad</t>
  </si>
  <si>
    <t>Amort.</t>
  </si>
  <si>
    <t>Comisión de estudio</t>
  </si>
  <si>
    <t>… de los costes/gastos iniciales</t>
  </si>
  <si>
    <t>… de los costes/gastos periodicos</t>
  </si>
  <si>
    <t>… del costo de oportunidad</t>
  </si>
  <si>
    <t>Precio de Venta del Activo</t>
  </si>
  <si>
    <t>% de recompra</t>
  </si>
  <si>
    <t>Tasa de descuento Ks</t>
  </si>
  <si>
    <t>Tasa de descuento WACC</t>
  </si>
  <si>
    <t>% de IGV</t>
  </si>
  <si>
    <t>% de Impuesto a la renta</t>
  </si>
  <si>
    <t>Valor Venta del Activo</t>
  </si>
  <si>
    <t>I.G.V.</t>
  </si>
  <si>
    <t>% de TEA</t>
  </si>
  <si>
    <t>% de TEP</t>
  </si>
  <si>
    <t>Recompra</t>
  </si>
  <si>
    <t>Depreciación</t>
  </si>
  <si>
    <t>Ahorro Tributario</t>
  </si>
  <si>
    <t>IGV</t>
  </si>
  <si>
    <t>Flujo Bruto</t>
  </si>
  <si>
    <t>Flujo con IGV</t>
  </si>
  <si>
    <t>Flujo Neto</t>
  </si>
  <si>
    <t>TCEA Flujo Neto</t>
  </si>
  <si>
    <t>TCEA Flujo Bruto</t>
  </si>
  <si>
    <t>VAN Flujo Bruto</t>
  </si>
  <si>
    <t>VAN Flujo Neto</t>
  </si>
  <si>
    <t>… del arrendamiento</t>
  </si>
  <si>
    <t>Monto del Leasing</t>
  </si>
  <si>
    <t>Cuota</t>
  </si>
  <si>
    <t>Desembolso total</t>
  </si>
  <si>
    <t>Comisión de activación</t>
  </si>
  <si>
    <t>LEASING - METODO FRANCES</t>
  </si>
  <si>
    <t>LEASING - METODO ALEMÁN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</si>
</sst>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0.000%"/>
    <numFmt numFmtId="167" formatCode="_-* #,##0_-;\-* #,##0_-;_-* &quot;-&quot;??_-;_-@_-"/>
    <numFmt numFmtId="168" formatCode="[Blue]#,##0.00_);[Red]\(#,##0.00\)"/>
    <numFmt numFmtId="169" formatCode="_-[$€]* #,##0.00_-;\-[$€]* #,##0.00_-;_-[$€]* &quot;-&quot;??_-;_-@_-"/>
    <numFmt numFmtId="170" formatCode="#,##0.00000000000;[Red]#,##0.00000000000"/>
    <numFmt numFmtId="171" formatCode="0.00000%"/>
    <numFmt numFmtId="172" formatCode="0.0000000%"/>
  </numFmts>
  <fonts count="11" x14ac:knownFonts="1">
    <font>
      <sz val="10"/>
      <name val="Arial"/>
    </font>
    <font>
      <sz val="10"/>
      <name val="Arial"/>
      <family val="2"/>
    </font>
    <font>
      <b/>
      <sz val="14"/>
      <color indexed="16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8000"/>
      <name val="Calibri"/>
      <family val="2"/>
      <scheme val="minor"/>
    </font>
    <font>
      <b/>
      <sz val="9"/>
      <color rgb="FF6600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43" fontId="6" fillId="7" borderId="1" xfId="2" applyFont="1" applyFill="1" applyBorder="1"/>
    <xf numFmtId="167" fontId="6" fillId="7" borderId="1" xfId="2" applyNumberFormat="1" applyFont="1" applyFill="1" applyBorder="1"/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165" fontId="3" fillId="5" borderId="1" xfId="3" applyNumberFormat="1" applyFont="1" applyFill="1" applyBorder="1" applyAlignment="1">
      <alignment horizontal="center"/>
    </xf>
    <xf numFmtId="0" fontId="6" fillId="5" borderId="1" xfId="0" applyFont="1" applyFill="1" applyBorder="1"/>
    <xf numFmtId="168" fontId="6" fillId="0" borderId="1" xfId="0" applyNumberFormat="1" applyFont="1" applyBorder="1"/>
    <xf numFmtId="166" fontId="6" fillId="3" borderId="1" xfId="3" applyNumberFormat="1" applyFont="1" applyFill="1" applyBorder="1" applyAlignment="1">
      <alignment horizontal="center"/>
    </xf>
    <xf numFmtId="170" fontId="3" fillId="0" borderId="0" xfId="0" applyNumberFormat="1" applyFont="1"/>
    <xf numFmtId="43" fontId="3" fillId="0" borderId="1" xfId="2" applyFont="1" applyFill="1" applyBorder="1"/>
    <xf numFmtId="167" fontId="3" fillId="0" borderId="1" xfId="2" applyNumberFormat="1" applyFont="1" applyFill="1" applyBorder="1"/>
    <xf numFmtId="171" fontId="3" fillId="0" borderId="1" xfId="3" applyNumberFormat="1" applyFont="1" applyFill="1" applyBorder="1"/>
    <xf numFmtId="43" fontId="10" fillId="7" borderId="1" xfId="2" applyFont="1" applyFill="1" applyBorder="1"/>
    <xf numFmtId="171" fontId="10" fillId="7" borderId="1" xfId="3" applyNumberFormat="1" applyFont="1" applyFill="1" applyBorder="1"/>
    <xf numFmtId="172" fontId="6" fillId="7" borderId="1" xfId="3" applyNumberFormat="1" applyFont="1" applyFill="1" applyBorder="1"/>
    <xf numFmtId="0" fontId="5" fillId="6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textRotation="90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4">
    <cellStyle name="Euro" xfId="1"/>
    <cellStyle name="Millares" xfId="2" builtinId="3"/>
    <cellStyle name="Normal" xfId="0" builtinId="0"/>
    <cellStyle name="Porcentaje" xfId="3" builtinId="5"/>
  </cellStyles>
  <dxfs count="16"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6600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326"/>
  <sheetViews>
    <sheetView showGridLines="0" tabSelected="1" zoomScaleNormal="100" workbookViewId="0">
      <selection sqref="A1:I1"/>
    </sheetView>
  </sheetViews>
  <sheetFormatPr baseColWidth="10" defaultColWidth="0" defaultRowHeight="12" customHeight="1" zeroHeight="1" x14ac:dyDescent="0.2"/>
  <cols>
    <col min="1" max="1" width="4" style="1" bestFit="1" customWidth="1"/>
    <col min="2" max="5" width="10.7109375" style="1" customWidth="1"/>
    <col min="6" max="6" width="8.140625" style="1" bestFit="1" customWidth="1"/>
    <col min="7" max="10" width="10.7109375" style="1" customWidth="1"/>
    <col min="11" max="12" width="11.140625" style="1" bestFit="1" customWidth="1"/>
    <col min="13" max="16" width="10.7109375" style="1" customWidth="1"/>
    <col min="17" max="19" width="10.7109375" style="1" hidden="1"/>
    <col min="20" max="20" width="12.7109375" style="1" hidden="1"/>
    <col min="21" max="21" width="18.140625" style="1" hidden="1"/>
    <col min="22" max="16384" width="11.42578125" style="1" hidden="1"/>
  </cols>
  <sheetData>
    <row r="1" spans="1:15" ht="18.75" x14ac:dyDescent="0.3">
      <c r="A1" s="24" t="s">
        <v>58</v>
      </c>
      <c r="B1" s="25"/>
      <c r="C1" s="25"/>
      <c r="D1" s="25"/>
      <c r="E1" s="25"/>
      <c r="F1" s="25"/>
      <c r="G1" s="25"/>
      <c r="H1" s="25"/>
      <c r="I1" s="25"/>
      <c r="J1" s="2"/>
      <c r="K1" s="2"/>
      <c r="L1" s="2"/>
      <c r="M1" s="2"/>
      <c r="N1" s="2"/>
      <c r="O1" s="2"/>
    </row>
    <row r="2" spans="1:15" ht="5.0999999999999996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" customHeight="1" x14ac:dyDescent="0.2">
      <c r="A3" s="23" t="s">
        <v>14</v>
      </c>
      <c r="B3" s="22" t="s">
        <v>13</v>
      </c>
      <c r="C3" s="22"/>
      <c r="D3" s="22"/>
      <c r="E3" s="2"/>
      <c r="F3" s="23" t="s">
        <v>15</v>
      </c>
      <c r="G3" s="22" t="s">
        <v>53</v>
      </c>
      <c r="H3" s="22"/>
      <c r="I3" s="22"/>
      <c r="J3" s="2"/>
      <c r="K3" s="2"/>
      <c r="L3" s="2"/>
      <c r="M3" s="2"/>
      <c r="N3" s="2"/>
      <c r="O3" s="2"/>
    </row>
    <row r="4" spans="1:15" ht="12" customHeight="1" x14ac:dyDescent="0.2">
      <c r="A4" s="23"/>
      <c r="B4" s="21" t="s">
        <v>32</v>
      </c>
      <c r="C4" s="21"/>
      <c r="D4" s="15">
        <v>118000</v>
      </c>
      <c r="E4" s="2"/>
      <c r="F4" s="23"/>
      <c r="G4" s="21" t="s">
        <v>39</v>
      </c>
      <c r="H4" s="21"/>
      <c r="I4" s="3">
        <f>ROUND(PV/(1+pIGV)*pIGV,2)</f>
        <v>18000</v>
      </c>
      <c r="K4" s="2"/>
      <c r="L4" s="2"/>
      <c r="M4" s="2"/>
      <c r="N4" s="2"/>
      <c r="O4" s="2"/>
    </row>
    <row r="5" spans="1:15" ht="12" customHeight="1" x14ac:dyDescent="0.2">
      <c r="A5" s="23"/>
      <c r="B5" s="21" t="s">
        <v>5</v>
      </c>
      <c r="C5" s="21"/>
      <c r="D5" s="16">
        <v>3</v>
      </c>
      <c r="E5" s="2"/>
      <c r="F5" s="23"/>
      <c r="G5" s="21" t="s">
        <v>38</v>
      </c>
      <c r="H5" s="21"/>
      <c r="I5" s="3">
        <f>PV-IGV</f>
        <v>100000</v>
      </c>
      <c r="K5" s="2"/>
      <c r="L5" s="2"/>
      <c r="M5" s="2"/>
      <c r="N5" s="2"/>
      <c r="O5" s="2"/>
    </row>
    <row r="6" spans="1:15" ht="12" customHeight="1" x14ac:dyDescent="0.2">
      <c r="A6" s="23"/>
      <c r="B6" s="21" t="s">
        <v>17</v>
      </c>
      <c r="C6" s="21"/>
      <c r="D6" s="16">
        <v>30</v>
      </c>
      <c r="E6" s="2"/>
      <c r="F6" s="23"/>
      <c r="G6" s="21" t="s">
        <v>54</v>
      </c>
      <c r="H6" s="21"/>
      <c r="I6" s="3">
        <f>VV+SUM(D13:D17)</f>
        <v>101000</v>
      </c>
      <c r="K6" s="2"/>
      <c r="L6" s="2"/>
      <c r="M6" s="2"/>
      <c r="N6" s="2"/>
      <c r="O6" s="2"/>
    </row>
    <row r="7" spans="1:15" ht="12" customHeight="1" x14ac:dyDescent="0.2">
      <c r="A7" s="23"/>
      <c r="B7" s="21" t="s">
        <v>18</v>
      </c>
      <c r="C7" s="21"/>
      <c r="D7" s="16">
        <v>360</v>
      </c>
      <c r="E7" s="2"/>
      <c r="F7" s="23"/>
      <c r="G7" s="21" t="s">
        <v>41</v>
      </c>
      <c r="H7" s="21"/>
      <c r="I7" s="20">
        <f>(1+TEA)^(frec/NDiasxAgno)-1</f>
        <v>9.4887929345830457E-3</v>
      </c>
    </row>
    <row r="8" spans="1:15" ht="12" customHeight="1" x14ac:dyDescent="0.2">
      <c r="A8" s="23"/>
      <c r="B8" s="21" t="s">
        <v>40</v>
      </c>
      <c r="C8" s="21"/>
      <c r="D8" s="17">
        <v>0.12</v>
      </c>
      <c r="E8" s="2"/>
      <c r="F8" s="23"/>
      <c r="G8" s="21" t="s">
        <v>24</v>
      </c>
      <c r="H8" s="21"/>
      <c r="I8" s="4">
        <f>NDiasxAgno/frec</f>
        <v>12</v>
      </c>
      <c r="O8" s="2"/>
    </row>
    <row r="9" spans="1:15" ht="12" customHeight="1" x14ac:dyDescent="0.2">
      <c r="A9" s="23"/>
      <c r="B9" s="21" t="s">
        <v>36</v>
      </c>
      <c r="C9" s="21"/>
      <c r="D9" s="17">
        <v>0.18</v>
      </c>
      <c r="E9" s="2"/>
      <c r="F9" s="23"/>
      <c r="G9" s="21" t="s">
        <v>25</v>
      </c>
      <c r="H9" s="21"/>
      <c r="I9" s="4">
        <f>NCxA*NA</f>
        <v>36</v>
      </c>
      <c r="J9" s="2"/>
      <c r="O9" s="2"/>
    </row>
    <row r="10" spans="1:15" ht="12" customHeight="1" x14ac:dyDescent="0.2">
      <c r="A10" s="23"/>
      <c r="B10" s="21" t="s">
        <v>37</v>
      </c>
      <c r="C10" s="21"/>
      <c r="D10" s="17">
        <v>0.3</v>
      </c>
      <c r="E10" s="2"/>
      <c r="F10" s="23"/>
      <c r="G10" s="22" t="s">
        <v>30</v>
      </c>
      <c r="H10" s="22"/>
      <c r="I10" s="22"/>
      <c r="J10" s="2"/>
      <c r="O10" s="2"/>
    </row>
    <row r="11" spans="1:15" ht="12" customHeight="1" x14ac:dyDescent="0.2">
      <c r="A11" s="23"/>
      <c r="B11" s="21" t="s">
        <v>33</v>
      </c>
      <c r="C11" s="21"/>
      <c r="D11" s="17">
        <v>0.01</v>
      </c>
      <c r="E11" s="2"/>
      <c r="F11" s="23"/>
      <c r="G11" s="21" t="s">
        <v>11</v>
      </c>
      <c r="H11" s="21"/>
      <c r="I11" s="3">
        <f>pSegRie*PV/NCxA</f>
        <v>29.5</v>
      </c>
      <c r="J11" s="2"/>
      <c r="O11" s="2"/>
    </row>
    <row r="12" spans="1:15" ht="12" customHeight="1" x14ac:dyDescent="0.2">
      <c r="A12" s="23"/>
      <c r="B12" s="22" t="s">
        <v>29</v>
      </c>
      <c r="C12" s="22"/>
      <c r="D12" s="22"/>
      <c r="E12" s="2"/>
      <c r="F12" s="23"/>
      <c r="G12" s="22" t="s">
        <v>19</v>
      </c>
      <c r="H12" s="22"/>
      <c r="I12" s="22"/>
      <c r="O12" s="2"/>
    </row>
    <row r="13" spans="1:15" ht="12" customHeight="1" x14ac:dyDescent="0.2">
      <c r="A13" s="23"/>
      <c r="B13" s="21" t="s">
        <v>6</v>
      </c>
      <c r="C13" s="21"/>
      <c r="D13" s="15">
        <v>0</v>
      </c>
      <c r="E13" s="2"/>
      <c r="F13" s="23"/>
      <c r="G13" s="21" t="s">
        <v>16</v>
      </c>
      <c r="H13" s="21"/>
      <c r="I13" s="3">
        <f>-SUM(Interes)</f>
        <v>18704.672731132498</v>
      </c>
      <c r="O13" s="2"/>
    </row>
    <row r="14" spans="1:15" ht="12" customHeight="1" x14ac:dyDescent="0.2">
      <c r="A14" s="23"/>
      <c r="B14" s="21" t="s">
        <v>7</v>
      </c>
      <c r="C14" s="21"/>
      <c r="D14" s="15">
        <v>0</v>
      </c>
      <c r="E14" s="2"/>
      <c r="F14" s="23"/>
      <c r="G14" s="21" t="s">
        <v>20</v>
      </c>
      <c r="H14" s="21"/>
      <c r="I14" s="3">
        <f>-SUM(Amort)</f>
        <v>101000</v>
      </c>
      <c r="O14" s="2"/>
    </row>
    <row r="15" spans="1:15" ht="12" customHeight="1" x14ac:dyDescent="0.2">
      <c r="A15" s="23"/>
      <c r="B15" s="21" t="s">
        <v>8</v>
      </c>
      <c r="C15" s="21"/>
      <c r="D15" s="15">
        <v>0</v>
      </c>
      <c r="E15" s="2"/>
      <c r="F15" s="23"/>
      <c r="G15" s="21" t="s">
        <v>21</v>
      </c>
      <c r="H15" s="21"/>
      <c r="I15" s="3">
        <f>-SUM(SegRie)</f>
        <v>1062</v>
      </c>
      <c r="O15" s="2"/>
    </row>
    <row r="16" spans="1:15" ht="12" customHeight="1" x14ac:dyDescent="0.2">
      <c r="A16" s="23"/>
      <c r="B16" s="21" t="s">
        <v>28</v>
      </c>
      <c r="C16" s="21"/>
      <c r="D16" s="15">
        <v>0</v>
      </c>
      <c r="E16" s="2"/>
      <c r="F16" s="23"/>
      <c r="G16" s="21" t="s">
        <v>22</v>
      </c>
      <c r="H16" s="21"/>
      <c r="I16" s="3">
        <f>-SUM(Comision)</f>
        <v>720</v>
      </c>
      <c r="O16" s="2"/>
    </row>
    <row r="17" spans="1:21" ht="12" customHeight="1" x14ac:dyDescent="0.2">
      <c r="A17" s="23"/>
      <c r="B17" s="21" t="s">
        <v>57</v>
      </c>
      <c r="C17" s="21"/>
      <c r="D17" s="15">
        <v>1000</v>
      </c>
      <c r="E17" s="2"/>
      <c r="F17" s="23"/>
      <c r="G17" s="21" t="s">
        <v>42</v>
      </c>
      <c r="H17" s="21"/>
      <c r="I17" s="3">
        <f>-SUM(Recompra)</f>
        <v>1000</v>
      </c>
      <c r="O17" s="2"/>
    </row>
    <row r="18" spans="1:21" ht="12" customHeight="1" x14ac:dyDescent="0.2">
      <c r="A18" s="23"/>
      <c r="B18" s="22" t="s">
        <v>30</v>
      </c>
      <c r="C18" s="22"/>
      <c r="D18" s="22"/>
      <c r="E18" s="2"/>
      <c r="F18" s="23"/>
      <c r="G18" s="21" t="s">
        <v>56</v>
      </c>
      <c r="H18" s="21"/>
      <c r="I18" s="3">
        <f>SUM(I13:I17)</f>
        <v>122486.67273113249</v>
      </c>
      <c r="O18" s="2"/>
    </row>
    <row r="19" spans="1:21" ht="12" customHeight="1" x14ac:dyDescent="0.2">
      <c r="A19" s="23"/>
      <c r="B19" s="21" t="s">
        <v>23</v>
      </c>
      <c r="C19" s="21"/>
      <c r="D19" s="15">
        <v>20</v>
      </c>
      <c r="E19" s="2"/>
      <c r="F19" s="23"/>
      <c r="G19" s="22" t="s">
        <v>26</v>
      </c>
      <c r="H19" s="22"/>
      <c r="I19" s="22"/>
      <c r="O19" s="2"/>
    </row>
    <row r="20" spans="1:21" ht="12" customHeight="1" x14ac:dyDescent="0.2">
      <c r="A20" s="23"/>
      <c r="B20" s="21" t="s">
        <v>10</v>
      </c>
      <c r="C20" s="21"/>
      <c r="D20" s="17">
        <v>3.0000000000000001E-3</v>
      </c>
      <c r="E20" s="2"/>
      <c r="F20" s="23"/>
      <c r="G20" s="21" t="s">
        <v>50</v>
      </c>
      <c r="H20" s="21"/>
      <c r="I20" s="19">
        <f>POWER(1+IRR(N26:N146,1%),NDiasxAgno/frec)-1</f>
        <v>0.13674615210578334</v>
      </c>
      <c r="O20" s="2"/>
    </row>
    <row r="21" spans="1:21" ht="12" customHeight="1" x14ac:dyDescent="0.2">
      <c r="A21" s="23"/>
      <c r="B21" s="22" t="s">
        <v>31</v>
      </c>
      <c r="C21" s="22"/>
      <c r="D21" s="22"/>
      <c r="E21" s="2"/>
      <c r="F21" s="23"/>
      <c r="G21" s="21" t="s">
        <v>49</v>
      </c>
      <c r="H21" s="21"/>
      <c r="I21" s="19">
        <f>POWER(1+IRR(P26:P146,1%),NDiasxAgno/frec)-1</f>
        <v>-9.198859981362173E-2</v>
      </c>
      <c r="O21" s="2"/>
    </row>
    <row r="22" spans="1:21" ht="12" customHeight="1" x14ac:dyDescent="0.2">
      <c r="A22" s="23"/>
      <c r="B22" s="21" t="s">
        <v>34</v>
      </c>
      <c r="C22" s="21"/>
      <c r="D22" s="17">
        <v>0.17499999999999999</v>
      </c>
      <c r="E22" s="2"/>
      <c r="F22" s="23"/>
      <c r="G22" s="21" t="s">
        <v>51</v>
      </c>
      <c r="H22" s="21"/>
      <c r="I22" s="18">
        <f>N26+NPV((1+COK)^(frec/NDiasxAgno)-1,N27:N146)</f>
        <v>4713.1479341730883</v>
      </c>
      <c r="O22" s="2"/>
    </row>
    <row r="23" spans="1:21" ht="12" customHeight="1" x14ac:dyDescent="0.2">
      <c r="A23" s="23"/>
      <c r="B23" s="21" t="s">
        <v>35</v>
      </c>
      <c r="C23" s="21"/>
      <c r="D23" s="17">
        <v>0.1</v>
      </c>
      <c r="E23" s="2"/>
      <c r="F23" s="23"/>
      <c r="G23" s="21" t="s">
        <v>52</v>
      </c>
      <c r="H23" s="21"/>
      <c r="I23" s="18">
        <f>P26+NPV((1+WACC)^(frec/NDiasxAgno)-1,P27:P146)</f>
        <v>26530.309891556957</v>
      </c>
      <c r="O23" s="2"/>
    </row>
    <row r="24" spans="1:21" ht="5.0999999999999996" customHeight="1" x14ac:dyDescent="0.2">
      <c r="A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21" ht="25.5" x14ac:dyDescent="0.2">
      <c r="A25" s="6" t="s">
        <v>4</v>
      </c>
      <c r="B25" s="7" t="s">
        <v>12</v>
      </c>
      <c r="C25" s="6" t="s">
        <v>1</v>
      </c>
      <c r="D25" s="6" t="s">
        <v>0</v>
      </c>
      <c r="E25" s="6" t="s">
        <v>55</v>
      </c>
      <c r="F25" s="6" t="s">
        <v>27</v>
      </c>
      <c r="G25" s="6" t="s">
        <v>11</v>
      </c>
      <c r="H25" s="6" t="s">
        <v>9</v>
      </c>
      <c r="I25" s="6" t="s">
        <v>42</v>
      </c>
      <c r="J25" s="8" t="s">
        <v>2</v>
      </c>
      <c r="K25" s="6" t="s">
        <v>43</v>
      </c>
      <c r="L25" s="6" t="s">
        <v>44</v>
      </c>
      <c r="M25" s="6" t="s">
        <v>45</v>
      </c>
      <c r="N25" s="8" t="s">
        <v>46</v>
      </c>
      <c r="O25" s="8" t="s">
        <v>47</v>
      </c>
      <c r="P25" s="8" t="s">
        <v>48</v>
      </c>
    </row>
    <row r="26" spans="1:21" ht="12" customHeight="1" x14ac:dyDescent="0.2">
      <c r="A26" s="9">
        <v>0</v>
      </c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>
        <f>Leasing</f>
        <v>101000</v>
      </c>
      <c r="O26" s="12">
        <f>Leasing</f>
        <v>101000</v>
      </c>
      <c r="P26" s="12">
        <f>Leasing</f>
        <v>101000</v>
      </c>
    </row>
    <row r="27" spans="1:21" ht="12" customHeight="1" x14ac:dyDescent="0.2">
      <c r="A27" s="9">
        <f t="shared" ref="A27:A86" si="0">+A26+1</f>
        <v>1</v>
      </c>
      <c r="B27" s="13" t="s">
        <v>3</v>
      </c>
      <c r="C27" s="12">
        <f t="shared" ref="C27:C90" si="1">IF(NC=1,Leasing,IF(NC&lt;=N,J26,0))</f>
        <v>101000</v>
      </c>
      <c r="D27" s="12">
        <f t="shared" ref="D27:D90" si="2">-SI*TEP</f>
        <v>-958.36808639288756</v>
      </c>
      <c r="E27" s="12">
        <f t="shared" ref="E27:E90" si="3">IF(NC&lt;=N,IF(PG="T",0,IF(PG="P",Interes,PMT(TEP,N-NC+1,SI,0,0))),0)</f>
        <v>-3325.129798087014</v>
      </c>
      <c r="F27" s="12">
        <f t="shared" ref="F27:F90" si="4">IF(NC&lt;=N,IF(OR(PG="T",PG="P"),0,Cuota-Interes),0)</f>
        <v>-2366.7617116941265</v>
      </c>
      <c r="G27" s="12">
        <f t="shared" ref="G27:G90" si="5">IF(NC&lt;=N,-SegRiePer,0)</f>
        <v>-29.5</v>
      </c>
      <c r="H27" s="12">
        <f t="shared" ref="H27:H90" si="6">IF(NC&lt;=N,-ComPer,0)</f>
        <v>-20</v>
      </c>
      <c r="I27" s="12">
        <f t="shared" ref="I27:I90" si="7">IF(NC=N,-pRecompra*VV,0)</f>
        <v>0</v>
      </c>
      <c r="J27" s="12">
        <f t="shared" ref="J27:J90" si="8">IF(PG="T",SI-Interes,SI+Amort)</f>
        <v>98633.238288305874</v>
      </c>
      <c r="K27" s="12">
        <f t="shared" ref="K27:K90" si="9">IF(NC&lt;=N,-VV/N,0)</f>
        <v>-2777.7777777777778</v>
      </c>
      <c r="L27" s="12">
        <f t="shared" ref="L27:L90" si="10">IF(NC&lt;=N,(Interes+SegRie+Comision+Depreciacion)*pIR,0)</f>
        <v>-1135.6937592511995</v>
      </c>
      <c r="M27" s="12">
        <f t="shared" ref="M27:M90" si="11">(Cuota+SegRie+Comision+Recompra)*pIGV</f>
        <v>-607.43336365566245</v>
      </c>
      <c r="N27" s="12">
        <f t="shared" ref="N27:N90" si="12">Cuota+SegRie+Comision+Recompra</f>
        <v>-3374.629798087014</v>
      </c>
      <c r="O27" s="12">
        <f t="shared" ref="O27:O90" si="13">Flujo+IGVP</f>
        <v>-3982.0631617426766</v>
      </c>
      <c r="P27" s="12">
        <f t="shared" ref="P27:P90" si="14">Flujo-Ahorro</f>
        <v>-2238.9360388358145</v>
      </c>
      <c r="U27" s="14"/>
    </row>
    <row r="28" spans="1:21" ht="12" customHeight="1" x14ac:dyDescent="0.2">
      <c r="A28" s="9">
        <f t="shared" si="0"/>
        <v>2</v>
      </c>
      <c r="B28" s="13" t="s">
        <v>3</v>
      </c>
      <c r="C28" s="12">
        <f t="shared" si="1"/>
        <v>98633.238288305874</v>
      </c>
      <c r="D28" s="12">
        <f t="shared" si="2"/>
        <v>-935.91037458512278</v>
      </c>
      <c r="E28" s="12">
        <f t="shared" si="3"/>
        <v>-3325.1297980870136</v>
      </c>
      <c r="F28" s="12">
        <f t="shared" si="4"/>
        <v>-2389.2194235018906</v>
      </c>
      <c r="G28" s="12">
        <f t="shared" si="5"/>
        <v>-29.5</v>
      </c>
      <c r="H28" s="12">
        <f t="shared" si="6"/>
        <v>-20</v>
      </c>
      <c r="I28" s="12">
        <f t="shared" si="7"/>
        <v>0</v>
      </c>
      <c r="J28" s="12">
        <f t="shared" si="8"/>
        <v>96244.018864803977</v>
      </c>
      <c r="K28" s="12">
        <f t="shared" si="9"/>
        <v>-2777.7777777777778</v>
      </c>
      <c r="L28" s="12">
        <f t="shared" si="10"/>
        <v>-1128.9564457088702</v>
      </c>
      <c r="M28" s="12">
        <f t="shared" si="11"/>
        <v>-607.43336365566245</v>
      </c>
      <c r="N28" s="12">
        <f t="shared" si="12"/>
        <v>-3374.6297980870136</v>
      </c>
      <c r="O28" s="12">
        <f t="shared" si="13"/>
        <v>-3982.0631617426761</v>
      </c>
      <c r="P28" s="12">
        <f t="shared" si="14"/>
        <v>-2245.6733523781431</v>
      </c>
    </row>
    <row r="29" spans="1:21" ht="12" customHeight="1" x14ac:dyDescent="0.2">
      <c r="A29" s="9">
        <f t="shared" si="0"/>
        <v>3</v>
      </c>
      <c r="B29" s="13" t="s">
        <v>3</v>
      </c>
      <c r="C29" s="12">
        <f t="shared" si="1"/>
        <v>96244.018864803977</v>
      </c>
      <c r="D29" s="12">
        <f t="shared" si="2"/>
        <v>-913.23956620022932</v>
      </c>
      <c r="E29" s="12">
        <f t="shared" si="3"/>
        <v>-3325.129798087014</v>
      </c>
      <c r="F29" s="12">
        <f t="shared" si="4"/>
        <v>-2411.8902318867849</v>
      </c>
      <c r="G29" s="12">
        <f t="shared" si="5"/>
        <v>-29.5</v>
      </c>
      <c r="H29" s="12">
        <f t="shared" si="6"/>
        <v>-20</v>
      </c>
      <c r="I29" s="12">
        <f t="shared" si="7"/>
        <v>0</v>
      </c>
      <c r="J29" s="12">
        <f t="shared" si="8"/>
        <v>93832.128632917185</v>
      </c>
      <c r="K29" s="12">
        <f t="shared" si="9"/>
        <v>-2777.7777777777778</v>
      </c>
      <c r="L29" s="12">
        <f t="shared" si="10"/>
        <v>-1122.1552031934023</v>
      </c>
      <c r="M29" s="12">
        <f t="shared" si="11"/>
        <v>-607.43336365566245</v>
      </c>
      <c r="N29" s="12">
        <f t="shared" si="12"/>
        <v>-3374.629798087014</v>
      </c>
      <c r="O29" s="12">
        <f t="shared" si="13"/>
        <v>-3982.0631617426766</v>
      </c>
      <c r="P29" s="12">
        <f t="shared" si="14"/>
        <v>-2252.4745948936115</v>
      </c>
    </row>
    <row r="30" spans="1:21" ht="12" customHeight="1" x14ac:dyDescent="0.2">
      <c r="A30" s="9">
        <f t="shared" si="0"/>
        <v>4</v>
      </c>
      <c r="B30" s="13" t="s">
        <v>3</v>
      </c>
      <c r="C30" s="12">
        <f t="shared" si="1"/>
        <v>93832.128632917185</v>
      </c>
      <c r="D30" s="12">
        <f t="shared" si="2"/>
        <v>-890.35363920891211</v>
      </c>
      <c r="E30" s="12">
        <f t="shared" si="3"/>
        <v>-3325.1297980870136</v>
      </c>
      <c r="F30" s="12">
        <f t="shared" si="4"/>
        <v>-2434.7761588781013</v>
      </c>
      <c r="G30" s="12">
        <f t="shared" si="5"/>
        <v>-29.5</v>
      </c>
      <c r="H30" s="12">
        <f t="shared" si="6"/>
        <v>-20</v>
      </c>
      <c r="I30" s="12">
        <f t="shared" si="7"/>
        <v>0</v>
      </c>
      <c r="J30" s="12">
        <f t="shared" si="8"/>
        <v>91397.352474039086</v>
      </c>
      <c r="K30" s="12">
        <f t="shared" si="9"/>
        <v>-2777.7777777777778</v>
      </c>
      <c r="L30" s="12">
        <f t="shared" si="10"/>
        <v>-1115.2894250960069</v>
      </c>
      <c r="M30" s="12">
        <f t="shared" si="11"/>
        <v>-607.43336365566245</v>
      </c>
      <c r="N30" s="12">
        <f t="shared" si="12"/>
        <v>-3374.6297980870136</v>
      </c>
      <c r="O30" s="12">
        <f t="shared" si="13"/>
        <v>-3982.0631617426761</v>
      </c>
      <c r="P30" s="12">
        <f t="shared" si="14"/>
        <v>-2259.3403729910069</v>
      </c>
    </row>
    <row r="31" spans="1:21" ht="12" customHeight="1" x14ac:dyDescent="0.2">
      <c r="A31" s="9">
        <f t="shared" si="0"/>
        <v>5</v>
      </c>
      <c r="B31" s="13" t="s">
        <v>3</v>
      </c>
      <c r="C31" s="12">
        <f t="shared" si="1"/>
        <v>91397.352474039086</v>
      </c>
      <c r="D31" s="12">
        <f t="shared" si="2"/>
        <v>-867.2505523952583</v>
      </c>
      <c r="E31" s="12">
        <f t="shared" si="3"/>
        <v>-3325.1297980870127</v>
      </c>
      <c r="F31" s="12">
        <f t="shared" si="4"/>
        <v>-2457.8792456917545</v>
      </c>
      <c r="G31" s="12">
        <f t="shared" si="5"/>
        <v>-29.5</v>
      </c>
      <c r="H31" s="12">
        <f t="shared" si="6"/>
        <v>-20</v>
      </c>
      <c r="I31" s="12">
        <f t="shared" si="7"/>
        <v>0</v>
      </c>
      <c r="J31" s="12">
        <f t="shared" si="8"/>
        <v>88939.473228347328</v>
      </c>
      <c r="K31" s="12">
        <f t="shared" si="9"/>
        <v>-2777.7777777777778</v>
      </c>
      <c r="L31" s="12">
        <f t="shared" si="10"/>
        <v>-1108.3584990519107</v>
      </c>
      <c r="M31" s="12">
        <f t="shared" si="11"/>
        <v>-607.43336365566222</v>
      </c>
      <c r="N31" s="12">
        <f t="shared" si="12"/>
        <v>-3374.6297980870127</v>
      </c>
      <c r="O31" s="12">
        <f t="shared" si="13"/>
        <v>-3982.0631617426748</v>
      </c>
      <c r="P31" s="12">
        <f t="shared" si="14"/>
        <v>-2266.2712990351019</v>
      </c>
    </row>
    <row r="32" spans="1:21" ht="12" customHeight="1" x14ac:dyDescent="0.2">
      <c r="A32" s="9">
        <f t="shared" si="0"/>
        <v>6</v>
      </c>
      <c r="B32" s="13" t="s">
        <v>3</v>
      </c>
      <c r="C32" s="12">
        <f t="shared" si="1"/>
        <v>88939.473228347328</v>
      </c>
      <c r="D32" s="12">
        <f t="shared" si="2"/>
        <v>-843.92824517468011</v>
      </c>
      <c r="E32" s="12">
        <f t="shared" si="3"/>
        <v>-3325.1297980870127</v>
      </c>
      <c r="F32" s="12">
        <f t="shared" si="4"/>
        <v>-2481.2015529123328</v>
      </c>
      <c r="G32" s="12">
        <f t="shared" si="5"/>
        <v>-29.5</v>
      </c>
      <c r="H32" s="12">
        <f t="shared" si="6"/>
        <v>-20</v>
      </c>
      <c r="I32" s="12">
        <f t="shared" si="7"/>
        <v>0</v>
      </c>
      <c r="J32" s="12">
        <f t="shared" si="8"/>
        <v>86458.271675434997</v>
      </c>
      <c r="K32" s="12">
        <f t="shared" si="9"/>
        <v>-2777.7777777777778</v>
      </c>
      <c r="L32" s="12">
        <f t="shared" si="10"/>
        <v>-1101.3618068857372</v>
      </c>
      <c r="M32" s="12">
        <f t="shared" si="11"/>
        <v>-607.43336365566222</v>
      </c>
      <c r="N32" s="12">
        <f t="shared" si="12"/>
        <v>-3374.6297980870127</v>
      </c>
      <c r="O32" s="12">
        <f t="shared" si="13"/>
        <v>-3982.0631617426748</v>
      </c>
      <c r="P32" s="12">
        <f t="shared" si="14"/>
        <v>-2273.2679912012754</v>
      </c>
    </row>
    <row r="33" spans="1:16" ht="12" customHeight="1" x14ac:dyDescent="0.2">
      <c r="A33" s="9">
        <f t="shared" si="0"/>
        <v>7</v>
      </c>
      <c r="B33" s="13" t="s">
        <v>3</v>
      </c>
      <c r="C33" s="12">
        <f t="shared" si="1"/>
        <v>86458.271675434997</v>
      </c>
      <c r="D33" s="12">
        <f t="shared" si="2"/>
        <v>-820.38463741012902</v>
      </c>
      <c r="E33" s="12">
        <f t="shared" si="3"/>
        <v>-3325.1297980870127</v>
      </c>
      <c r="F33" s="12">
        <f t="shared" si="4"/>
        <v>-2504.7451606768836</v>
      </c>
      <c r="G33" s="12">
        <f t="shared" si="5"/>
        <v>-29.5</v>
      </c>
      <c r="H33" s="12">
        <f t="shared" si="6"/>
        <v>-20</v>
      </c>
      <c r="I33" s="12">
        <f t="shared" si="7"/>
        <v>0</v>
      </c>
      <c r="J33" s="12">
        <f t="shared" si="8"/>
        <v>83953.526514758109</v>
      </c>
      <c r="K33" s="12">
        <f t="shared" si="9"/>
        <v>-2777.7777777777778</v>
      </c>
      <c r="L33" s="12">
        <f t="shared" si="10"/>
        <v>-1094.298724556372</v>
      </c>
      <c r="M33" s="12">
        <f t="shared" si="11"/>
        <v>-607.43336365566222</v>
      </c>
      <c r="N33" s="12">
        <f t="shared" si="12"/>
        <v>-3374.6297980870127</v>
      </c>
      <c r="O33" s="12">
        <f t="shared" si="13"/>
        <v>-3982.0631617426748</v>
      </c>
      <c r="P33" s="12">
        <f t="shared" si="14"/>
        <v>-2280.3310735306404</v>
      </c>
    </row>
    <row r="34" spans="1:16" ht="12" customHeight="1" x14ac:dyDescent="0.2">
      <c r="A34" s="9">
        <f t="shared" si="0"/>
        <v>8</v>
      </c>
      <c r="B34" s="13" t="s">
        <v>3</v>
      </c>
      <c r="C34" s="12">
        <f t="shared" si="1"/>
        <v>83953.526514758109</v>
      </c>
      <c r="D34" s="12">
        <f t="shared" si="2"/>
        <v>-796.61762922656715</v>
      </c>
      <c r="E34" s="12">
        <f t="shared" si="3"/>
        <v>-3325.1297980870136</v>
      </c>
      <c r="F34" s="12">
        <f t="shared" si="4"/>
        <v>-2528.5121688604463</v>
      </c>
      <c r="G34" s="12">
        <f t="shared" si="5"/>
        <v>-29.5</v>
      </c>
      <c r="H34" s="12">
        <f t="shared" si="6"/>
        <v>-20</v>
      </c>
      <c r="I34" s="12">
        <f t="shared" si="7"/>
        <v>0</v>
      </c>
      <c r="J34" s="12">
        <f t="shared" si="8"/>
        <v>81425.014345897667</v>
      </c>
      <c r="K34" s="12">
        <f t="shared" si="9"/>
        <v>-2777.7777777777778</v>
      </c>
      <c r="L34" s="12">
        <f t="shared" si="10"/>
        <v>-1087.1686221013035</v>
      </c>
      <c r="M34" s="12">
        <f t="shared" si="11"/>
        <v>-607.43336365566245</v>
      </c>
      <c r="N34" s="12">
        <f t="shared" si="12"/>
        <v>-3374.6297980870136</v>
      </c>
      <c r="O34" s="12">
        <f t="shared" si="13"/>
        <v>-3982.0631617426761</v>
      </c>
      <c r="P34" s="12">
        <f t="shared" si="14"/>
        <v>-2287.4611759857098</v>
      </c>
    </row>
    <row r="35" spans="1:16" ht="12" customHeight="1" x14ac:dyDescent="0.2">
      <c r="A35" s="9">
        <f t="shared" si="0"/>
        <v>9</v>
      </c>
      <c r="B35" s="13" t="s">
        <v>3</v>
      </c>
      <c r="C35" s="12">
        <f t="shared" si="1"/>
        <v>81425.014345897667</v>
      </c>
      <c r="D35" s="12">
        <f t="shared" si="2"/>
        <v>-772.62510082367692</v>
      </c>
      <c r="E35" s="12">
        <f t="shared" si="3"/>
        <v>-3325.1297980870136</v>
      </c>
      <c r="F35" s="12">
        <f t="shared" si="4"/>
        <v>-2552.5046972633368</v>
      </c>
      <c r="G35" s="12">
        <f t="shared" si="5"/>
        <v>-29.5</v>
      </c>
      <c r="H35" s="12">
        <f t="shared" si="6"/>
        <v>-20</v>
      </c>
      <c r="I35" s="12">
        <f t="shared" si="7"/>
        <v>0</v>
      </c>
      <c r="J35" s="12">
        <f t="shared" si="8"/>
        <v>78872.509648634325</v>
      </c>
      <c r="K35" s="12">
        <f t="shared" si="9"/>
        <v>-2777.7777777777778</v>
      </c>
      <c r="L35" s="12">
        <f t="shared" si="10"/>
        <v>-1079.9708635804363</v>
      </c>
      <c r="M35" s="12">
        <f t="shared" si="11"/>
        <v>-607.43336365566245</v>
      </c>
      <c r="N35" s="12">
        <f t="shared" si="12"/>
        <v>-3374.6297980870136</v>
      </c>
      <c r="O35" s="12">
        <f t="shared" si="13"/>
        <v>-3982.0631617426761</v>
      </c>
      <c r="P35" s="12">
        <f t="shared" si="14"/>
        <v>-2294.6589345065772</v>
      </c>
    </row>
    <row r="36" spans="1:16" ht="12" customHeight="1" x14ac:dyDescent="0.2">
      <c r="A36" s="9">
        <f t="shared" si="0"/>
        <v>10</v>
      </c>
      <c r="B36" s="13" t="s">
        <v>3</v>
      </c>
      <c r="C36" s="12">
        <f t="shared" si="1"/>
        <v>78872.509648634325</v>
      </c>
      <c r="D36" s="12">
        <f t="shared" si="2"/>
        <v>-748.40491228679446</v>
      </c>
      <c r="E36" s="12">
        <f t="shared" si="3"/>
        <v>-3325.1297980870127</v>
      </c>
      <c r="F36" s="12">
        <f t="shared" si="4"/>
        <v>-2576.7248858002181</v>
      </c>
      <c r="G36" s="12">
        <f t="shared" si="5"/>
        <v>-29.5</v>
      </c>
      <c r="H36" s="12">
        <f t="shared" si="6"/>
        <v>-20</v>
      </c>
      <c r="I36" s="12">
        <f t="shared" si="7"/>
        <v>0</v>
      </c>
      <c r="J36" s="12">
        <f t="shared" si="8"/>
        <v>76295.784762834111</v>
      </c>
      <c r="K36" s="12">
        <f t="shared" si="9"/>
        <v>-2777.7777777777778</v>
      </c>
      <c r="L36" s="12">
        <f t="shared" si="10"/>
        <v>-1072.7048070193716</v>
      </c>
      <c r="M36" s="12">
        <f t="shared" si="11"/>
        <v>-607.43336365566222</v>
      </c>
      <c r="N36" s="12">
        <f t="shared" si="12"/>
        <v>-3374.6297980870127</v>
      </c>
      <c r="O36" s="12">
        <f t="shared" si="13"/>
        <v>-3982.0631617426748</v>
      </c>
      <c r="P36" s="12">
        <f t="shared" si="14"/>
        <v>-2301.9249910676408</v>
      </c>
    </row>
    <row r="37" spans="1:16" ht="12" customHeight="1" x14ac:dyDescent="0.2">
      <c r="A37" s="9">
        <f t="shared" si="0"/>
        <v>11</v>
      </c>
      <c r="B37" s="13" t="s">
        <v>3</v>
      </c>
      <c r="C37" s="12">
        <f t="shared" si="1"/>
        <v>76295.784762834111</v>
      </c>
      <c r="D37" s="12">
        <f t="shared" si="2"/>
        <v>-723.95490339604908</v>
      </c>
      <c r="E37" s="12">
        <f t="shared" si="3"/>
        <v>-3325.1297980870127</v>
      </c>
      <c r="F37" s="12">
        <f t="shared" si="4"/>
        <v>-2601.1748946909638</v>
      </c>
      <c r="G37" s="12">
        <f t="shared" si="5"/>
        <v>-29.5</v>
      </c>
      <c r="H37" s="12">
        <f t="shared" si="6"/>
        <v>-20</v>
      </c>
      <c r="I37" s="12">
        <f t="shared" si="7"/>
        <v>0</v>
      </c>
      <c r="J37" s="12">
        <f t="shared" si="8"/>
        <v>73694.609868143147</v>
      </c>
      <c r="K37" s="12">
        <f t="shared" si="9"/>
        <v>-2777.7777777777778</v>
      </c>
      <c r="L37" s="12">
        <f t="shared" si="10"/>
        <v>-1065.3698043521479</v>
      </c>
      <c r="M37" s="12">
        <f t="shared" si="11"/>
        <v>-607.43336365566222</v>
      </c>
      <c r="N37" s="12">
        <f t="shared" si="12"/>
        <v>-3374.6297980870127</v>
      </c>
      <c r="O37" s="12">
        <f t="shared" si="13"/>
        <v>-3982.0631617426748</v>
      </c>
      <c r="P37" s="12">
        <f t="shared" si="14"/>
        <v>-2309.259993734865</v>
      </c>
    </row>
    <row r="38" spans="1:16" ht="12" customHeight="1" x14ac:dyDescent="0.2">
      <c r="A38" s="9">
        <f t="shared" si="0"/>
        <v>12</v>
      </c>
      <c r="B38" s="13" t="s">
        <v>3</v>
      </c>
      <c r="C38" s="12">
        <f t="shared" si="1"/>
        <v>73694.609868143147</v>
      </c>
      <c r="D38" s="12">
        <f t="shared" si="2"/>
        <v>-699.27289343369068</v>
      </c>
      <c r="E38" s="12">
        <f t="shared" si="3"/>
        <v>-3325.1297980870136</v>
      </c>
      <c r="F38" s="12">
        <f t="shared" si="4"/>
        <v>-2625.856904653323</v>
      </c>
      <c r="G38" s="12">
        <f t="shared" si="5"/>
        <v>-29.5</v>
      </c>
      <c r="H38" s="12">
        <f t="shared" si="6"/>
        <v>-20</v>
      </c>
      <c r="I38" s="12">
        <f t="shared" si="7"/>
        <v>0</v>
      </c>
      <c r="J38" s="12">
        <f t="shared" si="8"/>
        <v>71068.752963489824</v>
      </c>
      <c r="K38" s="12">
        <f t="shared" si="9"/>
        <v>-2777.7777777777778</v>
      </c>
      <c r="L38" s="12">
        <f t="shared" si="10"/>
        <v>-1057.9652013634404</v>
      </c>
      <c r="M38" s="12">
        <f t="shared" si="11"/>
        <v>-607.43336365566245</v>
      </c>
      <c r="N38" s="12">
        <f t="shared" si="12"/>
        <v>-3374.6297980870136</v>
      </c>
      <c r="O38" s="12">
        <f t="shared" si="13"/>
        <v>-3982.0631617426761</v>
      </c>
      <c r="P38" s="12">
        <f t="shared" si="14"/>
        <v>-2316.6645967235731</v>
      </c>
    </row>
    <row r="39" spans="1:16" ht="12" customHeight="1" x14ac:dyDescent="0.2">
      <c r="A39" s="9">
        <f t="shared" si="0"/>
        <v>13</v>
      </c>
      <c r="B39" s="13" t="s">
        <v>3</v>
      </c>
      <c r="C39" s="12">
        <f t="shared" si="1"/>
        <v>71068.752963489824</v>
      </c>
      <c r="D39" s="12">
        <f t="shared" si="2"/>
        <v>-674.35668098959013</v>
      </c>
      <c r="E39" s="12">
        <f t="shared" si="3"/>
        <v>-3325.1297980870136</v>
      </c>
      <c r="F39" s="12">
        <f t="shared" si="4"/>
        <v>-2650.7731170974234</v>
      </c>
      <c r="G39" s="12">
        <f t="shared" si="5"/>
        <v>-29.5</v>
      </c>
      <c r="H39" s="12">
        <f t="shared" si="6"/>
        <v>-20</v>
      </c>
      <c r="I39" s="12">
        <f t="shared" si="7"/>
        <v>0</v>
      </c>
      <c r="J39" s="12">
        <f t="shared" si="8"/>
        <v>68417.979846392394</v>
      </c>
      <c r="K39" s="12">
        <f t="shared" si="9"/>
        <v>-2777.7777777777778</v>
      </c>
      <c r="L39" s="12">
        <f t="shared" si="10"/>
        <v>-1050.4903376302104</v>
      </c>
      <c r="M39" s="12">
        <f t="shared" si="11"/>
        <v>-607.43336365566245</v>
      </c>
      <c r="N39" s="12">
        <f t="shared" si="12"/>
        <v>-3374.6297980870136</v>
      </c>
      <c r="O39" s="12">
        <f t="shared" si="13"/>
        <v>-3982.0631617426761</v>
      </c>
      <c r="P39" s="12">
        <f t="shared" si="14"/>
        <v>-2324.1394604568031</v>
      </c>
    </row>
    <row r="40" spans="1:16" ht="12" customHeight="1" x14ac:dyDescent="0.2">
      <c r="A40" s="9">
        <f t="shared" si="0"/>
        <v>14</v>
      </c>
      <c r="B40" s="13" t="s">
        <v>3</v>
      </c>
      <c r="C40" s="12">
        <f t="shared" si="1"/>
        <v>68417.979846392394</v>
      </c>
      <c r="D40" s="12">
        <f t="shared" si="2"/>
        <v>-649.20404376489341</v>
      </c>
      <c r="E40" s="12">
        <f t="shared" si="3"/>
        <v>-3325.1297980870127</v>
      </c>
      <c r="F40" s="12">
        <f t="shared" si="4"/>
        <v>-2675.9257543221192</v>
      </c>
      <c r="G40" s="12">
        <f t="shared" si="5"/>
        <v>-29.5</v>
      </c>
      <c r="H40" s="12">
        <f t="shared" si="6"/>
        <v>-20</v>
      </c>
      <c r="I40" s="12">
        <f t="shared" si="7"/>
        <v>0</v>
      </c>
      <c r="J40" s="12">
        <f t="shared" si="8"/>
        <v>65742.054092070277</v>
      </c>
      <c r="K40" s="12">
        <f t="shared" si="9"/>
        <v>-2777.7777777777778</v>
      </c>
      <c r="L40" s="12">
        <f t="shared" si="10"/>
        <v>-1042.9445464628013</v>
      </c>
      <c r="M40" s="12">
        <f t="shared" si="11"/>
        <v>-607.43336365566222</v>
      </c>
      <c r="N40" s="12">
        <f t="shared" si="12"/>
        <v>-3374.6297980870127</v>
      </c>
      <c r="O40" s="12">
        <f t="shared" si="13"/>
        <v>-3982.0631617426748</v>
      </c>
      <c r="P40" s="12">
        <f t="shared" si="14"/>
        <v>-2331.6852516242116</v>
      </c>
    </row>
    <row r="41" spans="1:16" ht="12" customHeight="1" x14ac:dyDescent="0.2">
      <c r="A41" s="9">
        <f t="shared" si="0"/>
        <v>15</v>
      </c>
      <c r="B41" s="13" t="s">
        <v>3</v>
      </c>
      <c r="C41" s="12">
        <f t="shared" si="1"/>
        <v>65742.054092070277</v>
      </c>
      <c r="D41" s="12">
        <f t="shared" si="2"/>
        <v>-623.81273837381286</v>
      </c>
      <c r="E41" s="12">
        <f t="shared" si="3"/>
        <v>-3325.1297980870127</v>
      </c>
      <c r="F41" s="12">
        <f t="shared" si="4"/>
        <v>-2701.3170597131998</v>
      </c>
      <c r="G41" s="12">
        <f t="shared" si="5"/>
        <v>-29.5</v>
      </c>
      <c r="H41" s="12">
        <f t="shared" si="6"/>
        <v>-20</v>
      </c>
      <c r="I41" s="12">
        <f t="shared" si="7"/>
        <v>0</v>
      </c>
      <c r="J41" s="12">
        <f t="shared" si="8"/>
        <v>63040.737032357079</v>
      </c>
      <c r="K41" s="12">
        <f t="shared" si="9"/>
        <v>-2777.7777777777778</v>
      </c>
      <c r="L41" s="12">
        <f t="shared" si="10"/>
        <v>-1035.3271548454773</v>
      </c>
      <c r="M41" s="12">
        <f t="shared" si="11"/>
        <v>-607.43336365566222</v>
      </c>
      <c r="N41" s="12">
        <f t="shared" si="12"/>
        <v>-3374.6297980870127</v>
      </c>
      <c r="O41" s="12">
        <f t="shared" si="13"/>
        <v>-3982.0631617426748</v>
      </c>
      <c r="P41" s="12">
        <f t="shared" si="14"/>
        <v>-2339.3026432415354</v>
      </c>
    </row>
    <row r="42" spans="1:16" ht="12" customHeight="1" x14ac:dyDescent="0.2">
      <c r="A42" s="9">
        <f t="shared" si="0"/>
        <v>16</v>
      </c>
      <c r="B42" s="13" t="s">
        <v>3</v>
      </c>
      <c r="C42" s="12">
        <f t="shared" si="1"/>
        <v>63040.737032357079</v>
      </c>
      <c r="D42" s="12">
        <f t="shared" si="2"/>
        <v>-598.18050014353764</v>
      </c>
      <c r="E42" s="12">
        <f t="shared" si="3"/>
        <v>-3325.1297980870127</v>
      </c>
      <c r="F42" s="12">
        <f t="shared" si="4"/>
        <v>-2726.9492979434749</v>
      </c>
      <c r="G42" s="12">
        <f t="shared" si="5"/>
        <v>-29.5</v>
      </c>
      <c r="H42" s="12">
        <f t="shared" si="6"/>
        <v>-20</v>
      </c>
      <c r="I42" s="12">
        <f t="shared" si="7"/>
        <v>0</v>
      </c>
      <c r="J42" s="12">
        <f t="shared" si="8"/>
        <v>60313.787734413607</v>
      </c>
      <c r="K42" s="12">
        <f t="shared" si="9"/>
        <v>-2777.7777777777778</v>
      </c>
      <c r="L42" s="12">
        <f t="shared" si="10"/>
        <v>-1027.6374833763946</v>
      </c>
      <c r="M42" s="12">
        <f t="shared" si="11"/>
        <v>-607.43336365566222</v>
      </c>
      <c r="N42" s="12">
        <f t="shared" si="12"/>
        <v>-3374.6297980870127</v>
      </c>
      <c r="O42" s="12">
        <f t="shared" si="13"/>
        <v>-3982.0631617426748</v>
      </c>
      <c r="P42" s="12">
        <f t="shared" si="14"/>
        <v>-2346.9923147106183</v>
      </c>
    </row>
    <row r="43" spans="1:16" ht="12" customHeight="1" x14ac:dyDescent="0.2">
      <c r="A43" s="9">
        <f t="shared" si="0"/>
        <v>17</v>
      </c>
      <c r="B43" s="13" t="s">
        <v>3</v>
      </c>
      <c r="C43" s="12">
        <f t="shared" si="1"/>
        <v>60313.787734413607</v>
      </c>
      <c r="D43" s="12">
        <f t="shared" si="2"/>
        <v>-572.30504291224543</v>
      </c>
      <c r="E43" s="12">
        <f t="shared" si="3"/>
        <v>-3325.1297980870136</v>
      </c>
      <c r="F43" s="12">
        <f t="shared" si="4"/>
        <v>-2752.8247551747681</v>
      </c>
      <c r="G43" s="12">
        <f t="shared" si="5"/>
        <v>-29.5</v>
      </c>
      <c r="H43" s="12">
        <f t="shared" si="6"/>
        <v>-20</v>
      </c>
      <c r="I43" s="12">
        <f t="shared" si="7"/>
        <v>0</v>
      </c>
      <c r="J43" s="12">
        <f t="shared" si="8"/>
        <v>57560.962979238837</v>
      </c>
      <c r="K43" s="12">
        <f t="shared" si="9"/>
        <v>-2777.7777777777778</v>
      </c>
      <c r="L43" s="12">
        <f t="shared" si="10"/>
        <v>-1019.874846207007</v>
      </c>
      <c r="M43" s="12">
        <f t="shared" si="11"/>
        <v>-607.43336365566245</v>
      </c>
      <c r="N43" s="12">
        <f t="shared" si="12"/>
        <v>-3374.6297980870136</v>
      </c>
      <c r="O43" s="12">
        <f t="shared" si="13"/>
        <v>-3982.0631617426761</v>
      </c>
      <c r="P43" s="12">
        <f t="shared" si="14"/>
        <v>-2354.7549518800065</v>
      </c>
    </row>
    <row r="44" spans="1:16" ht="12" customHeight="1" x14ac:dyDescent="0.2">
      <c r="A44" s="9">
        <f t="shared" si="0"/>
        <v>18</v>
      </c>
      <c r="B44" s="13" t="s">
        <v>3</v>
      </c>
      <c r="C44" s="12">
        <f t="shared" si="1"/>
        <v>57560.962979238837</v>
      </c>
      <c r="D44" s="12">
        <f t="shared" si="2"/>
        <v>-546.18405882519778</v>
      </c>
      <c r="E44" s="12">
        <f t="shared" si="3"/>
        <v>-3325.1297980870136</v>
      </c>
      <c r="F44" s="12">
        <f t="shared" si="4"/>
        <v>-2778.945739261816</v>
      </c>
      <c r="G44" s="12">
        <f t="shared" si="5"/>
        <v>-29.5</v>
      </c>
      <c r="H44" s="12">
        <f t="shared" si="6"/>
        <v>-20</v>
      </c>
      <c r="I44" s="12">
        <f t="shared" si="7"/>
        <v>0</v>
      </c>
      <c r="J44" s="12">
        <f t="shared" si="8"/>
        <v>54782.017239977024</v>
      </c>
      <c r="K44" s="12">
        <f t="shared" si="9"/>
        <v>-2777.7777777777778</v>
      </c>
      <c r="L44" s="12">
        <f t="shared" si="10"/>
        <v>-1012.0385509808925</v>
      </c>
      <c r="M44" s="12">
        <f t="shared" si="11"/>
        <v>-607.43336365566245</v>
      </c>
      <c r="N44" s="12">
        <f t="shared" si="12"/>
        <v>-3374.6297980870136</v>
      </c>
      <c r="O44" s="12">
        <f t="shared" si="13"/>
        <v>-3982.0631617426761</v>
      </c>
      <c r="P44" s="12">
        <f t="shared" si="14"/>
        <v>-2362.591247106121</v>
      </c>
    </row>
    <row r="45" spans="1:16" ht="12" customHeight="1" x14ac:dyDescent="0.2">
      <c r="A45" s="9">
        <f t="shared" si="0"/>
        <v>19</v>
      </c>
      <c r="B45" s="13" t="s">
        <v>3</v>
      </c>
      <c r="C45" s="12">
        <f t="shared" si="1"/>
        <v>54782.017239977024</v>
      </c>
      <c r="D45" s="12">
        <f t="shared" si="2"/>
        <v>-519.8152181289006</v>
      </c>
      <c r="E45" s="12">
        <f t="shared" si="3"/>
        <v>-3325.1297980870127</v>
      </c>
      <c r="F45" s="12">
        <f t="shared" si="4"/>
        <v>-2805.3145799581121</v>
      </c>
      <c r="G45" s="12">
        <f t="shared" si="5"/>
        <v>-29.5</v>
      </c>
      <c r="H45" s="12">
        <f t="shared" si="6"/>
        <v>-20</v>
      </c>
      <c r="I45" s="12">
        <f t="shared" si="7"/>
        <v>0</v>
      </c>
      <c r="J45" s="12">
        <f t="shared" si="8"/>
        <v>51976.702660018913</v>
      </c>
      <c r="K45" s="12">
        <f t="shared" si="9"/>
        <v>-2777.7777777777778</v>
      </c>
      <c r="L45" s="12">
        <f t="shared" si="10"/>
        <v>-1004.1278987720035</v>
      </c>
      <c r="M45" s="12">
        <f t="shared" si="11"/>
        <v>-607.43336365566222</v>
      </c>
      <c r="N45" s="12">
        <f t="shared" si="12"/>
        <v>-3374.6297980870127</v>
      </c>
      <c r="O45" s="12">
        <f t="shared" si="13"/>
        <v>-3982.0631617426748</v>
      </c>
      <c r="P45" s="12">
        <f t="shared" si="14"/>
        <v>-2370.5018993150093</v>
      </c>
    </row>
    <row r="46" spans="1:16" ht="12" customHeight="1" x14ac:dyDescent="0.2">
      <c r="A46" s="9">
        <f t="shared" si="0"/>
        <v>20</v>
      </c>
      <c r="B46" s="13" t="s">
        <v>3</v>
      </c>
      <c r="C46" s="12">
        <f t="shared" si="1"/>
        <v>51976.702660018913</v>
      </c>
      <c r="D46" s="12">
        <f t="shared" si="2"/>
        <v>-493.19616896331127</v>
      </c>
      <c r="E46" s="12">
        <f t="shared" si="3"/>
        <v>-3325.1297980870136</v>
      </c>
      <c r="F46" s="12">
        <f t="shared" si="4"/>
        <v>-2831.9336291237023</v>
      </c>
      <c r="G46" s="12">
        <f t="shared" si="5"/>
        <v>-29.5</v>
      </c>
      <c r="H46" s="12">
        <f t="shared" si="6"/>
        <v>-20</v>
      </c>
      <c r="I46" s="12">
        <f t="shared" si="7"/>
        <v>0</v>
      </c>
      <c r="J46" s="12">
        <f t="shared" si="8"/>
        <v>49144.769030895208</v>
      </c>
      <c r="K46" s="12">
        <f t="shared" si="9"/>
        <v>-2777.7777777777778</v>
      </c>
      <c r="L46" s="12">
        <f t="shared" si="10"/>
        <v>-996.14218402232666</v>
      </c>
      <c r="M46" s="12">
        <f t="shared" si="11"/>
        <v>-607.43336365566245</v>
      </c>
      <c r="N46" s="12">
        <f t="shared" si="12"/>
        <v>-3374.6297980870136</v>
      </c>
      <c r="O46" s="12">
        <f t="shared" si="13"/>
        <v>-3982.0631617426761</v>
      </c>
      <c r="P46" s="12">
        <f t="shared" si="14"/>
        <v>-2378.487614064687</v>
      </c>
    </row>
    <row r="47" spans="1:16" ht="12" customHeight="1" x14ac:dyDescent="0.2">
      <c r="A47" s="9">
        <f t="shared" si="0"/>
        <v>21</v>
      </c>
      <c r="B47" s="13" t="s">
        <v>3</v>
      </c>
      <c r="C47" s="12">
        <f t="shared" si="1"/>
        <v>49144.769030895208</v>
      </c>
      <c r="D47" s="12">
        <f t="shared" si="2"/>
        <v>-466.32453715207413</v>
      </c>
      <c r="E47" s="12">
        <f t="shared" si="3"/>
        <v>-3325.1297980870136</v>
      </c>
      <c r="F47" s="12">
        <f t="shared" si="4"/>
        <v>-2858.8052609349393</v>
      </c>
      <c r="G47" s="12">
        <f t="shared" si="5"/>
        <v>-29.5</v>
      </c>
      <c r="H47" s="12">
        <f t="shared" si="6"/>
        <v>-20</v>
      </c>
      <c r="I47" s="12">
        <f t="shared" si="7"/>
        <v>0</v>
      </c>
      <c r="J47" s="12">
        <f t="shared" si="8"/>
        <v>46285.963769960268</v>
      </c>
      <c r="K47" s="12">
        <f t="shared" si="9"/>
        <v>-2777.7777777777778</v>
      </c>
      <c r="L47" s="12">
        <f t="shared" si="10"/>
        <v>-988.08069447895548</v>
      </c>
      <c r="M47" s="12">
        <f t="shared" si="11"/>
        <v>-607.43336365566245</v>
      </c>
      <c r="N47" s="12">
        <f t="shared" si="12"/>
        <v>-3374.6297980870136</v>
      </c>
      <c r="O47" s="12">
        <f t="shared" si="13"/>
        <v>-3982.0631617426761</v>
      </c>
      <c r="P47" s="12">
        <f t="shared" si="14"/>
        <v>-2386.549103608058</v>
      </c>
    </row>
    <row r="48" spans="1:16" ht="12" customHeight="1" x14ac:dyDescent="0.2">
      <c r="A48" s="9">
        <f t="shared" si="0"/>
        <v>22</v>
      </c>
      <c r="B48" s="13" t="s">
        <v>3</v>
      </c>
      <c r="C48" s="12">
        <f t="shared" si="1"/>
        <v>46285.963769960268</v>
      </c>
      <c r="D48" s="12">
        <f t="shared" si="2"/>
        <v>-439.19792599076584</v>
      </c>
      <c r="E48" s="12">
        <f t="shared" si="3"/>
        <v>-3325.1297980870127</v>
      </c>
      <c r="F48" s="12">
        <f t="shared" si="4"/>
        <v>-2885.9318720962469</v>
      </c>
      <c r="G48" s="12">
        <f t="shared" si="5"/>
        <v>-29.5</v>
      </c>
      <c r="H48" s="12">
        <f t="shared" si="6"/>
        <v>-20</v>
      </c>
      <c r="I48" s="12">
        <f t="shared" si="7"/>
        <v>0</v>
      </c>
      <c r="J48" s="12">
        <f t="shared" si="8"/>
        <v>43400.031897864021</v>
      </c>
      <c r="K48" s="12">
        <f t="shared" si="9"/>
        <v>-2777.7777777777778</v>
      </c>
      <c r="L48" s="12">
        <f t="shared" si="10"/>
        <v>-979.942711130563</v>
      </c>
      <c r="M48" s="12">
        <f t="shared" si="11"/>
        <v>-607.43336365566222</v>
      </c>
      <c r="N48" s="12">
        <f t="shared" si="12"/>
        <v>-3374.6297980870127</v>
      </c>
      <c r="O48" s="12">
        <f t="shared" si="13"/>
        <v>-3982.0631617426748</v>
      </c>
      <c r="P48" s="12">
        <f t="shared" si="14"/>
        <v>-2394.6870869564495</v>
      </c>
    </row>
    <row r="49" spans="1:16" ht="12" customHeight="1" x14ac:dyDescent="0.2">
      <c r="A49" s="9">
        <f t="shared" si="0"/>
        <v>23</v>
      </c>
      <c r="B49" s="13" t="s">
        <v>3</v>
      </c>
      <c r="C49" s="12">
        <f t="shared" si="1"/>
        <v>43400.031897864021</v>
      </c>
      <c r="D49" s="12">
        <f t="shared" si="2"/>
        <v>-411.81391603313091</v>
      </c>
      <c r="E49" s="12">
        <f t="shared" si="3"/>
        <v>-3325.1297980870136</v>
      </c>
      <c r="F49" s="12">
        <f t="shared" si="4"/>
        <v>-2913.3158820538829</v>
      </c>
      <c r="G49" s="12">
        <f t="shared" si="5"/>
        <v>-29.5</v>
      </c>
      <c r="H49" s="12">
        <f t="shared" si="6"/>
        <v>-20</v>
      </c>
      <c r="I49" s="12">
        <f t="shared" si="7"/>
        <v>0</v>
      </c>
      <c r="J49" s="12">
        <f t="shared" si="8"/>
        <v>40486.71601581014</v>
      </c>
      <c r="K49" s="12">
        <f t="shared" si="9"/>
        <v>-2777.7777777777778</v>
      </c>
      <c r="L49" s="12">
        <f t="shared" si="10"/>
        <v>-971.72750814327253</v>
      </c>
      <c r="M49" s="12">
        <f t="shared" si="11"/>
        <v>-607.43336365566245</v>
      </c>
      <c r="N49" s="12">
        <f t="shared" si="12"/>
        <v>-3374.6297980870136</v>
      </c>
      <c r="O49" s="12">
        <f t="shared" si="13"/>
        <v>-3982.0631617426761</v>
      </c>
      <c r="P49" s="12">
        <f t="shared" si="14"/>
        <v>-2402.9022899437409</v>
      </c>
    </row>
    <row r="50" spans="1:16" ht="12" customHeight="1" x14ac:dyDescent="0.2">
      <c r="A50" s="9">
        <f t="shared" si="0"/>
        <v>24</v>
      </c>
      <c r="B50" s="13" t="s">
        <v>3</v>
      </c>
      <c r="C50" s="12">
        <f t="shared" si="1"/>
        <v>40486.71601581014</v>
      </c>
      <c r="D50" s="12">
        <f t="shared" si="2"/>
        <v>-384.17006487528948</v>
      </c>
      <c r="E50" s="12">
        <f t="shared" si="3"/>
        <v>-3325.1297980870136</v>
      </c>
      <c r="F50" s="12">
        <f t="shared" si="4"/>
        <v>-2940.9597332117241</v>
      </c>
      <c r="G50" s="12">
        <f t="shared" si="5"/>
        <v>-29.5</v>
      </c>
      <c r="H50" s="12">
        <f t="shared" si="6"/>
        <v>-20</v>
      </c>
      <c r="I50" s="12">
        <f t="shared" si="7"/>
        <v>0</v>
      </c>
      <c r="J50" s="12">
        <f t="shared" si="8"/>
        <v>37545.756282598413</v>
      </c>
      <c r="K50" s="12">
        <f t="shared" si="9"/>
        <v>-2777.7777777777778</v>
      </c>
      <c r="L50" s="12">
        <f t="shared" si="10"/>
        <v>-963.43435279592018</v>
      </c>
      <c r="M50" s="12">
        <f t="shared" si="11"/>
        <v>-607.43336365566245</v>
      </c>
      <c r="N50" s="12">
        <f t="shared" si="12"/>
        <v>-3374.6297980870136</v>
      </c>
      <c r="O50" s="12">
        <f t="shared" si="13"/>
        <v>-3982.0631617426761</v>
      </c>
      <c r="P50" s="12">
        <f t="shared" si="14"/>
        <v>-2411.1954452910932</v>
      </c>
    </row>
    <row r="51" spans="1:16" ht="12" customHeight="1" x14ac:dyDescent="0.2">
      <c r="A51" s="9">
        <f t="shared" si="0"/>
        <v>25</v>
      </c>
      <c r="B51" s="13" t="s">
        <v>3</v>
      </c>
      <c r="C51" s="12">
        <f t="shared" si="1"/>
        <v>37545.756282598413</v>
      </c>
      <c r="D51" s="12">
        <f t="shared" si="2"/>
        <v>-356.26390693789682</v>
      </c>
      <c r="E51" s="12">
        <f t="shared" si="3"/>
        <v>-3325.1297980870127</v>
      </c>
      <c r="F51" s="12">
        <f t="shared" si="4"/>
        <v>-2968.8658911491157</v>
      </c>
      <c r="G51" s="12">
        <f t="shared" si="5"/>
        <v>-29.5</v>
      </c>
      <c r="H51" s="12">
        <f t="shared" si="6"/>
        <v>-20</v>
      </c>
      <c r="I51" s="12">
        <f t="shared" si="7"/>
        <v>0</v>
      </c>
      <c r="J51" s="12">
        <f t="shared" si="8"/>
        <v>34576.890391449298</v>
      </c>
      <c r="K51" s="12">
        <f t="shared" si="9"/>
        <v>-2777.7777777777778</v>
      </c>
      <c r="L51" s="12">
        <f t="shared" si="10"/>
        <v>-955.0625054147024</v>
      </c>
      <c r="M51" s="12">
        <f t="shared" si="11"/>
        <v>-607.43336365566222</v>
      </c>
      <c r="N51" s="12">
        <f t="shared" si="12"/>
        <v>-3374.6297980870127</v>
      </c>
      <c r="O51" s="12">
        <f t="shared" si="13"/>
        <v>-3982.0631617426748</v>
      </c>
      <c r="P51" s="12">
        <f t="shared" si="14"/>
        <v>-2419.56729267231</v>
      </c>
    </row>
    <row r="52" spans="1:16" ht="12" customHeight="1" x14ac:dyDescent="0.2">
      <c r="A52" s="9">
        <f t="shared" si="0"/>
        <v>26</v>
      </c>
      <c r="B52" s="13" t="s">
        <v>3</v>
      </c>
      <c r="C52" s="12">
        <f t="shared" si="1"/>
        <v>34576.890391449298</v>
      </c>
      <c r="D52" s="12">
        <f t="shared" si="2"/>
        <v>-328.0929532462365</v>
      </c>
      <c r="E52" s="12">
        <f t="shared" si="3"/>
        <v>-3325.1297980870136</v>
      </c>
      <c r="F52" s="12">
        <f t="shared" si="4"/>
        <v>-2997.0368448407771</v>
      </c>
      <c r="G52" s="12">
        <f t="shared" si="5"/>
        <v>-29.5</v>
      </c>
      <c r="H52" s="12">
        <f t="shared" si="6"/>
        <v>-20</v>
      </c>
      <c r="I52" s="12">
        <f t="shared" si="7"/>
        <v>0</v>
      </c>
      <c r="J52" s="12">
        <f t="shared" si="8"/>
        <v>31579.853546608523</v>
      </c>
      <c r="K52" s="12">
        <f t="shared" si="9"/>
        <v>-2777.7777777777778</v>
      </c>
      <c r="L52" s="12">
        <f t="shared" si="10"/>
        <v>-946.61121930720424</v>
      </c>
      <c r="M52" s="12">
        <f t="shared" si="11"/>
        <v>-607.43336365566245</v>
      </c>
      <c r="N52" s="12">
        <f t="shared" si="12"/>
        <v>-3374.6297980870136</v>
      </c>
      <c r="O52" s="12">
        <f t="shared" si="13"/>
        <v>-3982.0631617426761</v>
      </c>
      <c r="P52" s="12">
        <f t="shared" si="14"/>
        <v>-2428.0185787798091</v>
      </c>
    </row>
    <row r="53" spans="1:16" ht="12" customHeight="1" x14ac:dyDescent="0.2">
      <c r="A53" s="9">
        <f t="shared" si="0"/>
        <v>27</v>
      </c>
      <c r="B53" s="13" t="s">
        <v>3</v>
      </c>
      <c r="C53" s="12">
        <f t="shared" si="1"/>
        <v>31579.853546608523</v>
      </c>
      <c r="D53" s="12">
        <f t="shared" si="2"/>
        <v>-299.65469120822627</v>
      </c>
      <c r="E53" s="12">
        <f t="shared" si="3"/>
        <v>-3325.1297980870127</v>
      </c>
      <c r="F53" s="12">
        <f t="shared" si="4"/>
        <v>-3025.4751068787864</v>
      </c>
      <c r="G53" s="12">
        <f t="shared" si="5"/>
        <v>-29.5</v>
      </c>
      <c r="H53" s="12">
        <f t="shared" si="6"/>
        <v>-20</v>
      </c>
      <c r="I53" s="12">
        <f t="shared" si="7"/>
        <v>0</v>
      </c>
      <c r="J53" s="12">
        <f t="shared" si="8"/>
        <v>28554.378439729735</v>
      </c>
      <c r="K53" s="12">
        <f t="shared" si="9"/>
        <v>-2777.7777777777778</v>
      </c>
      <c r="L53" s="12">
        <f t="shared" si="10"/>
        <v>-938.07974069580121</v>
      </c>
      <c r="M53" s="12">
        <f t="shared" si="11"/>
        <v>-607.43336365566222</v>
      </c>
      <c r="N53" s="12">
        <f t="shared" si="12"/>
        <v>-3374.6297980870127</v>
      </c>
      <c r="O53" s="12">
        <f t="shared" si="13"/>
        <v>-3982.0631617426748</v>
      </c>
      <c r="P53" s="12">
        <f t="shared" si="14"/>
        <v>-2436.5500573912113</v>
      </c>
    </row>
    <row r="54" spans="1:16" ht="12" customHeight="1" x14ac:dyDescent="0.2">
      <c r="A54" s="9">
        <f t="shared" si="0"/>
        <v>28</v>
      </c>
      <c r="B54" s="13" t="s">
        <v>3</v>
      </c>
      <c r="C54" s="12">
        <f t="shared" si="1"/>
        <v>28554.378439729735</v>
      </c>
      <c r="D54" s="12">
        <f t="shared" si="2"/>
        <v>-270.94658439031798</v>
      </c>
      <c r="E54" s="12">
        <f t="shared" si="3"/>
        <v>-3325.1297980870136</v>
      </c>
      <c r="F54" s="12">
        <f t="shared" si="4"/>
        <v>-3054.1832136966955</v>
      </c>
      <c r="G54" s="12">
        <f t="shared" si="5"/>
        <v>-29.5</v>
      </c>
      <c r="H54" s="12">
        <f t="shared" si="6"/>
        <v>-20</v>
      </c>
      <c r="I54" s="12">
        <f t="shared" si="7"/>
        <v>0</v>
      </c>
      <c r="J54" s="12">
        <f t="shared" si="8"/>
        <v>25500.19522603304</v>
      </c>
      <c r="K54" s="12">
        <f t="shared" si="9"/>
        <v>-2777.7777777777778</v>
      </c>
      <c r="L54" s="12">
        <f t="shared" si="10"/>
        <v>-929.46730865042878</v>
      </c>
      <c r="M54" s="12">
        <f t="shared" si="11"/>
        <v>-607.43336365566245</v>
      </c>
      <c r="N54" s="12">
        <f t="shared" si="12"/>
        <v>-3374.6297980870136</v>
      </c>
      <c r="O54" s="12">
        <f t="shared" si="13"/>
        <v>-3982.0631617426761</v>
      </c>
      <c r="P54" s="12">
        <f t="shared" si="14"/>
        <v>-2445.162489436585</v>
      </c>
    </row>
    <row r="55" spans="1:16" ht="12" customHeight="1" x14ac:dyDescent="0.2">
      <c r="A55" s="9">
        <f t="shared" si="0"/>
        <v>29</v>
      </c>
      <c r="B55" s="13" t="s">
        <v>3</v>
      </c>
      <c r="C55" s="12">
        <f t="shared" si="1"/>
        <v>25500.19522603304</v>
      </c>
      <c r="D55" s="12">
        <f t="shared" si="2"/>
        <v>-241.96607229127062</v>
      </c>
      <c r="E55" s="12">
        <f t="shared" si="3"/>
        <v>-3325.1297980870136</v>
      </c>
      <c r="F55" s="12">
        <f t="shared" si="4"/>
        <v>-3083.1637257957427</v>
      </c>
      <c r="G55" s="12">
        <f t="shared" si="5"/>
        <v>-29.5</v>
      </c>
      <c r="H55" s="12">
        <f t="shared" si="6"/>
        <v>-20</v>
      </c>
      <c r="I55" s="12">
        <f t="shared" si="7"/>
        <v>0</v>
      </c>
      <c r="J55" s="12">
        <f t="shared" si="8"/>
        <v>22417.031500237295</v>
      </c>
      <c r="K55" s="12">
        <f t="shared" si="9"/>
        <v>-2777.7777777777778</v>
      </c>
      <c r="L55" s="12">
        <f t="shared" si="10"/>
        <v>-920.77315502071463</v>
      </c>
      <c r="M55" s="12">
        <f t="shared" si="11"/>
        <v>-607.43336365566245</v>
      </c>
      <c r="N55" s="12">
        <f t="shared" si="12"/>
        <v>-3374.6297980870136</v>
      </c>
      <c r="O55" s="12">
        <f t="shared" si="13"/>
        <v>-3982.0631617426761</v>
      </c>
      <c r="P55" s="12">
        <f t="shared" si="14"/>
        <v>-2453.8566430662991</v>
      </c>
    </row>
    <row r="56" spans="1:16" ht="12" customHeight="1" x14ac:dyDescent="0.2">
      <c r="A56" s="9">
        <f t="shared" si="0"/>
        <v>30</v>
      </c>
      <c r="B56" s="13" t="s">
        <v>3</v>
      </c>
      <c r="C56" s="12">
        <f t="shared" si="1"/>
        <v>22417.031500237295</v>
      </c>
      <c r="D56" s="12">
        <f t="shared" si="2"/>
        <v>-212.71057011377721</v>
      </c>
      <c r="E56" s="12">
        <f t="shared" si="3"/>
        <v>-3325.1297980870136</v>
      </c>
      <c r="F56" s="12">
        <f t="shared" si="4"/>
        <v>-3112.4192279732365</v>
      </c>
      <c r="G56" s="12">
        <f t="shared" si="5"/>
        <v>-29.5</v>
      </c>
      <c r="H56" s="12">
        <f t="shared" si="6"/>
        <v>-20</v>
      </c>
      <c r="I56" s="12">
        <f t="shared" si="7"/>
        <v>0</v>
      </c>
      <c r="J56" s="12">
        <f t="shared" si="8"/>
        <v>19304.612272264058</v>
      </c>
      <c r="K56" s="12">
        <f t="shared" si="9"/>
        <v>-2777.7777777777778</v>
      </c>
      <c r="L56" s="12">
        <f t="shared" si="10"/>
        <v>-911.9965043674664</v>
      </c>
      <c r="M56" s="12">
        <f t="shared" si="11"/>
        <v>-607.43336365566245</v>
      </c>
      <c r="N56" s="12">
        <f t="shared" si="12"/>
        <v>-3374.6297980870136</v>
      </c>
      <c r="O56" s="12">
        <f t="shared" si="13"/>
        <v>-3982.0631617426761</v>
      </c>
      <c r="P56" s="12">
        <f t="shared" si="14"/>
        <v>-2462.6332937195471</v>
      </c>
    </row>
    <row r="57" spans="1:16" ht="12" customHeight="1" x14ac:dyDescent="0.2">
      <c r="A57" s="9">
        <f t="shared" si="0"/>
        <v>31</v>
      </c>
      <c r="B57" s="13" t="s">
        <v>3</v>
      </c>
      <c r="C57" s="12">
        <f t="shared" si="1"/>
        <v>19304.612272264058</v>
      </c>
      <c r="D57" s="12">
        <f t="shared" si="2"/>
        <v>-183.17746853392435</v>
      </c>
      <c r="E57" s="12">
        <f t="shared" si="3"/>
        <v>-3325.1297980870127</v>
      </c>
      <c r="F57" s="12">
        <f t="shared" si="4"/>
        <v>-3141.9523295530885</v>
      </c>
      <c r="G57" s="12">
        <f t="shared" si="5"/>
        <v>-29.5</v>
      </c>
      <c r="H57" s="12">
        <f t="shared" si="6"/>
        <v>-20</v>
      </c>
      <c r="I57" s="12">
        <f t="shared" si="7"/>
        <v>0</v>
      </c>
      <c r="J57" s="12">
        <f t="shared" si="8"/>
        <v>16162.659942710969</v>
      </c>
      <c r="K57" s="12">
        <f t="shared" si="9"/>
        <v>-2777.7777777777778</v>
      </c>
      <c r="L57" s="12">
        <f t="shared" si="10"/>
        <v>-903.13657389351056</v>
      </c>
      <c r="M57" s="12">
        <f t="shared" si="11"/>
        <v>-607.43336365566222</v>
      </c>
      <c r="N57" s="12">
        <f t="shared" si="12"/>
        <v>-3374.6297980870127</v>
      </c>
      <c r="O57" s="12">
        <f t="shared" si="13"/>
        <v>-3982.0631617426748</v>
      </c>
      <c r="P57" s="12">
        <f t="shared" si="14"/>
        <v>-2471.4932241935021</v>
      </c>
    </row>
    <row r="58" spans="1:16" ht="12" customHeight="1" x14ac:dyDescent="0.2">
      <c r="A58" s="9">
        <f t="shared" si="0"/>
        <v>32</v>
      </c>
      <c r="B58" s="13" t="s">
        <v>3</v>
      </c>
      <c r="C58" s="12">
        <f t="shared" si="1"/>
        <v>16162.659942710969</v>
      </c>
      <c r="D58" s="12">
        <f t="shared" si="2"/>
        <v>-153.36413346846425</v>
      </c>
      <c r="E58" s="12">
        <f t="shared" si="3"/>
        <v>-3325.1297980870127</v>
      </c>
      <c r="F58" s="12">
        <f t="shared" si="4"/>
        <v>-3171.7656646185483</v>
      </c>
      <c r="G58" s="12">
        <f t="shared" si="5"/>
        <v>-29.5</v>
      </c>
      <c r="H58" s="12">
        <f t="shared" si="6"/>
        <v>-20</v>
      </c>
      <c r="I58" s="12">
        <f t="shared" si="7"/>
        <v>0</v>
      </c>
      <c r="J58" s="12">
        <f t="shared" si="8"/>
        <v>12990.894278092421</v>
      </c>
      <c r="K58" s="12">
        <f t="shared" si="9"/>
        <v>-2777.7777777777778</v>
      </c>
      <c r="L58" s="12">
        <f t="shared" si="10"/>
        <v>-894.19257337387262</v>
      </c>
      <c r="M58" s="12">
        <f t="shared" si="11"/>
        <v>-607.43336365566222</v>
      </c>
      <c r="N58" s="12">
        <f t="shared" si="12"/>
        <v>-3374.6297980870127</v>
      </c>
      <c r="O58" s="12">
        <f t="shared" si="13"/>
        <v>-3982.0631617426748</v>
      </c>
      <c r="P58" s="12">
        <f t="shared" si="14"/>
        <v>-2480.43722471314</v>
      </c>
    </row>
    <row r="59" spans="1:16" ht="12" customHeight="1" x14ac:dyDescent="0.2">
      <c r="A59" s="9">
        <f t="shared" si="0"/>
        <v>33</v>
      </c>
      <c r="B59" s="13" t="s">
        <v>3</v>
      </c>
      <c r="C59" s="12">
        <f t="shared" si="1"/>
        <v>12990.894278092421</v>
      </c>
      <c r="D59" s="12">
        <f t="shared" si="2"/>
        <v>-123.26790583987868</v>
      </c>
      <c r="E59" s="12">
        <f t="shared" si="3"/>
        <v>-3325.129798087014</v>
      </c>
      <c r="F59" s="12">
        <f t="shared" si="4"/>
        <v>-3201.8618922471355</v>
      </c>
      <c r="G59" s="12">
        <f t="shared" si="5"/>
        <v>-29.5</v>
      </c>
      <c r="H59" s="12">
        <f t="shared" si="6"/>
        <v>-20</v>
      </c>
      <c r="I59" s="12">
        <f t="shared" si="7"/>
        <v>0</v>
      </c>
      <c r="J59" s="12">
        <f t="shared" si="8"/>
        <v>9789.0323858452848</v>
      </c>
      <c r="K59" s="12">
        <f t="shared" si="9"/>
        <v>-2777.7777777777778</v>
      </c>
      <c r="L59" s="12">
        <f t="shared" si="10"/>
        <v>-885.1637050852969</v>
      </c>
      <c r="M59" s="12">
        <f t="shared" si="11"/>
        <v>-607.43336365566245</v>
      </c>
      <c r="N59" s="12">
        <f t="shared" si="12"/>
        <v>-3374.629798087014</v>
      </c>
      <c r="O59" s="12">
        <f t="shared" si="13"/>
        <v>-3982.0631617426766</v>
      </c>
      <c r="P59" s="12">
        <f t="shared" si="14"/>
        <v>-2489.4660930017171</v>
      </c>
    </row>
    <row r="60" spans="1:16" ht="12" customHeight="1" x14ac:dyDescent="0.2">
      <c r="A60" s="9">
        <f t="shared" si="0"/>
        <v>34</v>
      </c>
      <c r="B60" s="13" t="s">
        <v>3</v>
      </c>
      <c r="C60" s="12">
        <f t="shared" si="1"/>
        <v>9789.0323858452848</v>
      </c>
      <c r="D60" s="12">
        <f t="shared" si="2"/>
        <v>-92.886101339213354</v>
      </c>
      <c r="E60" s="12">
        <f t="shared" si="3"/>
        <v>-3325.1297980870136</v>
      </c>
      <c r="F60" s="12">
        <f t="shared" si="4"/>
        <v>-3232.2436967478002</v>
      </c>
      <c r="G60" s="12">
        <f t="shared" si="5"/>
        <v>-29.5</v>
      </c>
      <c r="H60" s="12">
        <f t="shared" si="6"/>
        <v>-20</v>
      </c>
      <c r="I60" s="12">
        <f t="shared" si="7"/>
        <v>0</v>
      </c>
      <c r="J60" s="12">
        <f t="shared" si="8"/>
        <v>6556.7886890974842</v>
      </c>
      <c r="K60" s="12">
        <f t="shared" si="9"/>
        <v>-2777.7777777777778</v>
      </c>
      <c r="L60" s="12">
        <f t="shared" si="10"/>
        <v>-876.0491637350973</v>
      </c>
      <c r="M60" s="12">
        <f t="shared" si="11"/>
        <v>-607.43336365566245</v>
      </c>
      <c r="N60" s="12">
        <f t="shared" si="12"/>
        <v>-3374.6297980870136</v>
      </c>
      <c r="O60" s="12">
        <f t="shared" si="13"/>
        <v>-3982.0631617426761</v>
      </c>
      <c r="P60" s="12">
        <f t="shared" si="14"/>
        <v>-2498.5806343519162</v>
      </c>
    </row>
    <row r="61" spans="1:16" ht="12" customHeight="1" x14ac:dyDescent="0.2">
      <c r="A61" s="9">
        <f t="shared" si="0"/>
        <v>35</v>
      </c>
      <c r="B61" s="13" t="s">
        <v>3</v>
      </c>
      <c r="C61" s="12">
        <f t="shared" si="1"/>
        <v>6556.7886890974842</v>
      </c>
      <c r="D61" s="12">
        <f t="shared" si="2"/>
        <v>-62.216010186662238</v>
      </c>
      <c r="E61" s="12">
        <f t="shared" si="3"/>
        <v>-3325.1297980870127</v>
      </c>
      <c r="F61" s="12">
        <f t="shared" si="4"/>
        <v>-3262.9137879003506</v>
      </c>
      <c r="G61" s="12">
        <f t="shared" si="5"/>
        <v>-29.5</v>
      </c>
      <c r="H61" s="12">
        <f t="shared" si="6"/>
        <v>-20</v>
      </c>
      <c r="I61" s="12">
        <f t="shared" si="7"/>
        <v>0</v>
      </c>
      <c r="J61" s="12">
        <f t="shared" si="8"/>
        <v>3293.8749011971336</v>
      </c>
      <c r="K61" s="12">
        <f t="shared" si="9"/>
        <v>-2777.7777777777778</v>
      </c>
      <c r="L61" s="12">
        <f t="shared" si="10"/>
        <v>-866.8481363893319</v>
      </c>
      <c r="M61" s="12">
        <f t="shared" si="11"/>
        <v>-607.43336365566222</v>
      </c>
      <c r="N61" s="12">
        <f t="shared" si="12"/>
        <v>-3374.6297980870127</v>
      </c>
      <c r="O61" s="12">
        <f t="shared" si="13"/>
        <v>-3982.0631617426748</v>
      </c>
      <c r="P61" s="12">
        <f t="shared" si="14"/>
        <v>-2507.7816616976806</v>
      </c>
    </row>
    <row r="62" spans="1:16" ht="12" customHeight="1" x14ac:dyDescent="0.2">
      <c r="A62" s="9">
        <f t="shared" si="0"/>
        <v>36</v>
      </c>
      <c r="B62" s="13" t="s">
        <v>3</v>
      </c>
      <c r="C62" s="12">
        <f t="shared" si="1"/>
        <v>3293.8749011971336</v>
      </c>
      <c r="D62" s="12">
        <f t="shared" si="2"/>
        <v>-31.254896889879788</v>
      </c>
      <c r="E62" s="12">
        <f t="shared" si="3"/>
        <v>-3325.1297980870136</v>
      </c>
      <c r="F62" s="12">
        <f t="shared" si="4"/>
        <v>-3293.8749011971336</v>
      </c>
      <c r="G62" s="12">
        <f t="shared" si="5"/>
        <v>-29.5</v>
      </c>
      <c r="H62" s="12">
        <f t="shared" si="6"/>
        <v>-20</v>
      </c>
      <c r="I62" s="12">
        <f t="shared" si="7"/>
        <v>-1000</v>
      </c>
      <c r="J62" s="12">
        <f t="shared" si="8"/>
        <v>0</v>
      </c>
      <c r="K62" s="12">
        <f t="shared" si="9"/>
        <v>-2777.7777777777778</v>
      </c>
      <c r="L62" s="12">
        <f t="shared" si="10"/>
        <v>-857.55980240029737</v>
      </c>
      <c r="M62" s="12">
        <f t="shared" si="11"/>
        <v>-787.43336365566233</v>
      </c>
      <c r="N62" s="12">
        <f t="shared" si="12"/>
        <v>-4374.6297980870131</v>
      </c>
      <c r="O62" s="12">
        <f t="shared" si="13"/>
        <v>-5162.0631617426752</v>
      </c>
      <c r="P62" s="12">
        <f t="shared" si="14"/>
        <v>-3517.0699956867156</v>
      </c>
    </row>
    <row r="63" spans="1:16" ht="12" customHeight="1" x14ac:dyDescent="0.2">
      <c r="A63" s="9">
        <f t="shared" si="0"/>
        <v>37</v>
      </c>
      <c r="B63" s="13" t="s">
        <v>3</v>
      </c>
      <c r="C63" s="12">
        <f t="shared" si="1"/>
        <v>0</v>
      </c>
      <c r="D63" s="12">
        <f t="shared" si="2"/>
        <v>0</v>
      </c>
      <c r="E63" s="12">
        <f t="shared" si="3"/>
        <v>0</v>
      </c>
      <c r="F63" s="12">
        <f t="shared" si="4"/>
        <v>0</v>
      </c>
      <c r="G63" s="12">
        <f t="shared" si="5"/>
        <v>0</v>
      </c>
      <c r="H63" s="12">
        <f t="shared" si="6"/>
        <v>0</v>
      </c>
      <c r="I63" s="12">
        <f t="shared" si="7"/>
        <v>0</v>
      </c>
      <c r="J63" s="12">
        <f t="shared" si="8"/>
        <v>0</v>
      </c>
      <c r="K63" s="12">
        <f t="shared" si="9"/>
        <v>0</v>
      </c>
      <c r="L63" s="12">
        <f t="shared" si="10"/>
        <v>0</v>
      </c>
      <c r="M63" s="12">
        <f t="shared" si="11"/>
        <v>0</v>
      </c>
      <c r="N63" s="12">
        <f t="shared" si="12"/>
        <v>0</v>
      </c>
      <c r="O63" s="12">
        <f t="shared" si="13"/>
        <v>0</v>
      </c>
      <c r="P63" s="12">
        <f t="shared" si="14"/>
        <v>0</v>
      </c>
    </row>
    <row r="64" spans="1:16" ht="12" customHeight="1" x14ac:dyDescent="0.2">
      <c r="A64" s="9">
        <f t="shared" si="0"/>
        <v>38</v>
      </c>
      <c r="B64" s="13" t="s">
        <v>3</v>
      </c>
      <c r="C64" s="12">
        <f t="shared" si="1"/>
        <v>0</v>
      </c>
      <c r="D64" s="12">
        <f t="shared" si="2"/>
        <v>0</v>
      </c>
      <c r="E64" s="12">
        <f t="shared" si="3"/>
        <v>0</v>
      </c>
      <c r="F64" s="12">
        <f t="shared" si="4"/>
        <v>0</v>
      </c>
      <c r="G64" s="12">
        <f t="shared" si="5"/>
        <v>0</v>
      </c>
      <c r="H64" s="12">
        <f t="shared" si="6"/>
        <v>0</v>
      </c>
      <c r="I64" s="12">
        <f t="shared" si="7"/>
        <v>0</v>
      </c>
      <c r="J64" s="12">
        <f t="shared" si="8"/>
        <v>0</v>
      </c>
      <c r="K64" s="12">
        <f t="shared" si="9"/>
        <v>0</v>
      </c>
      <c r="L64" s="12">
        <f t="shared" si="10"/>
        <v>0</v>
      </c>
      <c r="M64" s="12">
        <f t="shared" si="11"/>
        <v>0</v>
      </c>
      <c r="N64" s="12">
        <f t="shared" si="12"/>
        <v>0</v>
      </c>
      <c r="O64" s="12">
        <f t="shared" si="13"/>
        <v>0</v>
      </c>
      <c r="P64" s="12">
        <f t="shared" si="14"/>
        <v>0</v>
      </c>
    </row>
    <row r="65" spans="1:16" ht="12" customHeight="1" x14ac:dyDescent="0.2">
      <c r="A65" s="9">
        <f t="shared" si="0"/>
        <v>39</v>
      </c>
      <c r="B65" s="13" t="s">
        <v>3</v>
      </c>
      <c r="C65" s="12">
        <f t="shared" si="1"/>
        <v>0</v>
      </c>
      <c r="D65" s="12">
        <f t="shared" si="2"/>
        <v>0</v>
      </c>
      <c r="E65" s="12">
        <f t="shared" si="3"/>
        <v>0</v>
      </c>
      <c r="F65" s="12">
        <f t="shared" si="4"/>
        <v>0</v>
      </c>
      <c r="G65" s="12">
        <f t="shared" si="5"/>
        <v>0</v>
      </c>
      <c r="H65" s="12">
        <f t="shared" si="6"/>
        <v>0</v>
      </c>
      <c r="I65" s="12">
        <f t="shared" si="7"/>
        <v>0</v>
      </c>
      <c r="J65" s="12">
        <f t="shared" si="8"/>
        <v>0</v>
      </c>
      <c r="K65" s="12">
        <f t="shared" si="9"/>
        <v>0</v>
      </c>
      <c r="L65" s="12">
        <f t="shared" si="10"/>
        <v>0</v>
      </c>
      <c r="M65" s="12">
        <f t="shared" si="11"/>
        <v>0</v>
      </c>
      <c r="N65" s="12">
        <f t="shared" si="12"/>
        <v>0</v>
      </c>
      <c r="O65" s="12">
        <f t="shared" si="13"/>
        <v>0</v>
      </c>
      <c r="P65" s="12">
        <f t="shared" si="14"/>
        <v>0</v>
      </c>
    </row>
    <row r="66" spans="1:16" ht="12" customHeight="1" x14ac:dyDescent="0.2">
      <c r="A66" s="9">
        <f t="shared" si="0"/>
        <v>40</v>
      </c>
      <c r="B66" s="13" t="s">
        <v>3</v>
      </c>
      <c r="C66" s="12">
        <f t="shared" si="1"/>
        <v>0</v>
      </c>
      <c r="D66" s="12">
        <f t="shared" si="2"/>
        <v>0</v>
      </c>
      <c r="E66" s="12">
        <f t="shared" si="3"/>
        <v>0</v>
      </c>
      <c r="F66" s="12">
        <f t="shared" si="4"/>
        <v>0</v>
      </c>
      <c r="G66" s="12">
        <f t="shared" si="5"/>
        <v>0</v>
      </c>
      <c r="H66" s="12">
        <f t="shared" si="6"/>
        <v>0</v>
      </c>
      <c r="I66" s="12">
        <f t="shared" si="7"/>
        <v>0</v>
      </c>
      <c r="J66" s="12">
        <f t="shared" si="8"/>
        <v>0</v>
      </c>
      <c r="K66" s="12">
        <f t="shared" si="9"/>
        <v>0</v>
      </c>
      <c r="L66" s="12">
        <f t="shared" si="10"/>
        <v>0</v>
      </c>
      <c r="M66" s="12">
        <f t="shared" si="11"/>
        <v>0</v>
      </c>
      <c r="N66" s="12">
        <f t="shared" si="12"/>
        <v>0</v>
      </c>
      <c r="O66" s="12">
        <f t="shared" si="13"/>
        <v>0</v>
      </c>
      <c r="P66" s="12">
        <f t="shared" si="14"/>
        <v>0</v>
      </c>
    </row>
    <row r="67" spans="1:16" ht="12" customHeight="1" x14ac:dyDescent="0.2">
      <c r="A67" s="9">
        <f t="shared" si="0"/>
        <v>41</v>
      </c>
      <c r="B67" s="13" t="s">
        <v>3</v>
      </c>
      <c r="C67" s="12">
        <f t="shared" si="1"/>
        <v>0</v>
      </c>
      <c r="D67" s="12">
        <f t="shared" si="2"/>
        <v>0</v>
      </c>
      <c r="E67" s="12">
        <f t="shared" si="3"/>
        <v>0</v>
      </c>
      <c r="F67" s="12">
        <f t="shared" si="4"/>
        <v>0</v>
      </c>
      <c r="G67" s="12">
        <f t="shared" si="5"/>
        <v>0</v>
      </c>
      <c r="H67" s="12">
        <f t="shared" si="6"/>
        <v>0</v>
      </c>
      <c r="I67" s="12">
        <f t="shared" si="7"/>
        <v>0</v>
      </c>
      <c r="J67" s="12">
        <f t="shared" si="8"/>
        <v>0</v>
      </c>
      <c r="K67" s="12">
        <f t="shared" si="9"/>
        <v>0</v>
      </c>
      <c r="L67" s="12">
        <f t="shared" si="10"/>
        <v>0</v>
      </c>
      <c r="M67" s="12">
        <f t="shared" si="11"/>
        <v>0</v>
      </c>
      <c r="N67" s="12">
        <f t="shared" si="12"/>
        <v>0</v>
      </c>
      <c r="O67" s="12">
        <f t="shared" si="13"/>
        <v>0</v>
      </c>
      <c r="P67" s="12">
        <f t="shared" si="14"/>
        <v>0</v>
      </c>
    </row>
    <row r="68" spans="1:16" ht="12" customHeight="1" x14ac:dyDescent="0.2">
      <c r="A68" s="9">
        <f t="shared" si="0"/>
        <v>42</v>
      </c>
      <c r="B68" s="13" t="s">
        <v>3</v>
      </c>
      <c r="C68" s="12">
        <f t="shared" si="1"/>
        <v>0</v>
      </c>
      <c r="D68" s="12">
        <f t="shared" si="2"/>
        <v>0</v>
      </c>
      <c r="E68" s="12">
        <f t="shared" si="3"/>
        <v>0</v>
      </c>
      <c r="F68" s="12">
        <f t="shared" si="4"/>
        <v>0</v>
      </c>
      <c r="G68" s="12">
        <f t="shared" si="5"/>
        <v>0</v>
      </c>
      <c r="H68" s="12">
        <f t="shared" si="6"/>
        <v>0</v>
      </c>
      <c r="I68" s="12">
        <f t="shared" si="7"/>
        <v>0</v>
      </c>
      <c r="J68" s="12">
        <f t="shared" si="8"/>
        <v>0</v>
      </c>
      <c r="K68" s="12">
        <f t="shared" si="9"/>
        <v>0</v>
      </c>
      <c r="L68" s="12">
        <f t="shared" si="10"/>
        <v>0</v>
      </c>
      <c r="M68" s="12">
        <f t="shared" si="11"/>
        <v>0</v>
      </c>
      <c r="N68" s="12">
        <f t="shared" si="12"/>
        <v>0</v>
      </c>
      <c r="O68" s="12">
        <f t="shared" si="13"/>
        <v>0</v>
      </c>
      <c r="P68" s="12">
        <f t="shared" si="14"/>
        <v>0</v>
      </c>
    </row>
    <row r="69" spans="1:16" ht="12" customHeight="1" x14ac:dyDescent="0.2">
      <c r="A69" s="9">
        <f t="shared" si="0"/>
        <v>43</v>
      </c>
      <c r="B69" s="13" t="s">
        <v>3</v>
      </c>
      <c r="C69" s="12">
        <f t="shared" si="1"/>
        <v>0</v>
      </c>
      <c r="D69" s="12">
        <f t="shared" si="2"/>
        <v>0</v>
      </c>
      <c r="E69" s="12">
        <f t="shared" si="3"/>
        <v>0</v>
      </c>
      <c r="F69" s="12">
        <f t="shared" si="4"/>
        <v>0</v>
      </c>
      <c r="G69" s="12">
        <f t="shared" si="5"/>
        <v>0</v>
      </c>
      <c r="H69" s="12">
        <f t="shared" si="6"/>
        <v>0</v>
      </c>
      <c r="I69" s="12">
        <f t="shared" si="7"/>
        <v>0</v>
      </c>
      <c r="J69" s="12">
        <f t="shared" si="8"/>
        <v>0</v>
      </c>
      <c r="K69" s="12">
        <f t="shared" si="9"/>
        <v>0</v>
      </c>
      <c r="L69" s="12">
        <f t="shared" si="10"/>
        <v>0</v>
      </c>
      <c r="M69" s="12">
        <f t="shared" si="11"/>
        <v>0</v>
      </c>
      <c r="N69" s="12">
        <f t="shared" si="12"/>
        <v>0</v>
      </c>
      <c r="O69" s="12">
        <f t="shared" si="13"/>
        <v>0</v>
      </c>
      <c r="P69" s="12">
        <f t="shared" si="14"/>
        <v>0</v>
      </c>
    </row>
    <row r="70" spans="1:16" ht="12" customHeight="1" x14ac:dyDescent="0.2">
      <c r="A70" s="9">
        <f t="shared" si="0"/>
        <v>44</v>
      </c>
      <c r="B70" s="13" t="s">
        <v>3</v>
      </c>
      <c r="C70" s="12">
        <f t="shared" si="1"/>
        <v>0</v>
      </c>
      <c r="D70" s="12">
        <f t="shared" si="2"/>
        <v>0</v>
      </c>
      <c r="E70" s="12">
        <f t="shared" si="3"/>
        <v>0</v>
      </c>
      <c r="F70" s="12">
        <f t="shared" si="4"/>
        <v>0</v>
      </c>
      <c r="G70" s="12">
        <f t="shared" si="5"/>
        <v>0</v>
      </c>
      <c r="H70" s="12">
        <f t="shared" si="6"/>
        <v>0</v>
      </c>
      <c r="I70" s="12">
        <f t="shared" si="7"/>
        <v>0</v>
      </c>
      <c r="J70" s="12">
        <f t="shared" si="8"/>
        <v>0</v>
      </c>
      <c r="K70" s="12">
        <f t="shared" si="9"/>
        <v>0</v>
      </c>
      <c r="L70" s="12">
        <f t="shared" si="10"/>
        <v>0</v>
      </c>
      <c r="M70" s="12">
        <f t="shared" si="11"/>
        <v>0</v>
      </c>
      <c r="N70" s="12">
        <f t="shared" si="12"/>
        <v>0</v>
      </c>
      <c r="O70" s="12">
        <f t="shared" si="13"/>
        <v>0</v>
      </c>
      <c r="P70" s="12">
        <f t="shared" si="14"/>
        <v>0</v>
      </c>
    </row>
    <row r="71" spans="1:16" ht="12" customHeight="1" x14ac:dyDescent="0.2">
      <c r="A71" s="9">
        <f t="shared" si="0"/>
        <v>45</v>
      </c>
      <c r="B71" s="13" t="s">
        <v>3</v>
      </c>
      <c r="C71" s="12">
        <f t="shared" si="1"/>
        <v>0</v>
      </c>
      <c r="D71" s="12">
        <f t="shared" si="2"/>
        <v>0</v>
      </c>
      <c r="E71" s="12">
        <f t="shared" si="3"/>
        <v>0</v>
      </c>
      <c r="F71" s="12">
        <f t="shared" si="4"/>
        <v>0</v>
      </c>
      <c r="G71" s="12">
        <f t="shared" si="5"/>
        <v>0</v>
      </c>
      <c r="H71" s="12">
        <f t="shared" si="6"/>
        <v>0</v>
      </c>
      <c r="I71" s="12">
        <f t="shared" si="7"/>
        <v>0</v>
      </c>
      <c r="J71" s="12">
        <f t="shared" si="8"/>
        <v>0</v>
      </c>
      <c r="K71" s="12">
        <f t="shared" si="9"/>
        <v>0</v>
      </c>
      <c r="L71" s="12">
        <f t="shared" si="10"/>
        <v>0</v>
      </c>
      <c r="M71" s="12">
        <f t="shared" si="11"/>
        <v>0</v>
      </c>
      <c r="N71" s="12">
        <f t="shared" si="12"/>
        <v>0</v>
      </c>
      <c r="O71" s="12">
        <f t="shared" si="13"/>
        <v>0</v>
      </c>
      <c r="P71" s="12">
        <f t="shared" si="14"/>
        <v>0</v>
      </c>
    </row>
    <row r="72" spans="1:16" ht="12" customHeight="1" x14ac:dyDescent="0.2">
      <c r="A72" s="9">
        <f t="shared" si="0"/>
        <v>46</v>
      </c>
      <c r="B72" s="13" t="s">
        <v>3</v>
      </c>
      <c r="C72" s="12">
        <f t="shared" si="1"/>
        <v>0</v>
      </c>
      <c r="D72" s="12">
        <f t="shared" si="2"/>
        <v>0</v>
      </c>
      <c r="E72" s="12">
        <f t="shared" si="3"/>
        <v>0</v>
      </c>
      <c r="F72" s="12">
        <f t="shared" si="4"/>
        <v>0</v>
      </c>
      <c r="G72" s="12">
        <f t="shared" si="5"/>
        <v>0</v>
      </c>
      <c r="H72" s="12">
        <f t="shared" si="6"/>
        <v>0</v>
      </c>
      <c r="I72" s="12">
        <f t="shared" si="7"/>
        <v>0</v>
      </c>
      <c r="J72" s="12">
        <f t="shared" si="8"/>
        <v>0</v>
      </c>
      <c r="K72" s="12">
        <f t="shared" si="9"/>
        <v>0</v>
      </c>
      <c r="L72" s="12">
        <f t="shared" si="10"/>
        <v>0</v>
      </c>
      <c r="M72" s="12">
        <f t="shared" si="11"/>
        <v>0</v>
      </c>
      <c r="N72" s="12">
        <f t="shared" si="12"/>
        <v>0</v>
      </c>
      <c r="O72" s="12">
        <f t="shared" si="13"/>
        <v>0</v>
      </c>
      <c r="P72" s="12">
        <f t="shared" si="14"/>
        <v>0</v>
      </c>
    </row>
    <row r="73" spans="1:16" ht="12" customHeight="1" x14ac:dyDescent="0.2">
      <c r="A73" s="9">
        <f t="shared" si="0"/>
        <v>47</v>
      </c>
      <c r="B73" s="13" t="s">
        <v>3</v>
      </c>
      <c r="C73" s="12">
        <f t="shared" si="1"/>
        <v>0</v>
      </c>
      <c r="D73" s="12">
        <f t="shared" si="2"/>
        <v>0</v>
      </c>
      <c r="E73" s="12">
        <f t="shared" si="3"/>
        <v>0</v>
      </c>
      <c r="F73" s="12">
        <f t="shared" si="4"/>
        <v>0</v>
      </c>
      <c r="G73" s="12">
        <f t="shared" si="5"/>
        <v>0</v>
      </c>
      <c r="H73" s="12">
        <f t="shared" si="6"/>
        <v>0</v>
      </c>
      <c r="I73" s="12">
        <f t="shared" si="7"/>
        <v>0</v>
      </c>
      <c r="J73" s="12">
        <f t="shared" si="8"/>
        <v>0</v>
      </c>
      <c r="K73" s="12">
        <f t="shared" si="9"/>
        <v>0</v>
      </c>
      <c r="L73" s="12">
        <f t="shared" si="10"/>
        <v>0</v>
      </c>
      <c r="M73" s="12">
        <f t="shared" si="11"/>
        <v>0</v>
      </c>
      <c r="N73" s="12">
        <f t="shared" si="12"/>
        <v>0</v>
      </c>
      <c r="O73" s="12">
        <f t="shared" si="13"/>
        <v>0</v>
      </c>
      <c r="P73" s="12">
        <f t="shared" si="14"/>
        <v>0</v>
      </c>
    </row>
    <row r="74" spans="1:16" ht="12" customHeight="1" x14ac:dyDescent="0.2">
      <c r="A74" s="9">
        <f t="shared" si="0"/>
        <v>48</v>
      </c>
      <c r="B74" s="13" t="s">
        <v>3</v>
      </c>
      <c r="C74" s="12">
        <f t="shared" si="1"/>
        <v>0</v>
      </c>
      <c r="D74" s="12">
        <f t="shared" si="2"/>
        <v>0</v>
      </c>
      <c r="E74" s="12">
        <f t="shared" si="3"/>
        <v>0</v>
      </c>
      <c r="F74" s="12">
        <f t="shared" si="4"/>
        <v>0</v>
      </c>
      <c r="G74" s="12">
        <f t="shared" si="5"/>
        <v>0</v>
      </c>
      <c r="H74" s="12">
        <f t="shared" si="6"/>
        <v>0</v>
      </c>
      <c r="I74" s="12">
        <f t="shared" si="7"/>
        <v>0</v>
      </c>
      <c r="J74" s="12">
        <f t="shared" si="8"/>
        <v>0</v>
      </c>
      <c r="K74" s="12">
        <f t="shared" si="9"/>
        <v>0</v>
      </c>
      <c r="L74" s="12">
        <f t="shared" si="10"/>
        <v>0</v>
      </c>
      <c r="M74" s="12">
        <f t="shared" si="11"/>
        <v>0</v>
      </c>
      <c r="N74" s="12">
        <f t="shared" si="12"/>
        <v>0</v>
      </c>
      <c r="O74" s="12">
        <f t="shared" si="13"/>
        <v>0</v>
      </c>
      <c r="P74" s="12">
        <f t="shared" si="14"/>
        <v>0</v>
      </c>
    </row>
    <row r="75" spans="1:16" ht="12" customHeight="1" x14ac:dyDescent="0.2">
      <c r="A75" s="9">
        <f t="shared" si="0"/>
        <v>49</v>
      </c>
      <c r="B75" s="13" t="s">
        <v>3</v>
      </c>
      <c r="C75" s="12">
        <f t="shared" si="1"/>
        <v>0</v>
      </c>
      <c r="D75" s="12">
        <f t="shared" si="2"/>
        <v>0</v>
      </c>
      <c r="E75" s="12">
        <f t="shared" si="3"/>
        <v>0</v>
      </c>
      <c r="F75" s="12">
        <f t="shared" si="4"/>
        <v>0</v>
      </c>
      <c r="G75" s="12">
        <f t="shared" si="5"/>
        <v>0</v>
      </c>
      <c r="H75" s="12">
        <f t="shared" si="6"/>
        <v>0</v>
      </c>
      <c r="I75" s="12">
        <f t="shared" si="7"/>
        <v>0</v>
      </c>
      <c r="J75" s="12">
        <f t="shared" si="8"/>
        <v>0</v>
      </c>
      <c r="K75" s="12">
        <f t="shared" si="9"/>
        <v>0</v>
      </c>
      <c r="L75" s="12">
        <f t="shared" si="10"/>
        <v>0</v>
      </c>
      <c r="M75" s="12">
        <f t="shared" si="11"/>
        <v>0</v>
      </c>
      <c r="N75" s="12">
        <f t="shared" si="12"/>
        <v>0</v>
      </c>
      <c r="O75" s="12">
        <f t="shared" si="13"/>
        <v>0</v>
      </c>
      <c r="P75" s="12">
        <f t="shared" si="14"/>
        <v>0</v>
      </c>
    </row>
    <row r="76" spans="1:16" ht="12" customHeight="1" x14ac:dyDescent="0.2">
      <c r="A76" s="9">
        <f t="shared" si="0"/>
        <v>50</v>
      </c>
      <c r="B76" s="13" t="s">
        <v>3</v>
      </c>
      <c r="C76" s="12">
        <f t="shared" si="1"/>
        <v>0</v>
      </c>
      <c r="D76" s="12">
        <f t="shared" si="2"/>
        <v>0</v>
      </c>
      <c r="E76" s="12">
        <f t="shared" si="3"/>
        <v>0</v>
      </c>
      <c r="F76" s="12">
        <f t="shared" si="4"/>
        <v>0</v>
      </c>
      <c r="G76" s="12">
        <f t="shared" si="5"/>
        <v>0</v>
      </c>
      <c r="H76" s="12">
        <f t="shared" si="6"/>
        <v>0</v>
      </c>
      <c r="I76" s="12">
        <f t="shared" si="7"/>
        <v>0</v>
      </c>
      <c r="J76" s="12">
        <f t="shared" si="8"/>
        <v>0</v>
      </c>
      <c r="K76" s="12">
        <f t="shared" si="9"/>
        <v>0</v>
      </c>
      <c r="L76" s="12">
        <f t="shared" si="10"/>
        <v>0</v>
      </c>
      <c r="M76" s="12">
        <f t="shared" si="11"/>
        <v>0</v>
      </c>
      <c r="N76" s="12">
        <f t="shared" si="12"/>
        <v>0</v>
      </c>
      <c r="O76" s="12">
        <f t="shared" si="13"/>
        <v>0</v>
      </c>
      <c r="P76" s="12">
        <f t="shared" si="14"/>
        <v>0</v>
      </c>
    </row>
    <row r="77" spans="1:16" ht="12" customHeight="1" x14ac:dyDescent="0.2">
      <c r="A77" s="9">
        <f t="shared" si="0"/>
        <v>51</v>
      </c>
      <c r="B77" s="13" t="s">
        <v>3</v>
      </c>
      <c r="C77" s="12">
        <f t="shared" si="1"/>
        <v>0</v>
      </c>
      <c r="D77" s="12">
        <f t="shared" si="2"/>
        <v>0</v>
      </c>
      <c r="E77" s="12">
        <f t="shared" si="3"/>
        <v>0</v>
      </c>
      <c r="F77" s="12">
        <f t="shared" si="4"/>
        <v>0</v>
      </c>
      <c r="G77" s="12">
        <f t="shared" si="5"/>
        <v>0</v>
      </c>
      <c r="H77" s="12">
        <f t="shared" si="6"/>
        <v>0</v>
      </c>
      <c r="I77" s="12">
        <f t="shared" si="7"/>
        <v>0</v>
      </c>
      <c r="J77" s="12">
        <f t="shared" si="8"/>
        <v>0</v>
      </c>
      <c r="K77" s="12">
        <f t="shared" si="9"/>
        <v>0</v>
      </c>
      <c r="L77" s="12">
        <f t="shared" si="10"/>
        <v>0</v>
      </c>
      <c r="M77" s="12">
        <f t="shared" si="11"/>
        <v>0</v>
      </c>
      <c r="N77" s="12">
        <f t="shared" si="12"/>
        <v>0</v>
      </c>
      <c r="O77" s="12">
        <f t="shared" si="13"/>
        <v>0</v>
      </c>
      <c r="P77" s="12">
        <f t="shared" si="14"/>
        <v>0</v>
      </c>
    </row>
    <row r="78" spans="1:16" ht="12" customHeight="1" x14ac:dyDescent="0.2">
      <c r="A78" s="9">
        <f t="shared" si="0"/>
        <v>52</v>
      </c>
      <c r="B78" s="13" t="s">
        <v>3</v>
      </c>
      <c r="C78" s="12">
        <f t="shared" si="1"/>
        <v>0</v>
      </c>
      <c r="D78" s="12">
        <f t="shared" si="2"/>
        <v>0</v>
      </c>
      <c r="E78" s="12">
        <f t="shared" si="3"/>
        <v>0</v>
      </c>
      <c r="F78" s="12">
        <f t="shared" si="4"/>
        <v>0</v>
      </c>
      <c r="G78" s="12">
        <f t="shared" si="5"/>
        <v>0</v>
      </c>
      <c r="H78" s="12">
        <f t="shared" si="6"/>
        <v>0</v>
      </c>
      <c r="I78" s="12">
        <f t="shared" si="7"/>
        <v>0</v>
      </c>
      <c r="J78" s="12">
        <f t="shared" si="8"/>
        <v>0</v>
      </c>
      <c r="K78" s="12">
        <f t="shared" si="9"/>
        <v>0</v>
      </c>
      <c r="L78" s="12">
        <f t="shared" si="10"/>
        <v>0</v>
      </c>
      <c r="M78" s="12">
        <f t="shared" si="11"/>
        <v>0</v>
      </c>
      <c r="N78" s="12">
        <f t="shared" si="12"/>
        <v>0</v>
      </c>
      <c r="O78" s="12">
        <f t="shared" si="13"/>
        <v>0</v>
      </c>
      <c r="P78" s="12">
        <f t="shared" si="14"/>
        <v>0</v>
      </c>
    </row>
    <row r="79" spans="1:16" ht="12" customHeight="1" x14ac:dyDescent="0.2">
      <c r="A79" s="9">
        <f t="shared" si="0"/>
        <v>53</v>
      </c>
      <c r="B79" s="13" t="s">
        <v>3</v>
      </c>
      <c r="C79" s="12">
        <f t="shared" si="1"/>
        <v>0</v>
      </c>
      <c r="D79" s="12">
        <f t="shared" si="2"/>
        <v>0</v>
      </c>
      <c r="E79" s="12">
        <f t="shared" si="3"/>
        <v>0</v>
      </c>
      <c r="F79" s="12">
        <f t="shared" si="4"/>
        <v>0</v>
      </c>
      <c r="G79" s="12">
        <f t="shared" si="5"/>
        <v>0</v>
      </c>
      <c r="H79" s="12">
        <f t="shared" si="6"/>
        <v>0</v>
      </c>
      <c r="I79" s="12">
        <f t="shared" si="7"/>
        <v>0</v>
      </c>
      <c r="J79" s="12">
        <f t="shared" si="8"/>
        <v>0</v>
      </c>
      <c r="K79" s="12">
        <f t="shared" si="9"/>
        <v>0</v>
      </c>
      <c r="L79" s="12">
        <f t="shared" si="10"/>
        <v>0</v>
      </c>
      <c r="M79" s="12">
        <f t="shared" si="11"/>
        <v>0</v>
      </c>
      <c r="N79" s="12">
        <f t="shared" si="12"/>
        <v>0</v>
      </c>
      <c r="O79" s="12">
        <f t="shared" si="13"/>
        <v>0</v>
      </c>
      <c r="P79" s="12">
        <f t="shared" si="14"/>
        <v>0</v>
      </c>
    </row>
    <row r="80" spans="1:16" ht="12" customHeight="1" x14ac:dyDescent="0.2">
      <c r="A80" s="9">
        <f t="shared" si="0"/>
        <v>54</v>
      </c>
      <c r="B80" s="13" t="s">
        <v>3</v>
      </c>
      <c r="C80" s="12">
        <f t="shared" si="1"/>
        <v>0</v>
      </c>
      <c r="D80" s="12">
        <f t="shared" si="2"/>
        <v>0</v>
      </c>
      <c r="E80" s="12">
        <f t="shared" si="3"/>
        <v>0</v>
      </c>
      <c r="F80" s="12">
        <f t="shared" si="4"/>
        <v>0</v>
      </c>
      <c r="G80" s="12">
        <f t="shared" si="5"/>
        <v>0</v>
      </c>
      <c r="H80" s="12">
        <f t="shared" si="6"/>
        <v>0</v>
      </c>
      <c r="I80" s="12">
        <f t="shared" si="7"/>
        <v>0</v>
      </c>
      <c r="J80" s="12">
        <f t="shared" si="8"/>
        <v>0</v>
      </c>
      <c r="K80" s="12">
        <f t="shared" si="9"/>
        <v>0</v>
      </c>
      <c r="L80" s="12">
        <f t="shared" si="10"/>
        <v>0</v>
      </c>
      <c r="M80" s="12">
        <f t="shared" si="11"/>
        <v>0</v>
      </c>
      <c r="N80" s="12">
        <f t="shared" si="12"/>
        <v>0</v>
      </c>
      <c r="O80" s="12">
        <f t="shared" si="13"/>
        <v>0</v>
      </c>
      <c r="P80" s="12">
        <f t="shared" si="14"/>
        <v>0</v>
      </c>
    </row>
    <row r="81" spans="1:16" ht="12" customHeight="1" x14ac:dyDescent="0.2">
      <c r="A81" s="9">
        <f t="shared" si="0"/>
        <v>55</v>
      </c>
      <c r="B81" s="13" t="s">
        <v>3</v>
      </c>
      <c r="C81" s="12">
        <f t="shared" si="1"/>
        <v>0</v>
      </c>
      <c r="D81" s="12">
        <f t="shared" si="2"/>
        <v>0</v>
      </c>
      <c r="E81" s="12">
        <f t="shared" si="3"/>
        <v>0</v>
      </c>
      <c r="F81" s="12">
        <f t="shared" si="4"/>
        <v>0</v>
      </c>
      <c r="G81" s="12">
        <f t="shared" si="5"/>
        <v>0</v>
      </c>
      <c r="H81" s="12">
        <f t="shared" si="6"/>
        <v>0</v>
      </c>
      <c r="I81" s="12">
        <f t="shared" si="7"/>
        <v>0</v>
      </c>
      <c r="J81" s="12">
        <f t="shared" si="8"/>
        <v>0</v>
      </c>
      <c r="K81" s="12">
        <f t="shared" si="9"/>
        <v>0</v>
      </c>
      <c r="L81" s="12">
        <f t="shared" si="10"/>
        <v>0</v>
      </c>
      <c r="M81" s="12">
        <f t="shared" si="11"/>
        <v>0</v>
      </c>
      <c r="N81" s="12">
        <f t="shared" si="12"/>
        <v>0</v>
      </c>
      <c r="O81" s="12">
        <f t="shared" si="13"/>
        <v>0</v>
      </c>
      <c r="P81" s="12">
        <f t="shared" si="14"/>
        <v>0</v>
      </c>
    </row>
    <row r="82" spans="1:16" ht="12" customHeight="1" x14ac:dyDescent="0.2">
      <c r="A82" s="9">
        <f t="shared" si="0"/>
        <v>56</v>
      </c>
      <c r="B82" s="13" t="s">
        <v>3</v>
      </c>
      <c r="C82" s="12">
        <f t="shared" si="1"/>
        <v>0</v>
      </c>
      <c r="D82" s="12">
        <f t="shared" si="2"/>
        <v>0</v>
      </c>
      <c r="E82" s="12">
        <f t="shared" si="3"/>
        <v>0</v>
      </c>
      <c r="F82" s="12">
        <f t="shared" si="4"/>
        <v>0</v>
      </c>
      <c r="G82" s="12">
        <f t="shared" si="5"/>
        <v>0</v>
      </c>
      <c r="H82" s="12">
        <f t="shared" si="6"/>
        <v>0</v>
      </c>
      <c r="I82" s="12">
        <f t="shared" si="7"/>
        <v>0</v>
      </c>
      <c r="J82" s="12">
        <f t="shared" si="8"/>
        <v>0</v>
      </c>
      <c r="K82" s="12">
        <f t="shared" si="9"/>
        <v>0</v>
      </c>
      <c r="L82" s="12">
        <f t="shared" si="10"/>
        <v>0</v>
      </c>
      <c r="M82" s="12">
        <f t="shared" si="11"/>
        <v>0</v>
      </c>
      <c r="N82" s="12">
        <f t="shared" si="12"/>
        <v>0</v>
      </c>
      <c r="O82" s="12">
        <f t="shared" si="13"/>
        <v>0</v>
      </c>
      <c r="P82" s="12">
        <f t="shared" si="14"/>
        <v>0</v>
      </c>
    </row>
    <row r="83" spans="1:16" ht="12" customHeight="1" x14ac:dyDescent="0.2">
      <c r="A83" s="9">
        <f t="shared" si="0"/>
        <v>57</v>
      </c>
      <c r="B83" s="13" t="s">
        <v>3</v>
      </c>
      <c r="C83" s="12">
        <f t="shared" si="1"/>
        <v>0</v>
      </c>
      <c r="D83" s="12">
        <f t="shared" si="2"/>
        <v>0</v>
      </c>
      <c r="E83" s="12">
        <f t="shared" si="3"/>
        <v>0</v>
      </c>
      <c r="F83" s="12">
        <f t="shared" si="4"/>
        <v>0</v>
      </c>
      <c r="G83" s="12">
        <f t="shared" si="5"/>
        <v>0</v>
      </c>
      <c r="H83" s="12">
        <f t="shared" si="6"/>
        <v>0</v>
      </c>
      <c r="I83" s="12">
        <f t="shared" si="7"/>
        <v>0</v>
      </c>
      <c r="J83" s="12">
        <f t="shared" si="8"/>
        <v>0</v>
      </c>
      <c r="K83" s="12">
        <f t="shared" si="9"/>
        <v>0</v>
      </c>
      <c r="L83" s="12">
        <f t="shared" si="10"/>
        <v>0</v>
      </c>
      <c r="M83" s="12">
        <f t="shared" si="11"/>
        <v>0</v>
      </c>
      <c r="N83" s="12">
        <f t="shared" si="12"/>
        <v>0</v>
      </c>
      <c r="O83" s="12">
        <f t="shared" si="13"/>
        <v>0</v>
      </c>
      <c r="P83" s="12">
        <f t="shared" si="14"/>
        <v>0</v>
      </c>
    </row>
    <row r="84" spans="1:16" ht="12" customHeight="1" x14ac:dyDescent="0.2">
      <c r="A84" s="9">
        <f t="shared" si="0"/>
        <v>58</v>
      </c>
      <c r="B84" s="13" t="s">
        <v>3</v>
      </c>
      <c r="C84" s="12">
        <f t="shared" si="1"/>
        <v>0</v>
      </c>
      <c r="D84" s="12">
        <f t="shared" si="2"/>
        <v>0</v>
      </c>
      <c r="E84" s="12">
        <f t="shared" si="3"/>
        <v>0</v>
      </c>
      <c r="F84" s="12">
        <f t="shared" si="4"/>
        <v>0</v>
      </c>
      <c r="G84" s="12">
        <f t="shared" si="5"/>
        <v>0</v>
      </c>
      <c r="H84" s="12">
        <f t="shared" si="6"/>
        <v>0</v>
      </c>
      <c r="I84" s="12">
        <f t="shared" si="7"/>
        <v>0</v>
      </c>
      <c r="J84" s="12">
        <f t="shared" si="8"/>
        <v>0</v>
      </c>
      <c r="K84" s="12">
        <f t="shared" si="9"/>
        <v>0</v>
      </c>
      <c r="L84" s="12">
        <f t="shared" si="10"/>
        <v>0</v>
      </c>
      <c r="M84" s="12">
        <f t="shared" si="11"/>
        <v>0</v>
      </c>
      <c r="N84" s="12">
        <f t="shared" si="12"/>
        <v>0</v>
      </c>
      <c r="O84" s="12">
        <f t="shared" si="13"/>
        <v>0</v>
      </c>
      <c r="P84" s="12">
        <f t="shared" si="14"/>
        <v>0</v>
      </c>
    </row>
    <row r="85" spans="1:16" ht="12" customHeight="1" x14ac:dyDescent="0.2">
      <c r="A85" s="9">
        <f t="shared" si="0"/>
        <v>59</v>
      </c>
      <c r="B85" s="13" t="s">
        <v>3</v>
      </c>
      <c r="C85" s="12">
        <f t="shared" si="1"/>
        <v>0</v>
      </c>
      <c r="D85" s="12">
        <f t="shared" si="2"/>
        <v>0</v>
      </c>
      <c r="E85" s="12">
        <f t="shared" si="3"/>
        <v>0</v>
      </c>
      <c r="F85" s="12">
        <f t="shared" si="4"/>
        <v>0</v>
      </c>
      <c r="G85" s="12">
        <f t="shared" si="5"/>
        <v>0</v>
      </c>
      <c r="H85" s="12">
        <f t="shared" si="6"/>
        <v>0</v>
      </c>
      <c r="I85" s="12">
        <f t="shared" si="7"/>
        <v>0</v>
      </c>
      <c r="J85" s="12">
        <f t="shared" si="8"/>
        <v>0</v>
      </c>
      <c r="K85" s="12">
        <f t="shared" si="9"/>
        <v>0</v>
      </c>
      <c r="L85" s="12">
        <f t="shared" si="10"/>
        <v>0</v>
      </c>
      <c r="M85" s="12">
        <f t="shared" si="11"/>
        <v>0</v>
      </c>
      <c r="N85" s="12">
        <f t="shared" si="12"/>
        <v>0</v>
      </c>
      <c r="O85" s="12">
        <f t="shared" si="13"/>
        <v>0</v>
      </c>
      <c r="P85" s="12">
        <f t="shared" si="14"/>
        <v>0</v>
      </c>
    </row>
    <row r="86" spans="1:16" ht="12" customHeight="1" x14ac:dyDescent="0.2">
      <c r="A86" s="9">
        <f t="shared" si="0"/>
        <v>60</v>
      </c>
      <c r="B86" s="13" t="s">
        <v>3</v>
      </c>
      <c r="C86" s="12">
        <f t="shared" si="1"/>
        <v>0</v>
      </c>
      <c r="D86" s="12">
        <f t="shared" si="2"/>
        <v>0</v>
      </c>
      <c r="E86" s="12">
        <f t="shared" si="3"/>
        <v>0</v>
      </c>
      <c r="F86" s="12">
        <f t="shared" si="4"/>
        <v>0</v>
      </c>
      <c r="G86" s="12">
        <f t="shared" si="5"/>
        <v>0</v>
      </c>
      <c r="H86" s="12">
        <f t="shared" si="6"/>
        <v>0</v>
      </c>
      <c r="I86" s="12">
        <f t="shared" si="7"/>
        <v>0</v>
      </c>
      <c r="J86" s="12">
        <f t="shared" si="8"/>
        <v>0</v>
      </c>
      <c r="K86" s="12">
        <f t="shared" si="9"/>
        <v>0</v>
      </c>
      <c r="L86" s="12">
        <f t="shared" si="10"/>
        <v>0</v>
      </c>
      <c r="M86" s="12">
        <f t="shared" si="11"/>
        <v>0</v>
      </c>
      <c r="N86" s="12">
        <f t="shared" si="12"/>
        <v>0</v>
      </c>
      <c r="O86" s="12">
        <f t="shared" si="13"/>
        <v>0</v>
      </c>
      <c r="P86" s="12">
        <f t="shared" si="14"/>
        <v>0</v>
      </c>
    </row>
    <row r="87" spans="1:16" ht="12" customHeight="1" x14ac:dyDescent="0.2">
      <c r="A87" s="9">
        <f t="shared" ref="A87:A146" si="15">+A86+1</f>
        <v>61</v>
      </c>
      <c r="B87" s="13" t="s">
        <v>3</v>
      </c>
      <c r="C87" s="12">
        <f t="shared" si="1"/>
        <v>0</v>
      </c>
      <c r="D87" s="12">
        <f t="shared" si="2"/>
        <v>0</v>
      </c>
      <c r="E87" s="12">
        <f t="shared" si="3"/>
        <v>0</v>
      </c>
      <c r="F87" s="12">
        <f t="shared" si="4"/>
        <v>0</v>
      </c>
      <c r="G87" s="12">
        <f t="shared" si="5"/>
        <v>0</v>
      </c>
      <c r="H87" s="12">
        <f t="shared" si="6"/>
        <v>0</v>
      </c>
      <c r="I87" s="12">
        <f t="shared" si="7"/>
        <v>0</v>
      </c>
      <c r="J87" s="12">
        <f t="shared" si="8"/>
        <v>0</v>
      </c>
      <c r="K87" s="12">
        <f t="shared" si="9"/>
        <v>0</v>
      </c>
      <c r="L87" s="12">
        <f t="shared" si="10"/>
        <v>0</v>
      </c>
      <c r="M87" s="12">
        <f t="shared" si="11"/>
        <v>0</v>
      </c>
      <c r="N87" s="12">
        <f t="shared" si="12"/>
        <v>0</v>
      </c>
      <c r="O87" s="12">
        <f t="shared" si="13"/>
        <v>0</v>
      </c>
      <c r="P87" s="12">
        <f t="shared" si="14"/>
        <v>0</v>
      </c>
    </row>
    <row r="88" spans="1:16" ht="12" customHeight="1" x14ac:dyDescent="0.2">
      <c r="A88" s="9">
        <f t="shared" si="15"/>
        <v>62</v>
      </c>
      <c r="B88" s="13" t="s">
        <v>3</v>
      </c>
      <c r="C88" s="12">
        <f t="shared" si="1"/>
        <v>0</v>
      </c>
      <c r="D88" s="12">
        <f t="shared" si="2"/>
        <v>0</v>
      </c>
      <c r="E88" s="12">
        <f t="shared" si="3"/>
        <v>0</v>
      </c>
      <c r="F88" s="12">
        <f t="shared" si="4"/>
        <v>0</v>
      </c>
      <c r="G88" s="12">
        <f t="shared" si="5"/>
        <v>0</v>
      </c>
      <c r="H88" s="12">
        <f t="shared" si="6"/>
        <v>0</v>
      </c>
      <c r="I88" s="12">
        <f t="shared" si="7"/>
        <v>0</v>
      </c>
      <c r="J88" s="12">
        <f t="shared" si="8"/>
        <v>0</v>
      </c>
      <c r="K88" s="12">
        <f t="shared" si="9"/>
        <v>0</v>
      </c>
      <c r="L88" s="12">
        <f t="shared" si="10"/>
        <v>0</v>
      </c>
      <c r="M88" s="12">
        <f t="shared" si="11"/>
        <v>0</v>
      </c>
      <c r="N88" s="12">
        <f t="shared" si="12"/>
        <v>0</v>
      </c>
      <c r="O88" s="12">
        <f t="shared" si="13"/>
        <v>0</v>
      </c>
      <c r="P88" s="12">
        <f t="shared" si="14"/>
        <v>0</v>
      </c>
    </row>
    <row r="89" spans="1:16" ht="12" customHeight="1" x14ac:dyDescent="0.2">
      <c r="A89" s="9">
        <f t="shared" si="15"/>
        <v>63</v>
      </c>
      <c r="B89" s="13" t="s">
        <v>3</v>
      </c>
      <c r="C89" s="12">
        <f t="shared" si="1"/>
        <v>0</v>
      </c>
      <c r="D89" s="12">
        <f t="shared" si="2"/>
        <v>0</v>
      </c>
      <c r="E89" s="12">
        <f t="shared" si="3"/>
        <v>0</v>
      </c>
      <c r="F89" s="12">
        <f t="shared" si="4"/>
        <v>0</v>
      </c>
      <c r="G89" s="12">
        <f t="shared" si="5"/>
        <v>0</v>
      </c>
      <c r="H89" s="12">
        <f t="shared" si="6"/>
        <v>0</v>
      </c>
      <c r="I89" s="12">
        <f t="shared" si="7"/>
        <v>0</v>
      </c>
      <c r="J89" s="12">
        <f t="shared" si="8"/>
        <v>0</v>
      </c>
      <c r="K89" s="12">
        <f t="shared" si="9"/>
        <v>0</v>
      </c>
      <c r="L89" s="12">
        <f t="shared" si="10"/>
        <v>0</v>
      </c>
      <c r="M89" s="12">
        <f t="shared" si="11"/>
        <v>0</v>
      </c>
      <c r="N89" s="12">
        <f t="shared" si="12"/>
        <v>0</v>
      </c>
      <c r="O89" s="12">
        <f t="shared" si="13"/>
        <v>0</v>
      </c>
      <c r="P89" s="12">
        <f t="shared" si="14"/>
        <v>0</v>
      </c>
    </row>
    <row r="90" spans="1:16" ht="12" customHeight="1" x14ac:dyDescent="0.2">
      <c r="A90" s="9">
        <f t="shared" si="15"/>
        <v>64</v>
      </c>
      <c r="B90" s="13" t="s">
        <v>3</v>
      </c>
      <c r="C90" s="12">
        <f t="shared" si="1"/>
        <v>0</v>
      </c>
      <c r="D90" s="12">
        <f t="shared" si="2"/>
        <v>0</v>
      </c>
      <c r="E90" s="12">
        <f t="shared" si="3"/>
        <v>0</v>
      </c>
      <c r="F90" s="12">
        <f t="shared" si="4"/>
        <v>0</v>
      </c>
      <c r="G90" s="12">
        <f t="shared" si="5"/>
        <v>0</v>
      </c>
      <c r="H90" s="12">
        <f t="shared" si="6"/>
        <v>0</v>
      </c>
      <c r="I90" s="12">
        <f t="shared" si="7"/>
        <v>0</v>
      </c>
      <c r="J90" s="12">
        <f t="shared" si="8"/>
        <v>0</v>
      </c>
      <c r="K90" s="12">
        <f t="shared" si="9"/>
        <v>0</v>
      </c>
      <c r="L90" s="12">
        <f t="shared" si="10"/>
        <v>0</v>
      </c>
      <c r="M90" s="12">
        <f t="shared" si="11"/>
        <v>0</v>
      </c>
      <c r="N90" s="12">
        <f t="shared" si="12"/>
        <v>0</v>
      </c>
      <c r="O90" s="12">
        <f t="shared" si="13"/>
        <v>0</v>
      </c>
      <c r="P90" s="12">
        <f t="shared" si="14"/>
        <v>0</v>
      </c>
    </row>
    <row r="91" spans="1:16" ht="12" customHeight="1" x14ac:dyDescent="0.2">
      <c r="A91" s="9">
        <f t="shared" si="15"/>
        <v>65</v>
      </c>
      <c r="B91" s="13" t="s">
        <v>3</v>
      </c>
      <c r="C91" s="12">
        <f t="shared" ref="C91:C146" si="16">IF(NC=1,Leasing,IF(NC&lt;=N,J90,0))</f>
        <v>0</v>
      </c>
      <c r="D91" s="12">
        <f t="shared" ref="D91:D146" si="17">-SI*TEP</f>
        <v>0</v>
      </c>
      <c r="E91" s="12">
        <f t="shared" ref="E91:E146" si="18">IF(NC&lt;=N,IF(PG="T",0,IF(PG="P",Interes,PMT(TEP,N-NC+1,SI,0,0))),0)</f>
        <v>0</v>
      </c>
      <c r="F91" s="12">
        <f t="shared" ref="F91:F146" si="19">IF(NC&lt;=N,IF(OR(PG="T",PG="P"),0,Cuota-Interes),0)</f>
        <v>0</v>
      </c>
      <c r="G91" s="12">
        <f t="shared" ref="G91:G146" si="20">IF(NC&lt;=N,-SegRiePer,0)</f>
        <v>0</v>
      </c>
      <c r="H91" s="12">
        <f t="shared" ref="H91:H146" si="21">IF(NC&lt;=N,-ComPer,0)</f>
        <v>0</v>
      </c>
      <c r="I91" s="12">
        <f t="shared" ref="I91:I146" si="22">IF(NC=N,-pRecompra*VV,0)</f>
        <v>0</v>
      </c>
      <c r="J91" s="12">
        <f t="shared" ref="J91:J146" si="23">IF(PG="T",SI-Interes,SI+Amort)</f>
        <v>0</v>
      </c>
      <c r="K91" s="12">
        <f t="shared" ref="K91:K146" si="24">IF(NC&lt;=N,-VV/N,0)</f>
        <v>0</v>
      </c>
      <c r="L91" s="12">
        <f t="shared" ref="L91:L146" si="25">IF(NC&lt;=N,(Interes+SegRie+Comision+Depreciacion)*pIR,0)</f>
        <v>0</v>
      </c>
      <c r="M91" s="12">
        <f t="shared" ref="M91:M146" si="26">(Cuota+SegRie+Comision+Recompra)*pIGV</f>
        <v>0</v>
      </c>
      <c r="N91" s="12">
        <f t="shared" ref="N91:N146" si="27">Cuota+SegRie+Comision+Recompra</f>
        <v>0</v>
      </c>
      <c r="O91" s="12">
        <f t="shared" ref="O91:O146" si="28">Flujo+IGVP</f>
        <v>0</v>
      </c>
      <c r="P91" s="12">
        <f t="shared" ref="P91:P146" si="29">Flujo-Ahorro</f>
        <v>0</v>
      </c>
    </row>
    <row r="92" spans="1:16" ht="12" customHeight="1" x14ac:dyDescent="0.2">
      <c r="A92" s="9">
        <f t="shared" si="15"/>
        <v>66</v>
      </c>
      <c r="B92" s="13" t="s">
        <v>3</v>
      </c>
      <c r="C92" s="12">
        <f t="shared" si="16"/>
        <v>0</v>
      </c>
      <c r="D92" s="12">
        <f t="shared" si="17"/>
        <v>0</v>
      </c>
      <c r="E92" s="12">
        <f t="shared" si="18"/>
        <v>0</v>
      </c>
      <c r="F92" s="12">
        <f t="shared" si="19"/>
        <v>0</v>
      </c>
      <c r="G92" s="12">
        <f t="shared" si="20"/>
        <v>0</v>
      </c>
      <c r="H92" s="12">
        <f t="shared" si="21"/>
        <v>0</v>
      </c>
      <c r="I92" s="12">
        <f t="shared" si="22"/>
        <v>0</v>
      </c>
      <c r="J92" s="12">
        <f t="shared" si="23"/>
        <v>0</v>
      </c>
      <c r="K92" s="12">
        <f t="shared" si="24"/>
        <v>0</v>
      </c>
      <c r="L92" s="12">
        <f t="shared" si="25"/>
        <v>0</v>
      </c>
      <c r="M92" s="12">
        <f t="shared" si="26"/>
        <v>0</v>
      </c>
      <c r="N92" s="12">
        <f t="shared" si="27"/>
        <v>0</v>
      </c>
      <c r="O92" s="12">
        <f t="shared" si="28"/>
        <v>0</v>
      </c>
      <c r="P92" s="12">
        <f t="shared" si="29"/>
        <v>0</v>
      </c>
    </row>
    <row r="93" spans="1:16" ht="12" customHeight="1" x14ac:dyDescent="0.2">
      <c r="A93" s="9">
        <f t="shared" si="15"/>
        <v>67</v>
      </c>
      <c r="B93" s="13" t="s">
        <v>3</v>
      </c>
      <c r="C93" s="12">
        <f t="shared" si="16"/>
        <v>0</v>
      </c>
      <c r="D93" s="12">
        <f t="shared" si="17"/>
        <v>0</v>
      </c>
      <c r="E93" s="12">
        <f t="shared" si="18"/>
        <v>0</v>
      </c>
      <c r="F93" s="12">
        <f t="shared" si="19"/>
        <v>0</v>
      </c>
      <c r="G93" s="12">
        <f t="shared" si="20"/>
        <v>0</v>
      </c>
      <c r="H93" s="12">
        <f t="shared" si="21"/>
        <v>0</v>
      </c>
      <c r="I93" s="12">
        <f t="shared" si="22"/>
        <v>0</v>
      </c>
      <c r="J93" s="12">
        <f t="shared" si="23"/>
        <v>0</v>
      </c>
      <c r="K93" s="12">
        <f t="shared" si="24"/>
        <v>0</v>
      </c>
      <c r="L93" s="12">
        <f t="shared" si="25"/>
        <v>0</v>
      </c>
      <c r="M93" s="12">
        <f t="shared" si="26"/>
        <v>0</v>
      </c>
      <c r="N93" s="12">
        <f t="shared" si="27"/>
        <v>0</v>
      </c>
      <c r="O93" s="12">
        <f t="shared" si="28"/>
        <v>0</v>
      </c>
      <c r="P93" s="12">
        <f t="shared" si="29"/>
        <v>0</v>
      </c>
    </row>
    <row r="94" spans="1:16" ht="12" customHeight="1" x14ac:dyDescent="0.2">
      <c r="A94" s="9">
        <f t="shared" si="15"/>
        <v>68</v>
      </c>
      <c r="B94" s="13" t="s">
        <v>3</v>
      </c>
      <c r="C94" s="12">
        <f t="shared" si="16"/>
        <v>0</v>
      </c>
      <c r="D94" s="12">
        <f t="shared" si="17"/>
        <v>0</v>
      </c>
      <c r="E94" s="12">
        <f t="shared" si="18"/>
        <v>0</v>
      </c>
      <c r="F94" s="12">
        <f t="shared" si="19"/>
        <v>0</v>
      </c>
      <c r="G94" s="12">
        <f t="shared" si="20"/>
        <v>0</v>
      </c>
      <c r="H94" s="12">
        <f t="shared" si="21"/>
        <v>0</v>
      </c>
      <c r="I94" s="12">
        <f t="shared" si="22"/>
        <v>0</v>
      </c>
      <c r="J94" s="12">
        <f t="shared" si="23"/>
        <v>0</v>
      </c>
      <c r="K94" s="12">
        <f t="shared" si="24"/>
        <v>0</v>
      </c>
      <c r="L94" s="12">
        <f t="shared" si="25"/>
        <v>0</v>
      </c>
      <c r="M94" s="12">
        <f t="shared" si="26"/>
        <v>0</v>
      </c>
      <c r="N94" s="12">
        <f t="shared" si="27"/>
        <v>0</v>
      </c>
      <c r="O94" s="12">
        <f t="shared" si="28"/>
        <v>0</v>
      </c>
      <c r="P94" s="12">
        <f t="shared" si="29"/>
        <v>0</v>
      </c>
    </row>
    <row r="95" spans="1:16" ht="12" customHeight="1" x14ac:dyDescent="0.2">
      <c r="A95" s="9">
        <f t="shared" si="15"/>
        <v>69</v>
      </c>
      <c r="B95" s="13" t="s">
        <v>3</v>
      </c>
      <c r="C95" s="12">
        <f t="shared" si="16"/>
        <v>0</v>
      </c>
      <c r="D95" s="12">
        <f t="shared" si="17"/>
        <v>0</v>
      </c>
      <c r="E95" s="12">
        <f t="shared" si="18"/>
        <v>0</v>
      </c>
      <c r="F95" s="12">
        <f t="shared" si="19"/>
        <v>0</v>
      </c>
      <c r="G95" s="12">
        <f t="shared" si="20"/>
        <v>0</v>
      </c>
      <c r="H95" s="12">
        <f t="shared" si="21"/>
        <v>0</v>
      </c>
      <c r="I95" s="12">
        <f t="shared" si="22"/>
        <v>0</v>
      </c>
      <c r="J95" s="12">
        <f t="shared" si="23"/>
        <v>0</v>
      </c>
      <c r="K95" s="12">
        <f t="shared" si="24"/>
        <v>0</v>
      </c>
      <c r="L95" s="12">
        <f t="shared" si="25"/>
        <v>0</v>
      </c>
      <c r="M95" s="12">
        <f t="shared" si="26"/>
        <v>0</v>
      </c>
      <c r="N95" s="12">
        <f t="shared" si="27"/>
        <v>0</v>
      </c>
      <c r="O95" s="12">
        <f t="shared" si="28"/>
        <v>0</v>
      </c>
      <c r="P95" s="12">
        <f t="shared" si="29"/>
        <v>0</v>
      </c>
    </row>
    <row r="96" spans="1:16" ht="12" customHeight="1" x14ac:dyDescent="0.2">
      <c r="A96" s="9">
        <f t="shared" si="15"/>
        <v>70</v>
      </c>
      <c r="B96" s="13" t="s">
        <v>3</v>
      </c>
      <c r="C96" s="12">
        <f t="shared" si="16"/>
        <v>0</v>
      </c>
      <c r="D96" s="12">
        <f t="shared" si="17"/>
        <v>0</v>
      </c>
      <c r="E96" s="12">
        <f t="shared" si="18"/>
        <v>0</v>
      </c>
      <c r="F96" s="12">
        <f t="shared" si="19"/>
        <v>0</v>
      </c>
      <c r="G96" s="12">
        <f t="shared" si="20"/>
        <v>0</v>
      </c>
      <c r="H96" s="12">
        <f t="shared" si="21"/>
        <v>0</v>
      </c>
      <c r="I96" s="12">
        <f t="shared" si="22"/>
        <v>0</v>
      </c>
      <c r="J96" s="12">
        <f t="shared" si="23"/>
        <v>0</v>
      </c>
      <c r="K96" s="12">
        <f t="shared" si="24"/>
        <v>0</v>
      </c>
      <c r="L96" s="12">
        <f t="shared" si="25"/>
        <v>0</v>
      </c>
      <c r="M96" s="12">
        <f t="shared" si="26"/>
        <v>0</v>
      </c>
      <c r="N96" s="12">
        <f t="shared" si="27"/>
        <v>0</v>
      </c>
      <c r="O96" s="12">
        <f t="shared" si="28"/>
        <v>0</v>
      </c>
      <c r="P96" s="12">
        <f t="shared" si="29"/>
        <v>0</v>
      </c>
    </row>
    <row r="97" spans="1:16" ht="12" customHeight="1" x14ac:dyDescent="0.2">
      <c r="A97" s="9">
        <f t="shared" si="15"/>
        <v>71</v>
      </c>
      <c r="B97" s="13" t="s">
        <v>3</v>
      </c>
      <c r="C97" s="12">
        <f t="shared" si="16"/>
        <v>0</v>
      </c>
      <c r="D97" s="12">
        <f t="shared" si="17"/>
        <v>0</v>
      </c>
      <c r="E97" s="12">
        <f t="shared" si="18"/>
        <v>0</v>
      </c>
      <c r="F97" s="12">
        <f t="shared" si="19"/>
        <v>0</v>
      </c>
      <c r="G97" s="12">
        <f t="shared" si="20"/>
        <v>0</v>
      </c>
      <c r="H97" s="12">
        <f t="shared" si="21"/>
        <v>0</v>
      </c>
      <c r="I97" s="12">
        <f t="shared" si="22"/>
        <v>0</v>
      </c>
      <c r="J97" s="12">
        <f t="shared" si="23"/>
        <v>0</v>
      </c>
      <c r="K97" s="12">
        <f t="shared" si="24"/>
        <v>0</v>
      </c>
      <c r="L97" s="12">
        <f t="shared" si="25"/>
        <v>0</v>
      </c>
      <c r="M97" s="12">
        <f t="shared" si="26"/>
        <v>0</v>
      </c>
      <c r="N97" s="12">
        <f t="shared" si="27"/>
        <v>0</v>
      </c>
      <c r="O97" s="12">
        <f t="shared" si="28"/>
        <v>0</v>
      </c>
      <c r="P97" s="12">
        <f t="shared" si="29"/>
        <v>0</v>
      </c>
    </row>
    <row r="98" spans="1:16" ht="12" customHeight="1" x14ac:dyDescent="0.2">
      <c r="A98" s="9">
        <f t="shared" si="15"/>
        <v>72</v>
      </c>
      <c r="B98" s="13" t="s">
        <v>3</v>
      </c>
      <c r="C98" s="12">
        <f t="shared" si="16"/>
        <v>0</v>
      </c>
      <c r="D98" s="12">
        <f t="shared" si="17"/>
        <v>0</v>
      </c>
      <c r="E98" s="12">
        <f t="shared" si="18"/>
        <v>0</v>
      </c>
      <c r="F98" s="12">
        <f t="shared" si="19"/>
        <v>0</v>
      </c>
      <c r="G98" s="12">
        <f t="shared" si="20"/>
        <v>0</v>
      </c>
      <c r="H98" s="12">
        <f t="shared" si="21"/>
        <v>0</v>
      </c>
      <c r="I98" s="12">
        <f t="shared" si="22"/>
        <v>0</v>
      </c>
      <c r="J98" s="12">
        <f t="shared" si="23"/>
        <v>0</v>
      </c>
      <c r="K98" s="12">
        <f t="shared" si="24"/>
        <v>0</v>
      </c>
      <c r="L98" s="12">
        <f t="shared" si="25"/>
        <v>0</v>
      </c>
      <c r="M98" s="12">
        <f t="shared" si="26"/>
        <v>0</v>
      </c>
      <c r="N98" s="12">
        <f t="shared" si="27"/>
        <v>0</v>
      </c>
      <c r="O98" s="12">
        <f t="shared" si="28"/>
        <v>0</v>
      </c>
      <c r="P98" s="12">
        <f t="shared" si="29"/>
        <v>0</v>
      </c>
    </row>
    <row r="99" spans="1:16" ht="12" customHeight="1" x14ac:dyDescent="0.2">
      <c r="A99" s="9">
        <f t="shared" si="15"/>
        <v>73</v>
      </c>
      <c r="B99" s="13" t="s">
        <v>3</v>
      </c>
      <c r="C99" s="12">
        <f t="shared" si="16"/>
        <v>0</v>
      </c>
      <c r="D99" s="12">
        <f t="shared" si="17"/>
        <v>0</v>
      </c>
      <c r="E99" s="12">
        <f t="shared" si="18"/>
        <v>0</v>
      </c>
      <c r="F99" s="12">
        <f t="shared" si="19"/>
        <v>0</v>
      </c>
      <c r="G99" s="12">
        <f t="shared" si="20"/>
        <v>0</v>
      </c>
      <c r="H99" s="12">
        <f t="shared" si="21"/>
        <v>0</v>
      </c>
      <c r="I99" s="12">
        <f t="shared" si="22"/>
        <v>0</v>
      </c>
      <c r="J99" s="12">
        <f t="shared" si="23"/>
        <v>0</v>
      </c>
      <c r="K99" s="12">
        <f t="shared" si="24"/>
        <v>0</v>
      </c>
      <c r="L99" s="12">
        <f t="shared" si="25"/>
        <v>0</v>
      </c>
      <c r="M99" s="12">
        <f t="shared" si="26"/>
        <v>0</v>
      </c>
      <c r="N99" s="12">
        <f t="shared" si="27"/>
        <v>0</v>
      </c>
      <c r="O99" s="12">
        <f t="shared" si="28"/>
        <v>0</v>
      </c>
      <c r="P99" s="12">
        <f t="shared" si="29"/>
        <v>0</v>
      </c>
    </row>
    <row r="100" spans="1:16" ht="12" customHeight="1" x14ac:dyDescent="0.2">
      <c r="A100" s="9">
        <f t="shared" si="15"/>
        <v>74</v>
      </c>
      <c r="B100" s="13" t="s">
        <v>3</v>
      </c>
      <c r="C100" s="12">
        <f t="shared" si="16"/>
        <v>0</v>
      </c>
      <c r="D100" s="12">
        <f t="shared" si="17"/>
        <v>0</v>
      </c>
      <c r="E100" s="12">
        <f t="shared" si="18"/>
        <v>0</v>
      </c>
      <c r="F100" s="12">
        <f t="shared" si="19"/>
        <v>0</v>
      </c>
      <c r="G100" s="12">
        <f t="shared" si="20"/>
        <v>0</v>
      </c>
      <c r="H100" s="12">
        <f t="shared" si="21"/>
        <v>0</v>
      </c>
      <c r="I100" s="12">
        <f t="shared" si="22"/>
        <v>0</v>
      </c>
      <c r="J100" s="12">
        <f t="shared" si="23"/>
        <v>0</v>
      </c>
      <c r="K100" s="12">
        <f t="shared" si="24"/>
        <v>0</v>
      </c>
      <c r="L100" s="12">
        <f t="shared" si="25"/>
        <v>0</v>
      </c>
      <c r="M100" s="12">
        <f t="shared" si="26"/>
        <v>0</v>
      </c>
      <c r="N100" s="12">
        <f t="shared" si="27"/>
        <v>0</v>
      </c>
      <c r="O100" s="12">
        <f t="shared" si="28"/>
        <v>0</v>
      </c>
      <c r="P100" s="12">
        <f t="shared" si="29"/>
        <v>0</v>
      </c>
    </row>
    <row r="101" spans="1:16" ht="12" customHeight="1" x14ac:dyDescent="0.2">
      <c r="A101" s="9">
        <f t="shared" si="15"/>
        <v>75</v>
      </c>
      <c r="B101" s="13" t="s">
        <v>3</v>
      </c>
      <c r="C101" s="12">
        <f t="shared" si="16"/>
        <v>0</v>
      </c>
      <c r="D101" s="12">
        <f t="shared" si="17"/>
        <v>0</v>
      </c>
      <c r="E101" s="12">
        <f t="shared" si="18"/>
        <v>0</v>
      </c>
      <c r="F101" s="12">
        <f t="shared" si="19"/>
        <v>0</v>
      </c>
      <c r="G101" s="12">
        <f t="shared" si="20"/>
        <v>0</v>
      </c>
      <c r="H101" s="12">
        <f t="shared" si="21"/>
        <v>0</v>
      </c>
      <c r="I101" s="12">
        <f t="shared" si="22"/>
        <v>0</v>
      </c>
      <c r="J101" s="12">
        <f t="shared" si="23"/>
        <v>0</v>
      </c>
      <c r="K101" s="12">
        <f t="shared" si="24"/>
        <v>0</v>
      </c>
      <c r="L101" s="12">
        <f t="shared" si="25"/>
        <v>0</v>
      </c>
      <c r="M101" s="12">
        <f t="shared" si="26"/>
        <v>0</v>
      </c>
      <c r="N101" s="12">
        <f t="shared" si="27"/>
        <v>0</v>
      </c>
      <c r="O101" s="12">
        <f t="shared" si="28"/>
        <v>0</v>
      </c>
      <c r="P101" s="12">
        <f t="shared" si="29"/>
        <v>0</v>
      </c>
    </row>
    <row r="102" spans="1:16" ht="12" customHeight="1" x14ac:dyDescent="0.2">
      <c r="A102" s="9">
        <f t="shared" si="15"/>
        <v>76</v>
      </c>
      <c r="B102" s="13" t="s">
        <v>3</v>
      </c>
      <c r="C102" s="12">
        <f t="shared" si="16"/>
        <v>0</v>
      </c>
      <c r="D102" s="12">
        <f t="shared" si="17"/>
        <v>0</v>
      </c>
      <c r="E102" s="12">
        <f t="shared" si="18"/>
        <v>0</v>
      </c>
      <c r="F102" s="12">
        <f t="shared" si="19"/>
        <v>0</v>
      </c>
      <c r="G102" s="12">
        <f t="shared" si="20"/>
        <v>0</v>
      </c>
      <c r="H102" s="12">
        <f t="shared" si="21"/>
        <v>0</v>
      </c>
      <c r="I102" s="12">
        <f t="shared" si="22"/>
        <v>0</v>
      </c>
      <c r="J102" s="12">
        <f t="shared" si="23"/>
        <v>0</v>
      </c>
      <c r="K102" s="12">
        <f t="shared" si="24"/>
        <v>0</v>
      </c>
      <c r="L102" s="12">
        <f t="shared" si="25"/>
        <v>0</v>
      </c>
      <c r="M102" s="12">
        <f t="shared" si="26"/>
        <v>0</v>
      </c>
      <c r="N102" s="12">
        <f t="shared" si="27"/>
        <v>0</v>
      </c>
      <c r="O102" s="12">
        <f t="shared" si="28"/>
        <v>0</v>
      </c>
      <c r="P102" s="12">
        <f t="shared" si="29"/>
        <v>0</v>
      </c>
    </row>
    <row r="103" spans="1:16" ht="12" customHeight="1" x14ac:dyDescent="0.2">
      <c r="A103" s="9">
        <f t="shared" si="15"/>
        <v>77</v>
      </c>
      <c r="B103" s="13" t="s">
        <v>3</v>
      </c>
      <c r="C103" s="12">
        <f t="shared" si="16"/>
        <v>0</v>
      </c>
      <c r="D103" s="12">
        <f t="shared" si="17"/>
        <v>0</v>
      </c>
      <c r="E103" s="12">
        <f t="shared" si="18"/>
        <v>0</v>
      </c>
      <c r="F103" s="12">
        <f t="shared" si="19"/>
        <v>0</v>
      </c>
      <c r="G103" s="12">
        <f t="shared" si="20"/>
        <v>0</v>
      </c>
      <c r="H103" s="12">
        <f t="shared" si="21"/>
        <v>0</v>
      </c>
      <c r="I103" s="12">
        <f t="shared" si="22"/>
        <v>0</v>
      </c>
      <c r="J103" s="12">
        <f t="shared" si="23"/>
        <v>0</v>
      </c>
      <c r="K103" s="12">
        <f t="shared" si="24"/>
        <v>0</v>
      </c>
      <c r="L103" s="12">
        <f t="shared" si="25"/>
        <v>0</v>
      </c>
      <c r="M103" s="12">
        <f t="shared" si="26"/>
        <v>0</v>
      </c>
      <c r="N103" s="12">
        <f t="shared" si="27"/>
        <v>0</v>
      </c>
      <c r="O103" s="12">
        <f t="shared" si="28"/>
        <v>0</v>
      </c>
      <c r="P103" s="12">
        <f t="shared" si="29"/>
        <v>0</v>
      </c>
    </row>
    <row r="104" spans="1:16" ht="12" customHeight="1" x14ac:dyDescent="0.2">
      <c r="A104" s="9">
        <f t="shared" si="15"/>
        <v>78</v>
      </c>
      <c r="B104" s="13" t="s">
        <v>3</v>
      </c>
      <c r="C104" s="12">
        <f t="shared" si="16"/>
        <v>0</v>
      </c>
      <c r="D104" s="12">
        <f t="shared" si="17"/>
        <v>0</v>
      </c>
      <c r="E104" s="12">
        <f t="shared" si="18"/>
        <v>0</v>
      </c>
      <c r="F104" s="12">
        <f t="shared" si="19"/>
        <v>0</v>
      </c>
      <c r="G104" s="12">
        <f t="shared" si="20"/>
        <v>0</v>
      </c>
      <c r="H104" s="12">
        <f t="shared" si="21"/>
        <v>0</v>
      </c>
      <c r="I104" s="12">
        <f t="shared" si="22"/>
        <v>0</v>
      </c>
      <c r="J104" s="12">
        <f t="shared" si="23"/>
        <v>0</v>
      </c>
      <c r="K104" s="12">
        <f t="shared" si="24"/>
        <v>0</v>
      </c>
      <c r="L104" s="12">
        <f t="shared" si="25"/>
        <v>0</v>
      </c>
      <c r="M104" s="12">
        <f t="shared" si="26"/>
        <v>0</v>
      </c>
      <c r="N104" s="12">
        <f t="shared" si="27"/>
        <v>0</v>
      </c>
      <c r="O104" s="12">
        <f t="shared" si="28"/>
        <v>0</v>
      </c>
      <c r="P104" s="12">
        <f t="shared" si="29"/>
        <v>0</v>
      </c>
    </row>
    <row r="105" spans="1:16" ht="12" customHeight="1" x14ac:dyDescent="0.2">
      <c r="A105" s="9">
        <f t="shared" si="15"/>
        <v>79</v>
      </c>
      <c r="B105" s="13" t="s">
        <v>3</v>
      </c>
      <c r="C105" s="12">
        <f t="shared" si="16"/>
        <v>0</v>
      </c>
      <c r="D105" s="12">
        <f t="shared" si="17"/>
        <v>0</v>
      </c>
      <c r="E105" s="12">
        <f t="shared" si="18"/>
        <v>0</v>
      </c>
      <c r="F105" s="12">
        <f t="shared" si="19"/>
        <v>0</v>
      </c>
      <c r="G105" s="12">
        <f t="shared" si="20"/>
        <v>0</v>
      </c>
      <c r="H105" s="12">
        <f t="shared" si="21"/>
        <v>0</v>
      </c>
      <c r="I105" s="12">
        <f t="shared" si="22"/>
        <v>0</v>
      </c>
      <c r="J105" s="12">
        <f t="shared" si="23"/>
        <v>0</v>
      </c>
      <c r="K105" s="12">
        <f t="shared" si="24"/>
        <v>0</v>
      </c>
      <c r="L105" s="12">
        <f t="shared" si="25"/>
        <v>0</v>
      </c>
      <c r="M105" s="12">
        <f t="shared" si="26"/>
        <v>0</v>
      </c>
      <c r="N105" s="12">
        <f t="shared" si="27"/>
        <v>0</v>
      </c>
      <c r="O105" s="12">
        <f t="shared" si="28"/>
        <v>0</v>
      </c>
      <c r="P105" s="12">
        <f t="shared" si="29"/>
        <v>0</v>
      </c>
    </row>
    <row r="106" spans="1:16" ht="12" customHeight="1" x14ac:dyDescent="0.2">
      <c r="A106" s="9">
        <f t="shared" si="15"/>
        <v>80</v>
      </c>
      <c r="B106" s="13" t="s">
        <v>3</v>
      </c>
      <c r="C106" s="12">
        <f t="shared" si="16"/>
        <v>0</v>
      </c>
      <c r="D106" s="12">
        <f t="shared" si="17"/>
        <v>0</v>
      </c>
      <c r="E106" s="12">
        <f t="shared" si="18"/>
        <v>0</v>
      </c>
      <c r="F106" s="12">
        <f t="shared" si="19"/>
        <v>0</v>
      </c>
      <c r="G106" s="12">
        <f t="shared" si="20"/>
        <v>0</v>
      </c>
      <c r="H106" s="12">
        <f t="shared" si="21"/>
        <v>0</v>
      </c>
      <c r="I106" s="12">
        <f t="shared" si="22"/>
        <v>0</v>
      </c>
      <c r="J106" s="12">
        <f t="shared" si="23"/>
        <v>0</v>
      </c>
      <c r="K106" s="12">
        <f t="shared" si="24"/>
        <v>0</v>
      </c>
      <c r="L106" s="12">
        <f t="shared" si="25"/>
        <v>0</v>
      </c>
      <c r="M106" s="12">
        <f t="shared" si="26"/>
        <v>0</v>
      </c>
      <c r="N106" s="12">
        <f t="shared" si="27"/>
        <v>0</v>
      </c>
      <c r="O106" s="12">
        <f t="shared" si="28"/>
        <v>0</v>
      </c>
      <c r="P106" s="12">
        <f t="shared" si="29"/>
        <v>0</v>
      </c>
    </row>
    <row r="107" spans="1:16" ht="12" customHeight="1" x14ac:dyDescent="0.2">
      <c r="A107" s="9">
        <f t="shared" si="15"/>
        <v>81</v>
      </c>
      <c r="B107" s="13" t="s">
        <v>3</v>
      </c>
      <c r="C107" s="12">
        <f t="shared" si="16"/>
        <v>0</v>
      </c>
      <c r="D107" s="12">
        <f t="shared" si="17"/>
        <v>0</v>
      </c>
      <c r="E107" s="12">
        <f t="shared" si="18"/>
        <v>0</v>
      </c>
      <c r="F107" s="12">
        <f t="shared" si="19"/>
        <v>0</v>
      </c>
      <c r="G107" s="12">
        <f t="shared" si="20"/>
        <v>0</v>
      </c>
      <c r="H107" s="12">
        <f t="shared" si="21"/>
        <v>0</v>
      </c>
      <c r="I107" s="12">
        <f t="shared" si="22"/>
        <v>0</v>
      </c>
      <c r="J107" s="12">
        <f t="shared" si="23"/>
        <v>0</v>
      </c>
      <c r="K107" s="12">
        <f t="shared" si="24"/>
        <v>0</v>
      </c>
      <c r="L107" s="12">
        <f t="shared" si="25"/>
        <v>0</v>
      </c>
      <c r="M107" s="12">
        <f t="shared" si="26"/>
        <v>0</v>
      </c>
      <c r="N107" s="12">
        <f t="shared" si="27"/>
        <v>0</v>
      </c>
      <c r="O107" s="12">
        <f t="shared" si="28"/>
        <v>0</v>
      </c>
      <c r="P107" s="12">
        <f t="shared" si="29"/>
        <v>0</v>
      </c>
    </row>
    <row r="108" spans="1:16" ht="12" customHeight="1" x14ac:dyDescent="0.2">
      <c r="A108" s="9">
        <f t="shared" si="15"/>
        <v>82</v>
      </c>
      <c r="B108" s="13" t="s">
        <v>3</v>
      </c>
      <c r="C108" s="12">
        <f t="shared" si="16"/>
        <v>0</v>
      </c>
      <c r="D108" s="12">
        <f t="shared" si="17"/>
        <v>0</v>
      </c>
      <c r="E108" s="12">
        <f t="shared" si="18"/>
        <v>0</v>
      </c>
      <c r="F108" s="12">
        <f t="shared" si="19"/>
        <v>0</v>
      </c>
      <c r="G108" s="12">
        <f t="shared" si="20"/>
        <v>0</v>
      </c>
      <c r="H108" s="12">
        <f t="shared" si="21"/>
        <v>0</v>
      </c>
      <c r="I108" s="12">
        <f t="shared" si="22"/>
        <v>0</v>
      </c>
      <c r="J108" s="12">
        <f t="shared" si="23"/>
        <v>0</v>
      </c>
      <c r="K108" s="12">
        <f t="shared" si="24"/>
        <v>0</v>
      </c>
      <c r="L108" s="12">
        <f t="shared" si="25"/>
        <v>0</v>
      </c>
      <c r="M108" s="12">
        <f t="shared" si="26"/>
        <v>0</v>
      </c>
      <c r="N108" s="12">
        <f t="shared" si="27"/>
        <v>0</v>
      </c>
      <c r="O108" s="12">
        <f t="shared" si="28"/>
        <v>0</v>
      </c>
      <c r="P108" s="12">
        <f t="shared" si="29"/>
        <v>0</v>
      </c>
    </row>
    <row r="109" spans="1:16" ht="12" customHeight="1" x14ac:dyDescent="0.2">
      <c r="A109" s="9">
        <f t="shared" si="15"/>
        <v>83</v>
      </c>
      <c r="B109" s="13" t="s">
        <v>3</v>
      </c>
      <c r="C109" s="12">
        <f t="shared" si="16"/>
        <v>0</v>
      </c>
      <c r="D109" s="12">
        <f t="shared" si="17"/>
        <v>0</v>
      </c>
      <c r="E109" s="12">
        <f t="shared" si="18"/>
        <v>0</v>
      </c>
      <c r="F109" s="12">
        <f t="shared" si="19"/>
        <v>0</v>
      </c>
      <c r="G109" s="12">
        <f t="shared" si="20"/>
        <v>0</v>
      </c>
      <c r="H109" s="12">
        <f t="shared" si="21"/>
        <v>0</v>
      </c>
      <c r="I109" s="12">
        <f t="shared" si="22"/>
        <v>0</v>
      </c>
      <c r="J109" s="12">
        <f t="shared" si="23"/>
        <v>0</v>
      </c>
      <c r="K109" s="12">
        <f t="shared" si="24"/>
        <v>0</v>
      </c>
      <c r="L109" s="12">
        <f t="shared" si="25"/>
        <v>0</v>
      </c>
      <c r="M109" s="12">
        <f t="shared" si="26"/>
        <v>0</v>
      </c>
      <c r="N109" s="12">
        <f t="shared" si="27"/>
        <v>0</v>
      </c>
      <c r="O109" s="12">
        <f t="shared" si="28"/>
        <v>0</v>
      </c>
      <c r="P109" s="12">
        <f t="shared" si="29"/>
        <v>0</v>
      </c>
    </row>
    <row r="110" spans="1:16" ht="12" customHeight="1" x14ac:dyDescent="0.2">
      <c r="A110" s="9">
        <f t="shared" si="15"/>
        <v>84</v>
      </c>
      <c r="B110" s="13" t="s">
        <v>3</v>
      </c>
      <c r="C110" s="12">
        <f t="shared" si="16"/>
        <v>0</v>
      </c>
      <c r="D110" s="12">
        <f t="shared" si="17"/>
        <v>0</v>
      </c>
      <c r="E110" s="12">
        <f t="shared" si="18"/>
        <v>0</v>
      </c>
      <c r="F110" s="12">
        <f t="shared" si="19"/>
        <v>0</v>
      </c>
      <c r="G110" s="12">
        <f t="shared" si="20"/>
        <v>0</v>
      </c>
      <c r="H110" s="12">
        <f t="shared" si="21"/>
        <v>0</v>
      </c>
      <c r="I110" s="12">
        <f t="shared" si="22"/>
        <v>0</v>
      </c>
      <c r="J110" s="12">
        <f t="shared" si="23"/>
        <v>0</v>
      </c>
      <c r="K110" s="12">
        <f t="shared" si="24"/>
        <v>0</v>
      </c>
      <c r="L110" s="12">
        <f t="shared" si="25"/>
        <v>0</v>
      </c>
      <c r="M110" s="12">
        <f t="shared" si="26"/>
        <v>0</v>
      </c>
      <c r="N110" s="12">
        <f t="shared" si="27"/>
        <v>0</v>
      </c>
      <c r="O110" s="12">
        <f t="shared" si="28"/>
        <v>0</v>
      </c>
      <c r="P110" s="12">
        <f t="shared" si="29"/>
        <v>0</v>
      </c>
    </row>
    <row r="111" spans="1:16" ht="12" customHeight="1" x14ac:dyDescent="0.2">
      <c r="A111" s="9">
        <f t="shared" si="15"/>
        <v>85</v>
      </c>
      <c r="B111" s="13" t="s">
        <v>3</v>
      </c>
      <c r="C111" s="12">
        <f t="shared" si="16"/>
        <v>0</v>
      </c>
      <c r="D111" s="12">
        <f t="shared" si="17"/>
        <v>0</v>
      </c>
      <c r="E111" s="12">
        <f t="shared" si="18"/>
        <v>0</v>
      </c>
      <c r="F111" s="12">
        <f t="shared" si="19"/>
        <v>0</v>
      </c>
      <c r="G111" s="12">
        <f t="shared" si="20"/>
        <v>0</v>
      </c>
      <c r="H111" s="12">
        <f t="shared" si="21"/>
        <v>0</v>
      </c>
      <c r="I111" s="12">
        <f t="shared" si="22"/>
        <v>0</v>
      </c>
      <c r="J111" s="12">
        <f t="shared" si="23"/>
        <v>0</v>
      </c>
      <c r="K111" s="12">
        <f t="shared" si="24"/>
        <v>0</v>
      </c>
      <c r="L111" s="12">
        <f t="shared" si="25"/>
        <v>0</v>
      </c>
      <c r="M111" s="12">
        <f t="shared" si="26"/>
        <v>0</v>
      </c>
      <c r="N111" s="12">
        <f t="shared" si="27"/>
        <v>0</v>
      </c>
      <c r="O111" s="12">
        <f t="shared" si="28"/>
        <v>0</v>
      </c>
      <c r="P111" s="12">
        <f t="shared" si="29"/>
        <v>0</v>
      </c>
    </row>
    <row r="112" spans="1:16" ht="12" customHeight="1" x14ac:dyDescent="0.2">
      <c r="A112" s="9">
        <f t="shared" si="15"/>
        <v>86</v>
      </c>
      <c r="B112" s="13" t="s">
        <v>3</v>
      </c>
      <c r="C112" s="12">
        <f t="shared" si="16"/>
        <v>0</v>
      </c>
      <c r="D112" s="12">
        <f t="shared" si="17"/>
        <v>0</v>
      </c>
      <c r="E112" s="12">
        <f t="shared" si="18"/>
        <v>0</v>
      </c>
      <c r="F112" s="12">
        <f t="shared" si="19"/>
        <v>0</v>
      </c>
      <c r="G112" s="12">
        <f t="shared" si="20"/>
        <v>0</v>
      </c>
      <c r="H112" s="12">
        <f t="shared" si="21"/>
        <v>0</v>
      </c>
      <c r="I112" s="12">
        <f t="shared" si="22"/>
        <v>0</v>
      </c>
      <c r="J112" s="12">
        <f t="shared" si="23"/>
        <v>0</v>
      </c>
      <c r="K112" s="12">
        <f t="shared" si="24"/>
        <v>0</v>
      </c>
      <c r="L112" s="12">
        <f t="shared" si="25"/>
        <v>0</v>
      </c>
      <c r="M112" s="12">
        <f t="shared" si="26"/>
        <v>0</v>
      </c>
      <c r="N112" s="12">
        <f t="shared" si="27"/>
        <v>0</v>
      </c>
      <c r="O112" s="12">
        <f t="shared" si="28"/>
        <v>0</v>
      </c>
      <c r="P112" s="12">
        <f t="shared" si="29"/>
        <v>0</v>
      </c>
    </row>
    <row r="113" spans="1:16" ht="12" customHeight="1" x14ac:dyDescent="0.2">
      <c r="A113" s="9">
        <f t="shared" si="15"/>
        <v>87</v>
      </c>
      <c r="B113" s="13" t="s">
        <v>3</v>
      </c>
      <c r="C113" s="12">
        <f t="shared" si="16"/>
        <v>0</v>
      </c>
      <c r="D113" s="12">
        <f t="shared" si="17"/>
        <v>0</v>
      </c>
      <c r="E113" s="12">
        <f t="shared" si="18"/>
        <v>0</v>
      </c>
      <c r="F113" s="12">
        <f t="shared" si="19"/>
        <v>0</v>
      </c>
      <c r="G113" s="12">
        <f t="shared" si="20"/>
        <v>0</v>
      </c>
      <c r="H113" s="12">
        <f t="shared" si="21"/>
        <v>0</v>
      </c>
      <c r="I113" s="12">
        <f t="shared" si="22"/>
        <v>0</v>
      </c>
      <c r="J113" s="12">
        <f t="shared" si="23"/>
        <v>0</v>
      </c>
      <c r="K113" s="12">
        <f t="shared" si="24"/>
        <v>0</v>
      </c>
      <c r="L113" s="12">
        <f t="shared" si="25"/>
        <v>0</v>
      </c>
      <c r="M113" s="12">
        <f t="shared" si="26"/>
        <v>0</v>
      </c>
      <c r="N113" s="12">
        <f t="shared" si="27"/>
        <v>0</v>
      </c>
      <c r="O113" s="12">
        <f t="shared" si="28"/>
        <v>0</v>
      </c>
      <c r="P113" s="12">
        <f t="shared" si="29"/>
        <v>0</v>
      </c>
    </row>
    <row r="114" spans="1:16" ht="12" customHeight="1" x14ac:dyDescent="0.2">
      <c r="A114" s="9">
        <f t="shared" si="15"/>
        <v>88</v>
      </c>
      <c r="B114" s="13" t="s">
        <v>3</v>
      </c>
      <c r="C114" s="12">
        <f t="shared" si="16"/>
        <v>0</v>
      </c>
      <c r="D114" s="12">
        <f t="shared" si="17"/>
        <v>0</v>
      </c>
      <c r="E114" s="12">
        <f t="shared" si="18"/>
        <v>0</v>
      </c>
      <c r="F114" s="12">
        <f t="shared" si="19"/>
        <v>0</v>
      </c>
      <c r="G114" s="12">
        <f t="shared" si="20"/>
        <v>0</v>
      </c>
      <c r="H114" s="12">
        <f t="shared" si="21"/>
        <v>0</v>
      </c>
      <c r="I114" s="12">
        <f t="shared" si="22"/>
        <v>0</v>
      </c>
      <c r="J114" s="12">
        <f t="shared" si="23"/>
        <v>0</v>
      </c>
      <c r="K114" s="12">
        <f t="shared" si="24"/>
        <v>0</v>
      </c>
      <c r="L114" s="12">
        <f t="shared" si="25"/>
        <v>0</v>
      </c>
      <c r="M114" s="12">
        <f t="shared" si="26"/>
        <v>0</v>
      </c>
      <c r="N114" s="12">
        <f t="shared" si="27"/>
        <v>0</v>
      </c>
      <c r="O114" s="12">
        <f t="shared" si="28"/>
        <v>0</v>
      </c>
      <c r="P114" s="12">
        <f t="shared" si="29"/>
        <v>0</v>
      </c>
    </row>
    <row r="115" spans="1:16" ht="12" customHeight="1" x14ac:dyDescent="0.2">
      <c r="A115" s="9">
        <f t="shared" si="15"/>
        <v>89</v>
      </c>
      <c r="B115" s="13" t="s">
        <v>3</v>
      </c>
      <c r="C115" s="12">
        <f t="shared" si="16"/>
        <v>0</v>
      </c>
      <c r="D115" s="12">
        <f t="shared" si="17"/>
        <v>0</v>
      </c>
      <c r="E115" s="12">
        <f t="shared" si="18"/>
        <v>0</v>
      </c>
      <c r="F115" s="12">
        <f t="shared" si="19"/>
        <v>0</v>
      </c>
      <c r="G115" s="12">
        <f t="shared" si="20"/>
        <v>0</v>
      </c>
      <c r="H115" s="12">
        <f t="shared" si="21"/>
        <v>0</v>
      </c>
      <c r="I115" s="12">
        <f t="shared" si="22"/>
        <v>0</v>
      </c>
      <c r="J115" s="12">
        <f t="shared" si="23"/>
        <v>0</v>
      </c>
      <c r="K115" s="12">
        <f t="shared" si="24"/>
        <v>0</v>
      </c>
      <c r="L115" s="12">
        <f t="shared" si="25"/>
        <v>0</v>
      </c>
      <c r="M115" s="12">
        <f t="shared" si="26"/>
        <v>0</v>
      </c>
      <c r="N115" s="12">
        <f t="shared" si="27"/>
        <v>0</v>
      </c>
      <c r="O115" s="12">
        <f t="shared" si="28"/>
        <v>0</v>
      </c>
      <c r="P115" s="12">
        <f t="shared" si="29"/>
        <v>0</v>
      </c>
    </row>
    <row r="116" spans="1:16" ht="12" customHeight="1" x14ac:dyDescent="0.2">
      <c r="A116" s="9">
        <f t="shared" si="15"/>
        <v>90</v>
      </c>
      <c r="B116" s="13" t="s">
        <v>3</v>
      </c>
      <c r="C116" s="12">
        <f t="shared" si="16"/>
        <v>0</v>
      </c>
      <c r="D116" s="12">
        <f t="shared" si="17"/>
        <v>0</v>
      </c>
      <c r="E116" s="12">
        <f t="shared" si="18"/>
        <v>0</v>
      </c>
      <c r="F116" s="12">
        <f t="shared" si="19"/>
        <v>0</v>
      </c>
      <c r="G116" s="12">
        <f t="shared" si="20"/>
        <v>0</v>
      </c>
      <c r="H116" s="12">
        <f t="shared" si="21"/>
        <v>0</v>
      </c>
      <c r="I116" s="12">
        <f t="shared" si="22"/>
        <v>0</v>
      </c>
      <c r="J116" s="12">
        <f t="shared" si="23"/>
        <v>0</v>
      </c>
      <c r="K116" s="12">
        <f t="shared" si="24"/>
        <v>0</v>
      </c>
      <c r="L116" s="12">
        <f t="shared" si="25"/>
        <v>0</v>
      </c>
      <c r="M116" s="12">
        <f t="shared" si="26"/>
        <v>0</v>
      </c>
      <c r="N116" s="12">
        <f t="shared" si="27"/>
        <v>0</v>
      </c>
      <c r="O116" s="12">
        <f t="shared" si="28"/>
        <v>0</v>
      </c>
      <c r="P116" s="12">
        <f t="shared" si="29"/>
        <v>0</v>
      </c>
    </row>
    <row r="117" spans="1:16" ht="12" customHeight="1" x14ac:dyDescent="0.2">
      <c r="A117" s="9">
        <f t="shared" si="15"/>
        <v>91</v>
      </c>
      <c r="B117" s="13" t="s">
        <v>3</v>
      </c>
      <c r="C117" s="12">
        <f t="shared" si="16"/>
        <v>0</v>
      </c>
      <c r="D117" s="12">
        <f t="shared" si="17"/>
        <v>0</v>
      </c>
      <c r="E117" s="12">
        <f t="shared" si="18"/>
        <v>0</v>
      </c>
      <c r="F117" s="12">
        <f t="shared" si="19"/>
        <v>0</v>
      </c>
      <c r="G117" s="12">
        <f t="shared" si="20"/>
        <v>0</v>
      </c>
      <c r="H117" s="12">
        <f t="shared" si="21"/>
        <v>0</v>
      </c>
      <c r="I117" s="12">
        <f t="shared" si="22"/>
        <v>0</v>
      </c>
      <c r="J117" s="12">
        <f t="shared" si="23"/>
        <v>0</v>
      </c>
      <c r="K117" s="12">
        <f t="shared" si="24"/>
        <v>0</v>
      </c>
      <c r="L117" s="12">
        <f t="shared" si="25"/>
        <v>0</v>
      </c>
      <c r="M117" s="12">
        <f t="shared" si="26"/>
        <v>0</v>
      </c>
      <c r="N117" s="12">
        <f t="shared" si="27"/>
        <v>0</v>
      </c>
      <c r="O117" s="12">
        <f t="shared" si="28"/>
        <v>0</v>
      </c>
      <c r="P117" s="12">
        <f t="shared" si="29"/>
        <v>0</v>
      </c>
    </row>
    <row r="118" spans="1:16" ht="12" customHeight="1" x14ac:dyDescent="0.2">
      <c r="A118" s="9">
        <f t="shared" si="15"/>
        <v>92</v>
      </c>
      <c r="B118" s="13" t="s">
        <v>3</v>
      </c>
      <c r="C118" s="12">
        <f t="shared" si="16"/>
        <v>0</v>
      </c>
      <c r="D118" s="12">
        <f t="shared" si="17"/>
        <v>0</v>
      </c>
      <c r="E118" s="12">
        <f t="shared" si="18"/>
        <v>0</v>
      </c>
      <c r="F118" s="12">
        <f t="shared" si="19"/>
        <v>0</v>
      </c>
      <c r="G118" s="12">
        <f t="shared" si="20"/>
        <v>0</v>
      </c>
      <c r="H118" s="12">
        <f t="shared" si="21"/>
        <v>0</v>
      </c>
      <c r="I118" s="12">
        <f t="shared" si="22"/>
        <v>0</v>
      </c>
      <c r="J118" s="12">
        <f t="shared" si="23"/>
        <v>0</v>
      </c>
      <c r="K118" s="12">
        <f t="shared" si="24"/>
        <v>0</v>
      </c>
      <c r="L118" s="12">
        <f t="shared" si="25"/>
        <v>0</v>
      </c>
      <c r="M118" s="12">
        <f t="shared" si="26"/>
        <v>0</v>
      </c>
      <c r="N118" s="12">
        <f t="shared" si="27"/>
        <v>0</v>
      </c>
      <c r="O118" s="12">
        <f t="shared" si="28"/>
        <v>0</v>
      </c>
      <c r="P118" s="12">
        <f t="shared" si="29"/>
        <v>0</v>
      </c>
    </row>
    <row r="119" spans="1:16" ht="12" customHeight="1" x14ac:dyDescent="0.2">
      <c r="A119" s="9">
        <f t="shared" si="15"/>
        <v>93</v>
      </c>
      <c r="B119" s="13" t="s">
        <v>3</v>
      </c>
      <c r="C119" s="12">
        <f t="shared" si="16"/>
        <v>0</v>
      </c>
      <c r="D119" s="12">
        <f t="shared" si="17"/>
        <v>0</v>
      </c>
      <c r="E119" s="12">
        <f t="shared" si="18"/>
        <v>0</v>
      </c>
      <c r="F119" s="12">
        <f t="shared" si="19"/>
        <v>0</v>
      </c>
      <c r="G119" s="12">
        <f t="shared" si="20"/>
        <v>0</v>
      </c>
      <c r="H119" s="12">
        <f t="shared" si="21"/>
        <v>0</v>
      </c>
      <c r="I119" s="12">
        <f t="shared" si="22"/>
        <v>0</v>
      </c>
      <c r="J119" s="12">
        <f t="shared" si="23"/>
        <v>0</v>
      </c>
      <c r="K119" s="12">
        <f t="shared" si="24"/>
        <v>0</v>
      </c>
      <c r="L119" s="12">
        <f t="shared" si="25"/>
        <v>0</v>
      </c>
      <c r="M119" s="12">
        <f t="shared" si="26"/>
        <v>0</v>
      </c>
      <c r="N119" s="12">
        <f t="shared" si="27"/>
        <v>0</v>
      </c>
      <c r="O119" s="12">
        <f t="shared" si="28"/>
        <v>0</v>
      </c>
      <c r="P119" s="12">
        <f t="shared" si="29"/>
        <v>0</v>
      </c>
    </row>
    <row r="120" spans="1:16" ht="12" customHeight="1" x14ac:dyDescent="0.2">
      <c r="A120" s="9">
        <f t="shared" si="15"/>
        <v>94</v>
      </c>
      <c r="B120" s="13" t="s">
        <v>3</v>
      </c>
      <c r="C120" s="12">
        <f t="shared" si="16"/>
        <v>0</v>
      </c>
      <c r="D120" s="12">
        <f t="shared" si="17"/>
        <v>0</v>
      </c>
      <c r="E120" s="12">
        <f t="shared" si="18"/>
        <v>0</v>
      </c>
      <c r="F120" s="12">
        <f t="shared" si="19"/>
        <v>0</v>
      </c>
      <c r="G120" s="12">
        <f t="shared" si="20"/>
        <v>0</v>
      </c>
      <c r="H120" s="12">
        <f t="shared" si="21"/>
        <v>0</v>
      </c>
      <c r="I120" s="12">
        <f t="shared" si="22"/>
        <v>0</v>
      </c>
      <c r="J120" s="12">
        <f t="shared" si="23"/>
        <v>0</v>
      </c>
      <c r="K120" s="12">
        <f t="shared" si="24"/>
        <v>0</v>
      </c>
      <c r="L120" s="12">
        <f t="shared" si="25"/>
        <v>0</v>
      </c>
      <c r="M120" s="12">
        <f t="shared" si="26"/>
        <v>0</v>
      </c>
      <c r="N120" s="12">
        <f t="shared" si="27"/>
        <v>0</v>
      </c>
      <c r="O120" s="12">
        <f t="shared" si="28"/>
        <v>0</v>
      </c>
      <c r="P120" s="12">
        <f t="shared" si="29"/>
        <v>0</v>
      </c>
    </row>
    <row r="121" spans="1:16" ht="12" customHeight="1" x14ac:dyDescent="0.2">
      <c r="A121" s="9">
        <f t="shared" si="15"/>
        <v>95</v>
      </c>
      <c r="B121" s="13" t="s">
        <v>3</v>
      </c>
      <c r="C121" s="12">
        <f t="shared" si="16"/>
        <v>0</v>
      </c>
      <c r="D121" s="12">
        <f t="shared" si="17"/>
        <v>0</v>
      </c>
      <c r="E121" s="12">
        <f t="shared" si="18"/>
        <v>0</v>
      </c>
      <c r="F121" s="12">
        <f t="shared" si="19"/>
        <v>0</v>
      </c>
      <c r="G121" s="12">
        <f t="shared" si="20"/>
        <v>0</v>
      </c>
      <c r="H121" s="12">
        <f t="shared" si="21"/>
        <v>0</v>
      </c>
      <c r="I121" s="12">
        <f t="shared" si="22"/>
        <v>0</v>
      </c>
      <c r="J121" s="12">
        <f t="shared" si="23"/>
        <v>0</v>
      </c>
      <c r="K121" s="12">
        <f t="shared" si="24"/>
        <v>0</v>
      </c>
      <c r="L121" s="12">
        <f t="shared" si="25"/>
        <v>0</v>
      </c>
      <c r="M121" s="12">
        <f t="shared" si="26"/>
        <v>0</v>
      </c>
      <c r="N121" s="12">
        <f t="shared" si="27"/>
        <v>0</v>
      </c>
      <c r="O121" s="12">
        <f t="shared" si="28"/>
        <v>0</v>
      </c>
      <c r="P121" s="12">
        <f t="shared" si="29"/>
        <v>0</v>
      </c>
    </row>
    <row r="122" spans="1:16" ht="12" customHeight="1" x14ac:dyDescent="0.2">
      <c r="A122" s="9">
        <f t="shared" si="15"/>
        <v>96</v>
      </c>
      <c r="B122" s="13" t="s">
        <v>3</v>
      </c>
      <c r="C122" s="12">
        <f t="shared" si="16"/>
        <v>0</v>
      </c>
      <c r="D122" s="12">
        <f t="shared" si="17"/>
        <v>0</v>
      </c>
      <c r="E122" s="12">
        <f t="shared" si="18"/>
        <v>0</v>
      </c>
      <c r="F122" s="12">
        <f t="shared" si="19"/>
        <v>0</v>
      </c>
      <c r="G122" s="12">
        <f t="shared" si="20"/>
        <v>0</v>
      </c>
      <c r="H122" s="12">
        <f t="shared" si="21"/>
        <v>0</v>
      </c>
      <c r="I122" s="12">
        <f t="shared" si="22"/>
        <v>0</v>
      </c>
      <c r="J122" s="12">
        <f t="shared" si="23"/>
        <v>0</v>
      </c>
      <c r="K122" s="12">
        <f t="shared" si="24"/>
        <v>0</v>
      </c>
      <c r="L122" s="12">
        <f t="shared" si="25"/>
        <v>0</v>
      </c>
      <c r="M122" s="12">
        <f t="shared" si="26"/>
        <v>0</v>
      </c>
      <c r="N122" s="12">
        <f t="shared" si="27"/>
        <v>0</v>
      </c>
      <c r="O122" s="12">
        <f t="shared" si="28"/>
        <v>0</v>
      </c>
      <c r="P122" s="12">
        <f t="shared" si="29"/>
        <v>0</v>
      </c>
    </row>
    <row r="123" spans="1:16" ht="12" customHeight="1" x14ac:dyDescent="0.2">
      <c r="A123" s="9">
        <f t="shared" si="15"/>
        <v>97</v>
      </c>
      <c r="B123" s="13" t="s">
        <v>3</v>
      </c>
      <c r="C123" s="12">
        <f t="shared" si="16"/>
        <v>0</v>
      </c>
      <c r="D123" s="12">
        <f t="shared" si="17"/>
        <v>0</v>
      </c>
      <c r="E123" s="12">
        <f t="shared" si="18"/>
        <v>0</v>
      </c>
      <c r="F123" s="12">
        <f t="shared" si="19"/>
        <v>0</v>
      </c>
      <c r="G123" s="12">
        <f t="shared" si="20"/>
        <v>0</v>
      </c>
      <c r="H123" s="12">
        <f t="shared" si="21"/>
        <v>0</v>
      </c>
      <c r="I123" s="12">
        <f t="shared" si="22"/>
        <v>0</v>
      </c>
      <c r="J123" s="12">
        <f t="shared" si="23"/>
        <v>0</v>
      </c>
      <c r="K123" s="12">
        <f t="shared" si="24"/>
        <v>0</v>
      </c>
      <c r="L123" s="12">
        <f t="shared" si="25"/>
        <v>0</v>
      </c>
      <c r="M123" s="12">
        <f t="shared" si="26"/>
        <v>0</v>
      </c>
      <c r="N123" s="12">
        <f t="shared" si="27"/>
        <v>0</v>
      </c>
      <c r="O123" s="12">
        <f t="shared" si="28"/>
        <v>0</v>
      </c>
      <c r="P123" s="12">
        <f t="shared" si="29"/>
        <v>0</v>
      </c>
    </row>
    <row r="124" spans="1:16" ht="12" customHeight="1" x14ac:dyDescent="0.2">
      <c r="A124" s="9">
        <f t="shared" si="15"/>
        <v>98</v>
      </c>
      <c r="B124" s="13" t="s">
        <v>3</v>
      </c>
      <c r="C124" s="12">
        <f t="shared" si="16"/>
        <v>0</v>
      </c>
      <c r="D124" s="12">
        <f t="shared" si="17"/>
        <v>0</v>
      </c>
      <c r="E124" s="12">
        <f t="shared" si="18"/>
        <v>0</v>
      </c>
      <c r="F124" s="12">
        <f t="shared" si="19"/>
        <v>0</v>
      </c>
      <c r="G124" s="12">
        <f t="shared" si="20"/>
        <v>0</v>
      </c>
      <c r="H124" s="12">
        <f t="shared" si="21"/>
        <v>0</v>
      </c>
      <c r="I124" s="12">
        <f t="shared" si="22"/>
        <v>0</v>
      </c>
      <c r="J124" s="12">
        <f t="shared" si="23"/>
        <v>0</v>
      </c>
      <c r="K124" s="12">
        <f t="shared" si="24"/>
        <v>0</v>
      </c>
      <c r="L124" s="12">
        <f t="shared" si="25"/>
        <v>0</v>
      </c>
      <c r="M124" s="12">
        <f t="shared" si="26"/>
        <v>0</v>
      </c>
      <c r="N124" s="12">
        <f t="shared" si="27"/>
        <v>0</v>
      </c>
      <c r="O124" s="12">
        <f t="shared" si="28"/>
        <v>0</v>
      </c>
      <c r="P124" s="12">
        <f t="shared" si="29"/>
        <v>0</v>
      </c>
    </row>
    <row r="125" spans="1:16" ht="12" customHeight="1" x14ac:dyDescent="0.2">
      <c r="A125" s="9">
        <f t="shared" si="15"/>
        <v>99</v>
      </c>
      <c r="B125" s="13" t="s">
        <v>3</v>
      </c>
      <c r="C125" s="12">
        <f t="shared" si="16"/>
        <v>0</v>
      </c>
      <c r="D125" s="12">
        <f t="shared" si="17"/>
        <v>0</v>
      </c>
      <c r="E125" s="12">
        <f t="shared" si="18"/>
        <v>0</v>
      </c>
      <c r="F125" s="12">
        <f t="shared" si="19"/>
        <v>0</v>
      </c>
      <c r="G125" s="12">
        <f t="shared" si="20"/>
        <v>0</v>
      </c>
      <c r="H125" s="12">
        <f t="shared" si="21"/>
        <v>0</v>
      </c>
      <c r="I125" s="12">
        <f t="shared" si="22"/>
        <v>0</v>
      </c>
      <c r="J125" s="12">
        <f t="shared" si="23"/>
        <v>0</v>
      </c>
      <c r="K125" s="12">
        <f t="shared" si="24"/>
        <v>0</v>
      </c>
      <c r="L125" s="12">
        <f t="shared" si="25"/>
        <v>0</v>
      </c>
      <c r="M125" s="12">
        <f t="shared" si="26"/>
        <v>0</v>
      </c>
      <c r="N125" s="12">
        <f t="shared" si="27"/>
        <v>0</v>
      </c>
      <c r="O125" s="12">
        <f t="shared" si="28"/>
        <v>0</v>
      </c>
      <c r="P125" s="12">
        <f t="shared" si="29"/>
        <v>0</v>
      </c>
    </row>
    <row r="126" spans="1:16" ht="12" customHeight="1" x14ac:dyDescent="0.2">
      <c r="A126" s="9">
        <f t="shared" si="15"/>
        <v>100</v>
      </c>
      <c r="B126" s="13" t="s">
        <v>3</v>
      </c>
      <c r="C126" s="12">
        <f t="shared" si="16"/>
        <v>0</v>
      </c>
      <c r="D126" s="12">
        <f t="shared" si="17"/>
        <v>0</v>
      </c>
      <c r="E126" s="12">
        <f t="shared" si="18"/>
        <v>0</v>
      </c>
      <c r="F126" s="12">
        <f t="shared" si="19"/>
        <v>0</v>
      </c>
      <c r="G126" s="12">
        <f t="shared" si="20"/>
        <v>0</v>
      </c>
      <c r="H126" s="12">
        <f t="shared" si="21"/>
        <v>0</v>
      </c>
      <c r="I126" s="12">
        <f t="shared" si="22"/>
        <v>0</v>
      </c>
      <c r="J126" s="12">
        <f t="shared" si="23"/>
        <v>0</v>
      </c>
      <c r="K126" s="12">
        <f t="shared" si="24"/>
        <v>0</v>
      </c>
      <c r="L126" s="12">
        <f t="shared" si="25"/>
        <v>0</v>
      </c>
      <c r="M126" s="12">
        <f t="shared" si="26"/>
        <v>0</v>
      </c>
      <c r="N126" s="12">
        <f t="shared" si="27"/>
        <v>0</v>
      </c>
      <c r="O126" s="12">
        <f t="shared" si="28"/>
        <v>0</v>
      </c>
      <c r="P126" s="12">
        <f t="shared" si="29"/>
        <v>0</v>
      </c>
    </row>
    <row r="127" spans="1:16" ht="12" customHeight="1" x14ac:dyDescent="0.2">
      <c r="A127" s="9">
        <f t="shared" si="15"/>
        <v>101</v>
      </c>
      <c r="B127" s="13" t="s">
        <v>3</v>
      </c>
      <c r="C127" s="12">
        <f t="shared" si="16"/>
        <v>0</v>
      </c>
      <c r="D127" s="12">
        <f t="shared" si="17"/>
        <v>0</v>
      </c>
      <c r="E127" s="12">
        <f t="shared" si="18"/>
        <v>0</v>
      </c>
      <c r="F127" s="12">
        <f t="shared" si="19"/>
        <v>0</v>
      </c>
      <c r="G127" s="12">
        <f t="shared" si="20"/>
        <v>0</v>
      </c>
      <c r="H127" s="12">
        <f t="shared" si="21"/>
        <v>0</v>
      </c>
      <c r="I127" s="12">
        <f t="shared" si="22"/>
        <v>0</v>
      </c>
      <c r="J127" s="12">
        <f t="shared" si="23"/>
        <v>0</v>
      </c>
      <c r="K127" s="12">
        <f t="shared" si="24"/>
        <v>0</v>
      </c>
      <c r="L127" s="12">
        <f t="shared" si="25"/>
        <v>0</v>
      </c>
      <c r="M127" s="12">
        <f t="shared" si="26"/>
        <v>0</v>
      </c>
      <c r="N127" s="12">
        <f t="shared" si="27"/>
        <v>0</v>
      </c>
      <c r="O127" s="12">
        <f t="shared" si="28"/>
        <v>0</v>
      </c>
      <c r="P127" s="12">
        <f t="shared" si="29"/>
        <v>0</v>
      </c>
    </row>
    <row r="128" spans="1:16" ht="12" customHeight="1" x14ac:dyDescent="0.2">
      <c r="A128" s="9">
        <f t="shared" si="15"/>
        <v>102</v>
      </c>
      <c r="B128" s="13" t="s">
        <v>3</v>
      </c>
      <c r="C128" s="12">
        <f t="shared" si="16"/>
        <v>0</v>
      </c>
      <c r="D128" s="12">
        <f t="shared" si="17"/>
        <v>0</v>
      </c>
      <c r="E128" s="12">
        <f t="shared" si="18"/>
        <v>0</v>
      </c>
      <c r="F128" s="12">
        <f t="shared" si="19"/>
        <v>0</v>
      </c>
      <c r="G128" s="12">
        <f t="shared" si="20"/>
        <v>0</v>
      </c>
      <c r="H128" s="12">
        <f t="shared" si="21"/>
        <v>0</v>
      </c>
      <c r="I128" s="12">
        <f t="shared" si="22"/>
        <v>0</v>
      </c>
      <c r="J128" s="12">
        <f t="shared" si="23"/>
        <v>0</v>
      </c>
      <c r="K128" s="12">
        <f t="shared" si="24"/>
        <v>0</v>
      </c>
      <c r="L128" s="12">
        <f t="shared" si="25"/>
        <v>0</v>
      </c>
      <c r="M128" s="12">
        <f t="shared" si="26"/>
        <v>0</v>
      </c>
      <c r="N128" s="12">
        <f t="shared" si="27"/>
        <v>0</v>
      </c>
      <c r="O128" s="12">
        <f t="shared" si="28"/>
        <v>0</v>
      </c>
      <c r="P128" s="12">
        <f t="shared" si="29"/>
        <v>0</v>
      </c>
    </row>
    <row r="129" spans="1:16" ht="12" customHeight="1" x14ac:dyDescent="0.2">
      <c r="A129" s="9">
        <f t="shared" si="15"/>
        <v>103</v>
      </c>
      <c r="B129" s="13" t="s">
        <v>3</v>
      </c>
      <c r="C129" s="12">
        <f t="shared" si="16"/>
        <v>0</v>
      </c>
      <c r="D129" s="12">
        <f t="shared" si="17"/>
        <v>0</v>
      </c>
      <c r="E129" s="12">
        <f t="shared" si="18"/>
        <v>0</v>
      </c>
      <c r="F129" s="12">
        <f t="shared" si="19"/>
        <v>0</v>
      </c>
      <c r="G129" s="12">
        <f t="shared" si="20"/>
        <v>0</v>
      </c>
      <c r="H129" s="12">
        <f t="shared" si="21"/>
        <v>0</v>
      </c>
      <c r="I129" s="12">
        <f t="shared" si="22"/>
        <v>0</v>
      </c>
      <c r="J129" s="12">
        <f t="shared" si="23"/>
        <v>0</v>
      </c>
      <c r="K129" s="12">
        <f t="shared" si="24"/>
        <v>0</v>
      </c>
      <c r="L129" s="12">
        <f t="shared" si="25"/>
        <v>0</v>
      </c>
      <c r="M129" s="12">
        <f t="shared" si="26"/>
        <v>0</v>
      </c>
      <c r="N129" s="12">
        <f t="shared" si="27"/>
        <v>0</v>
      </c>
      <c r="O129" s="12">
        <f t="shared" si="28"/>
        <v>0</v>
      </c>
      <c r="P129" s="12">
        <f t="shared" si="29"/>
        <v>0</v>
      </c>
    </row>
    <row r="130" spans="1:16" ht="12" customHeight="1" x14ac:dyDescent="0.2">
      <c r="A130" s="9">
        <f t="shared" si="15"/>
        <v>104</v>
      </c>
      <c r="B130" s="13" t="s">
        <v>3</v>
      </c>
      <c r="C130" s="12">
        <f t="shared" si="16"/>
        <v>0</v>
      </c>
      <c r="D130" s="12">
        <f t="shared" si="17"/>
        <v>0</v>
      </c>
      <c r="E130" s="12">
        <f t="shared" si="18"/>
        <v>0</v>
      </c>
      <c r="F130" s="12">
        <f t="shared" si="19"/>
        <v>0</v>
      </c>
      <c r="G130" s="12">
        <f t="shared" si="20"/>
        <v>0</v>
      </c>
      <c r="H130" s="12">
        <f t="shared" si="21"/>
        <v>0</v>
      </c>
      <c r="I130" s="12">
        <f t="shared" si="22"/>
        <v>0</v>
      </c>
      <c r="J130" s="12">
        <f t="shared" si="23"/>
        <v>0</v>
      </c>
      <c r="K130" s="12">
        <f t="shared" si="24"/>
        <v>0</v>
      </c>
      <c r="L130" s="12">
        <f t="shared" si="25"/>
        <v>0</v>
      </c>
      <c r="M130" s="12">
        <f t="shared" si="26"/>
        <v>0</v>
      </c>
      <c r="N130" s="12">
        <f t="shared" si="27"/>
        <v>0</v>
      </c>
      <c r="O130" s="12">
        <f t="shared" si="28"/>
        <v>0</v>
      </c>
      <c r="P130" s="12">
        <f t="shared" si="29"/>
        <v>0</v>
      </c>
    </row>
    <row r="131" spans="1:16" ht="12" customHeight="1" x14ac:dyDescent="0.2">
      <c r="A131" s="9">
        <f t="shared" si="15"/>
        <v>105</v>
      </c>
      <c r="B131" s="13" t="s">
        <v>3</v>
      </c>
      <c r="C131" s="12">
        <f t="shared" si="16"/>
        <v>0</v>
      </c>
      <c r="D131" s="12">
        <f t="shared" si="17"/>
        <v>0</v>
      </c>
      <c r="E131" s="12">
        <f t="shared" si="18"/>
        <v>0</v>
      </c>
      <c r="F131" s="12">
        <f t="shared" si="19"/>
        <v>0</v>
      </c>
      <c r="G131" s="12">
        <f t="shared" si="20"/>
        <v>0</v>
      </c>
      <c r="H131" s="12">
        <f t="shared" si="21"/>
        <v>0</v>
      </c>
      <c r="I131" s="12">
        <f t="shared" si="22"/>
        <v>0</v>
      </c>
      <c r="J131" s="12">
        <f t="shared" si="23"/>
        <v>0</v>
      </c>
      <c r="K131" s="12">
        <f t="shared" si="24"/>
        <v>0</v>
      </c>
      <c r="L131" s="12">
        <f t="shared" si="25"/>
        <v>0</v>
      </c>
      <c r="M131" s="12">
        <f t="shared" si="26"/>
        <v>0</v>
      </c>
      <c r="N131" s="12">
        <f t="shared" si="27"/>
        <v>0</v>
      </c>
      <c r="O131" s="12">
        <f t="shared" si="28"/>
        <v>0</v>
      </c>
      <c r="P131" s="12">
        <f t="shared" si="29"/>
        <v>0</v>
      </c>
    </row>
    <row r="132" spans="1:16" ht="12" customHeight="1" x14ac:dyDescent="0.2">
      <c r="A132" s="9">
        <f t="shared" si="15"/>
        <v>106</v>
      </c>
      <c r="B132" s="13" t="s">
        <v>3</v>
      </c>
      <c r="C132" s="12">
        <f t="shared" si="16"/>
        <v>0</v>
      </c>
      <c r="D132" s="12">
        <f t="shared" si="17"/>
        <v>0</v>
      </c>
      <c r="E132" s="12">
        <f t="shared" si="18"/>
        <v>0</v>
      </c>
      <c r="F132" s="12">
        <f t="shared" si="19"/>
        <v>0</v>
      </c>
      <c r="G132" s="12">
        <f t="shared" si="20"/>
        <v>0</v>
      </c>
      <c r="H132" s="12">
        <f t="shared" si="21"/>
        <v>0</v>
      </c>
      <c r="I132" s="12">
        <f t="shared" si="22"/>
        <v>0</v>
      </c>
      <c r="J132" s="12">
        <f t="shared" si="23"/>
        <v>0</v>
      </c>
      <c r="K132" s="12">
        <f t="shared" si="24"/>
        <v>0</v>
      </c>
      <c r="L132" s="12">
        <f t="shared" si="25"/>
        <v>0</v>
      </c>
      <c r="M132" s="12">
        <f t="shared" si="26"/>
        <v>0</v>
      </c>
      <c r="N132" s="12">
        <f t="shared" si="27"/>
        <v>0</v>
      </c>
      <c r="O132" s="12">
        <f t="shared" si="28"/>
        <v>0</v>
      </c>
      <c r="P132" s="12">
        <f t="shared" si="29"/>
        <v>0</v>
      </c>
    </row>
    <row r="133" spans="1:16" ht="12" customHeight="1" x14ac:dyDescent="0.2">
      <c r="A133" s="9">
        <f t="shared" si="15"/>
        <v>107</v>
      </c>
      <c r="B133" s="13" t="s">
        <v>3</v>
      </c>
      <c r="C133" s="12">
        <f t="shared" si="16"/>
        <v>0</v>
      </c>
      <c r="D133" s="12">
        <f t="shared" si="17"/>
        <v>0</v>
      </c>
      <c r="E133" s="12">
        <f t="shared" si="18"/>
        <v>0</v>
      </c>
      <c r="F133" s="12">
        <f t="shared" si="19"/>
        <v>0</v>
      </c>
      <c r="G133" s="12">
        <f t="shared" si="20"/>
        <v>0</v>
      </c>
      <c r="H133" s="12">
        <f t="shared" si="21"/>
        <v>0</v>
      </c>
      <c r="I133" s="12">
        <f t="shared" si="22"/>
        <v>0</v>
      </c>
      <c r="J133" s="12">
        <f t="shared" si="23"/>
        <v>0</v>
      </c>
      <c r="K133" s="12">
        <f t="shared" si="24"/>
        <v>0</v>
      </c>
      <c r="L133" s="12">
        <f t="shared" si="25"/>
        <v>0</v>
      </c>
      <c r="M133" s="12">
        <f t="shared" si="26"/>
        <v>0</v>
      </c>
      <c r="N133" s="12">
        <f t="shared" si="27"/>
        <v>0</v>
      </c>
      <c r="O133" s="12">
        <f t="shared" si="28"/>
        <v>0</v>
      </c>
      <c r="P133" s="12">
        <f t="shared" si="29"/>
        <v>0</v>
      </c>
    </row>
    <row r="134" spans="1:16" ht="12" customHeight="1" x14ac:dyDescent="0.2">
      <c r="A134" s="9">
        <f t="shared" si="15"/>
        <v>108</v>
      </c>
      <c r="B134" s="13" t="s">
        <v>3</v>
      </c>
      <c r="C134" s="12">
        <f t="shared" si="16"/>
        <v>0</v>
      </c>
      <c r="D134" s="12">
        <f t="shared" si="17"/>
        <v>0</v>
      </c>
      <c r="E134" s="12">
        <f t="shared" si="18"/>
        <v>0</v>
      </c>
      <c r="F134" s="12">
        <f t="shared" si="19"/>
        <v>0</v>
      </c>
      <c r="G134" s="12">
        <f t="shared" si="20"/>
        <v>0</v>
      </c>
      <c r="H134" s="12">
        <f t="shared" si="21"/>
        <v>0</v>
      </c>
      <c r="I134" s="12">
        <f t="shared" si="22"/>
        <v>0</v>
      </c>
      <c r="J134" s="12">
        <f t="shared" si="23"/>
        <v>0</v>
      </c>
      <c r="K134" s="12">
        <f t="shared" si="24"/>
        <v>0</v>
      </c>
      <c r="L134" s="12">
        <f t="shared" si="25"/>
        <v>0</v>
      </c>
      <c r="M134" s="12">
        <f t="shared" si="26"/>
        <v>0</v>
      </c>
      <c r="N134" s="12">
        <f t="shared" si="27"/>
        <v>0</v>
      </c>
      <c r="O134" s="12">
        <f t="shared" si="28"/>
        <v>0</v>
      </c>
      <c r="P134" s="12">
        <f t="shared" si="29"/>
        <v>0</v>
      </c>
    </row>
    <row r="135" spans="1:16" ht="12" customHeight="1" x14ac:dyDescent="0.2">
      <c r="A135" s="9">
        <f t="shared" si="15"/>
        <v>109</v>
      </c>
      <c r="B135" s="13" t="s">
        <v>3</v>
      </c>
      <c r="C135" s="12">
        <f t="shared" si="16"/>
        <v>0</v>
      </c>
      <c r="D135" s="12">
        <f t="shared" si="17"/>
        <v>0</v>
      </c>
      <c r="E135" s="12">
        <f t="shared" si="18"/>
        <v>0</v>
      </c>
      <c r="F135" s="12">
        <f t="shared" si="19"/>
        <v>0</v>
      </c>
      <c r="G135" s="12">
        <f t="shared" si="20"/>
        <v>0</v>
      </c>
      <c r="H135" s="12">
        <f t="shared" si="21"/>
        <v>0</v>
      </c>
      <c r="I135" s="12">
        <f t="shared" si="22"/>
        <v>0</v>
      </c>
      <c r="J135" s="12">
        <f t="shared" si="23"/>
        <v>0</v>
      </c>
      <c r="K135" s="12">
        <f t="shared" si="24"/>
        <v>0</v>
      </c>
      <c r="L135" s="12">
        <f t="shared" si="25"/>
        <v>0</v>
      </c>
      <c r="M135" s="12">
        <f t="shared" si="26"/>
        <v>0</v>
      </c>
      <c r="N135" s="12">
        <f t="shared" si="27"/>
        <v>0</v>
      </c>
      <c r="O135" s="12">
        <f t="shared" si="28"/>
        <v>0</v>
      </c>
      <c r="P135" s="12">
        <f t="shared" si="29"/>
        <v>0</v>
      </c>
    </row>
    <row r="136" spans="1:16" ht="12" customHeight="1" x14ac:dyDescent="0.2">
      <c r="A136" s="9">
        <f t="shared" si="15"/>
        <v>110</v>
      </c>
      <c r="B136" s="13" t="s">
        <v>3</v>
      </c>
      <c r="C136" s="12">
        <f t="shared" si="16"/>
        <v>0</v>
      </c>
      <c r="D136" s="12">
        <f t="shared" si="17"/>
        <v>0</v>
      </c>
      <c r="E136" s="12">
        <f t="shared" si="18"/>
        <v>0</v>
      </c>
      <c r="F136" s="12">
        <f t="shared" si="19"/>
        <v>0</v>
      </c>
      <c r="G136" s="12">
        <f t="shared" si="20"/>
        <v>0</v>
      </c>
      <c r="H136" s="12">
        <f t="shared" si="21"/>
        <v>0</v>
      </c>
      <c r="I136" s="12">
        <f t="shared" si="22"/>
        <v>0</v>
      </c>
      <c r="J136" s="12">
        <f t="shared" si="23"/>
        <v>0</v>
      </c>
      <c r="K136" s="12">
        <f t="shared" si="24"/>
        <v>0</v>
      </c>
      <c r="L136" s="12">
        <f t="shared" si="25"/>
        <v>0</v>
      </c>
      <c r="M136" s="12">
        <f t="shared" si="26"/>
        <v>0</v>
      </c>
      <c r="N136" s="12">
        <f t="shared" si="27"/>
        <v>0</v>
      </c>
      <c r="O136" s="12">
        <f t="shared" si="28"/>
        <v>0</v>
      </c>
      <c r="P136" s="12">
        <f t="shared" si="29"/>
        <v>0</v>
      </c>
    </row>
    <row r="137" spans="1:16" ht="12" customHeight="1" x14ac:dyDescent="0.2">
      <c r="A137" s="9">
        <f t="shared" si="15"/>
        <v>111</v>
      </c>
      <c r="B137" s="13" t="s">
        <v>3</v>
      </c>
      <c r="C137" s="12">
        <f t="shared" si="16"/>
        <v>0</v>
      </c>
      <c r="D137" s="12">
        <f t="shared" si="17"/>
        <v>0</v>
      </c>
      <c r="E137" s="12">
        <f t="shared" si="18"/>
        <v>0</v>
      </c>
      <c r="F137" s="12">
        <f t="shared" si="19"/>
        <v>0</v>
      </c>
      <c r="G137" s="12">
        <f t="shared" si="20"/>
        <v>0</v>
      </c>
      <c r="H137" s="12">
        <f t="shared" si="21"/>
        <v>0</v>
      </c>
      <c r="I137" s="12">
        <f t="shared" si="22"/>
        <v>0</v>
      </c>
      <c r="J137" s="12">
        <f t="shared" si="23"/>
        <v>0</v>
      </c>
      <c r="K137" s="12">
        <f t="shared" si="24"/>
        <v>0</v>
      </c>
      <c r="L137" s="12">
        <f t="shared" si="25"/>
        <v>0</v>
      </c>
      <c r="M137" s="12">
        <f t="shared" si="26"/>
        <v>0</v>
      </c>
      <c r="N137" s="12">
        <f t="shared" si="27"/>
        <v>0</v>
      </c>
      <c r="O137" s="12">
        <f t="shared" si="28"/>
        <v>0</v>
      </c>
      <c r="P137" s="12">
        <f t="shared" si="29"/>
        <v>0</v>
      </c>
    </row>
    <row r="138" spans="1:16" ht="12" customHeight="1" x14ac:dyDescent="0.2">
      <c r="A138" s="9">
        <f t="shared" si="15"/>
        <v>112</v>
      </c>
      <c r="B138" s="13" t="s">
        <v>3</v>
      </c>
      <c r="C138" s="12">
        <f t="shared" si="16"/>
        <v>0</v>
      </c>
      <c r="D138" s="12">
        <f t="shared" si="17"/>
        <v>0</v>
      </c>
      <c r="E138" s="12">
        <f t="shared" si="18"/>
        <v>0</v>
      </c>
      <c r="F138" s="12">
        <f t="shared" si="19"/>
        <v>0</v>
      </c>
      <c r="G138" s="12">
        <f t="shared" si="20"/>
        <v>0</v>
      </c>
      <c r="H138" s="12">
        <f t="shared" si="21"/>
        <v>0</v>
      </c>
      <c r="I138" s="12">
        <f t="shared" si="22"/>
        <v>0</v>
      </c>
      <c r="J138" s="12">
        <f t="shared" si="23"/>
        <v>0</v>
      </c>
      <c r="K138" s="12">
        <f t="shared" si="24"/>
        <v>0</v>
      </c>
      <c r="L138" s="12">
        <f t="shared" si="25"/>
        <v>0</v>
      </c>
      <c r="M138" s="12">
        <f t="shared" si="26"/>
        <v>0</v>
      </c>
      <c r="N138" s="12">
        <f t="shared" si="27"/>
        <v>0</v>
      </c>
      <c r="O138" s="12">
        <f t="shared" si="28"/>
        <v>0</v>
      </c>
      <c r="P138" s="12">
        <f t="shared" si="29"/>
        <v>0</v>
      </c>
    </row>
    <row r="139" spans="1:16" ht="12" customHeight="1" x14ac:dyDescent="0.2">
      <c r="A139" s="9">
        <f t="shared" si="15"/>
        <v>113</v>
      </c>
      <c r="B139" s="13" t="s">
        <v>3</v>
      </c>
      <c r="C139" s="12">
        <f t="shared" si="16"/>
        <v>0</v>
      </c>
      <c r="D139" s="12">
        <f t="shared" si="17"/>
        <v>0</v>
      </c>
      <c r="E139" s="12">
        <f t="shared" si="18"/>
        <v>0</v>
      </c>
      <c r="F139" s="12">
        <f t="shared" si="19"/>
        <v>0</v>
      </c>
      <c r="G139" s="12">
        <f t="shared" si="20"/>
        <v>0</v>
      </c>
      <c r="H139" s="12">
        <f t="shared" si="21"/>
        <v>0</v>
      </c>
      <c r="I139" s="12">
        <f t="shared" si="22"/>
        <v>0</v>
      </c>
      <c r="J139" s="12">
        <f t="shared" si="23"/>
        <v>0</v>
      </c>
      <c r="K139" s="12">
        <f t="shared" si="24"/>
        <v>0</v>
      </c>
      <c r="L139" s="12">
        <f t="shared" si="25"/>
        <v>0</v>
      </c>
      <c r="M139" s="12">
        <f t="shared" si="26"/>
        <v>0</v>
      </c>
      <c r="N139" s="12">
        <f t="shared" si="27"/>
        <v>0</v>
      </c>
      <c r="O139" s="12">
        <f t="shared" si="28"/>
        <v>0</v>
      </c>
      <c r="P139" s="12">
        <f t="shared" si="29"/>
        <v>0</v>
      </c>
    </row>
    <row r="140" spans="1:16" ht="12" customHeight="1" x14ac:dyDescent="0.2">
      <c r="A140" s="9">
        <f t="shared" si="15"/>
        <v>114</v>
      </c>
      <c r="B140" s="13" t="s">
        <v>3</v>
      </c>
      <c r="C140" s="12">
        <f t="shared" si="16"/>
        <v>0</v>
      </c>
      <c r="D140" s="12">
        <f t="shared" si="17"/>
        <v>0</v>
      </c>
      <c r="E140" s="12">
        <f t="shared" si="18"/>
        <v>0</v>
      </c>
      <c r="F140" s="12">
        <f t="shared" si="19"/>
        <v>0</v>
      </c>
      <c r="G140" s="12">
        <f t="shared" si="20"/>
        <v>0</v>
      </c>
      <c r="H140" s="12">
        <f t="shared" si="21"/>
        <v>0</v>
      </c>
      <c r="I140" s="12">
        <f t="shared" si="22"/>
        <v>0</v>
      </c>
      <c r="J140" s="12">
        <f t="shared" si="23"/>
        <v>0</v>
      </c>
      <c r="K140" s="12">
        <f t="shared" si="24"/>
        <v>0</v>
      </c>
      <c r="L140" s="12">
        <f t="shared" si="25"/>
        <v>0</v>
      </c>
      <c r="M140" s="12">
        <f t="shared" si="26"/>
        <v>0</v>
      </c>
      <c r="N140" s="12">
        <f t="shared" si="27"/>
        <v>0</v>
      </c>
      <c r="O140" s="12">
        <f t="shared" si="28"/>
        <v>0</v>
      </c>
      <c r="P140" s="12">
        <f t="shared" si="29"/>
        <v>0</v>
      </c>
    </row>
    <row r="141" spans="1:16" ht="12" customHeight="1" x14ac:dyDescent="0.2">
      <c r="A141" s="9">
        <f t="shared" si="15"/>
        <v>115</v>
      </c>
      <c r="B141" s="13" t="s">
        <v>3</v>
      </c>
      <c r="C141" s="12">
        <f t="shared" si="16"/>
        <v>0</v>
      </c>
      <c r="D141" s="12">
        <f t="shared" si="17"/>
        <v>0</v>
      </c>
      <c r="E141" s="12">
        <f t="shared" si="18"/>
        <v>0</v>
      </c>
      <c r="F141" s="12">
        <f t="shared" si="19"/>
        <v>0</v>
      </c>
      <c r="G141" s="12">
        <f t="shared" si="20"/>
        <v>0</v>
      </c>
      <c r="H141" s="12">
        <f t="shared" si="21"/>
        <v>0</v>
      </c>
      <c r="I141" s="12">
        <f t="shared" si="22"/>
        <v>0</v>
      </c>
      <c r="J141" s="12">
        <f t="shared" si="23"/>
        <v>0</v>
      </c>
      <c r="K141" s="12">
        <f t="shared" si="24"/>
        <v>0</v>
      </c>
      <c r="L141" s="12">
        <f t="shared" si="25"/>
        <v>0</v>
      </c>
      <c r="M141" s="12">
        <f t="shared" si="26"/>
        <v>0</v>
      </c>
      <c r="N141" s="12">
        <f t="shared" si="27"/>
        <v>0</v>
      </c>
      <c r="O141" s="12">
        <f t="shared" si="28"/>
        <v>0</v>
      </c>
      <c r="P141" s="12">
        <f t="shared" si="29"/>
        <v>0</v>
      </c>
    </row>
    <row r="142" spans="1:16" ht="12" customHeight="1" x14ac:dyDescent="0.2">
      <c r="A142" s="9">
        <f t="shared" si="15"/>
        <v>116</v>
      </c>
      <c r="B142" s="13" t="s">
        <v>3</v>
      </c>
      <c r="C142" s="12">
        <f t="shared" si="16"/>
        <v>0</v>
      </c>
      <c r="D142" s="12">
        <f t="shared" si="17"/>
        <v>0</v>
      </c>
      <c r="E142" s="12">
        <f t="shared" si="18"/>
        <v>0</v>
      </c>
      <c r="F142" s="12">
        <f t="shared" si="19"/>
        <v>0</v>
      </c>
      <c r="G142" s="12">
        <f t="shared" si="20"/>
        <v>0</v>
      </c>
      <c r="H142" s="12">
        <f t="shared" si="21"/>
        <v>0</v>
      </c>
      <c r="I142" s="12">
        <f t="shared" si="22"/>
        <v>0</v>
      </c>
      <c r="J142" s="12">
        <f t="shared" si="23"/>
        <v>0</v>
      </c>
      <c r="K142" s="12">
        <f t="shared" si="24"/>
        <v>0</v>
      </c>
      <c r="L142" s="12">
        <f t="shared" si="25"/>
        <v>0</v>
      </c>
      <c r="M142" s="12">
        <f t="shared" si="26"/>
        <v>0</v>
      </c>
      <c r="N142" s="12">
        <f t="shared" si="27"/>
        <v>0</v>
      </c>
      <c r="O142" s="12">
        <f t="shared" si="28"/>
        <v>0</v>
      </c>
      <c r="P142" s="12">
        <f t="shared" si="29"/>
        <v>0</v>
      </c>
    </row>
    <row r="143" spans="1:16" ht="12" customHeight="1" x14ac:dyDescent="0.2">
      <c r="A143" s="9">
        <f t="shared" si="15"/>
        <v>117</v>
      </c>
      <c r="B143" s="13" t="s">
        <v>3</v>
      </c>
      <c r="C143" s="12">
        <f t="shared" si="16"/>
        <v>0</v>
      </c>
      <c r="D143" s="12">
        <f t="shared" si="17"/>
        <v>0</v>
      </c>
      <c r="E143" s="12">
        <f t="shared" si="18"/>
        <v>0</v>
      </c>
      <c r="F143" s="12">
        <f t="shared" si="19"/>
        <v>0</v>
      </c>
      <c r="G143" s="12">
        <f t="shared" si="20"/>
        <v>0</v>
      </c>
      <c r="H143" s="12">
        <f t="shared" si="21"/>
        <v>0</v>
      </c>
      <c r="I143" s="12">
        <f t="shared" si="22"/>
        <v>0</v>
      </c>
      <c r="J143" s="12">
        <f t="shared" si="23"/>
        <v>0</v>
      </c>
      <c r="K143" s="12">
        <f t="shared" si="24"/>
        <v>0</v>
      </c>
      <c r="L143" s="12">
        <f t="shared" si="25"/>
        <v>0</v>
      </c>
      <c r="M143" s="12">
        <f t="shared" si="26"/>
        <v>0</v>
      </c>
      <c r="N143" s="12">
        <f t="shared" si="27"/>
        <v>0</v>
      </c>
      <c r="O143" s="12">
        <f t="shared" si="28"/>
        <v>0</v>
      </c>
      <c r="P143" s="12">
        <f t="shared" si="29"/>
        <v>0</v>
      </c>
    </row>
    <row r="144" spans="1:16" ht="12" customHeight="1" x14ac:dyDescent="0.2">
      <c r="A144" s="9">
        <f t="shared" si="15"/>
        <v>118</v>
      </c>
      <c r="B144" s="13" t="s">
        <v>3</v>
      </c>
      <c r="C144" s="12">
        <f t="shared" si="16"/>
        <v>0</v>
      </c>
      <c r="D144" s="12">
        <f t="shared" si="17"/>
        <v>0</v>
      </c>
      <c r="E144" s="12">
        <f t="shared" si="18"/>
        <v>0</v>
      </c>
      <c r="F144" s="12">
        <f t="shared" si="19"/>
        <v>0</v>
      </c>
      <c r="G144" s="12">
        <f t="shared" si="20"/>
        <v>0</v>
      </c>
      <c r="H144" s="12">
        <f t="shared" si="21"/>
        <v>0</v>
      </c>
      <c r="I144" s="12">
        <f t="shared" si="22"/>
        <v>0</v>
      </c>
      <c r="J144" s="12">
        <f t="shared" si="23"/>
        <v>0</v>
      </c>
      <c r="K144" s="12">
        <f t="shared" si="24"/>
        <v>0</v>
      </c>
      <c r="L144" s="12">
        <f t="shared" si="25"/>
        <v>0</v>
      </c>
      <c r="M144" s="12">
        <f t="shared" si="26"/>
        <v>0</v>
      </c>
      <c r="N144" s="12">
        <f t="shared" si="27"/>
        <v>0</v>
      </c>
      <c r="O144" s="12">
        <f t="shared" si="28"/>
        <v>0</v>
      </c>
      <c r="P144" s="12">
        <f t="shared" si="29"/>
        <v>0</v>
      </c>
    </row>
    <row r="145" spans="1:16" ht="12" customHeight="1" x14ac:dyDescent="0.2">
      <c r="A145" s="9">
        <f t="shared" si="15"/>
        <v>119</v>
      </c>
      <c r="B145" s="13" t="s">
        <v>3</v>
      </c>
      <c r="C145" s="12">
        <f t="shared" si="16"/>
        <v>0</v>
      </c>
      <c r="D145" s="12">
        <f t="shared" si="17"/>
        <v>0</v>
      </c>
      <c r="E145" s="12">
        <f t="shared" si="18"/>
        <v>0</v>
      </c>
      <c r="F145" s="12">
        <f t="shared" si="19"/>
        <v>0</v>
      </c>
      <c r="G145" s="12">
        <f t="shared" si="20"/>
        <v>0</v>
      </c>
      <c r="H145" s="12">
        <f t="shared" si="21"/>
        <v>0</v>
      </c>
      <c r="I145" s="12">
        <f t="shared" si="22"/>
        <v>0</v>
      </c>
      <c r="J145" s="12">
        <f t="shared" si="23"/>
        <v>0</v>
      </c>
      <c r="K145" s="12">
        <f t="shared" si="24"/>
        <v>0</v>
      </c>
      <c r="L145" s="12">
        <f t="shared" si="25"/>
        <v>0</v>
      </c>
      <c r="M145" s="12">
        <f t="shared" si="26"/>
        <v>0</v>
      </c>
      <c r="N145" s="12">
        <f t="shared" si="27"/>
        <v>0</v>
      </c>
      <c r="O145" s="12">
        <f t="shared" si="28"/>
        <v>0</v>
      </c>
      <c r="P145" s="12">
        <f t="shared" si="29"/>
        <v>0</v>
      </c>
    </row>
    <row r="146" spans="1:16" ht="12" customHeight="1" x14ac:dyDescent="0.2">
      <c r="A146" s="9">
        <f t="shared" si="15"/>
        <v>120</v>
      </c>
      <c r="B146" s="13" t="s">
        <v>3</v>
      </c>
      <c r="C146" s="12">
        <f t="shared" si="16"/>
        <v>0</v>
      </c>
      <c r="D146" s="12">
        <f t="shared" si="17"/>
        <v>0</v>
      </c>
      <c r="E146" s="12">
        <f t="shared" si="18"/>
        <v>0</v>
      </c>
      <c r="F146" s="12">
        <f t="shared" si="19"/>
        <v>0</v>
      </c>
      <c r="G146" s="12">
        <f t="shared" si="20"/>
        <v>0</v>
      </c>
      <c r="H146" s="12">
        <f t="shared" si="21"/>
        <v>0</v>
      </c>
      <c r="I146" s="12">
        <f t="shared" si="22"/>
        <v>0</v>
      </c>
      <c r="J146" s="12">
        <f t="shared" si="23"/>
        <v>0</v>
      </c>
      <c r="K146" s="12">
        <f t="shared" si="24"/>
        <v>0</v>
      </c>
      <c r="L146" s="12">
        <f t="shared" si="25"/>
        <v>0</v>
      </c>
      <c r="M146" s="12">
        <f t="shared" si="26"/>
        <v>0</v>
      </c>
      <c r="N146" s="12">
        <f t="shared" si="27"/>
        <v>0</v>
      </c>
      <c r="O146" s="12">
        <f t="shared" si="28"/>
        <v>0</v>
      </c>
      <c r="P146" s="12">
        <f t="shared" si="29"/>
        <v>0</v>
      </c>
    </row>
    <row r="147" spans="1:16" ht="12" hidden="1" customHeight="1" x14ac:dyDescent="0.2"/>
    <row r="148" spans="1:16" ht="12" hidden="1" customHeight="1" x14ac:dyDescent="0.2"/>
    <row r="149" spans="1:16" ht="12" hidden="1" customHeight="1" x14ac:dyDescent="0.2"/>
    <row r="150" spans="1:16" ht="12" hidden="1" customHeight="1" x14ac:dyDescent="0.2"/>
    <row r="151" spans="1:16" ht="12" hidden="1" customHeight="1" x14ac:dyDescent="0.2"/>
    <row r="152" spans="1:16" ht="12" hidden="1" customHeight="1" x14ac:dyDescent="0.2"/>
    <row r="153" spans="1:16" ht="12" hidden="1" customHeight="1" x14ac:dyDescent="0.2"/>
    <row r="154" spans="1:16" ht="12" hidden="1" customHeight="1" x14ac:dyDescent="0.2"/>
    <row r="155" spans="1:16" ht="12" hidden="1" customHeight="1" x14ac:dyDescent="0.2"/>
    <row r="156" spans="1:16" ht="12" hidden="1" customHeight="1" x14ac:dyDescent="0.2"/>
    <row r="157" spans="1:16" ht="12" hidden="1" customHeight="1" x14ac:dyDescent="0.2"/>
    <row r="158" spans="1:16" ht="12" hidden="1" customHeight="1" x14ac:dyDescent="0.2"/>
    <row r="159" spans="1:16" ht="12" hidden="1" customHeight="1" x14ac:dyDescent="0.2"/>
    <row r="160" spans="1:16" ht="12" hidden="1" customHeight="1" x14ac:dyDescent="0.2"/>
    <row r="161" ht="12" hidden="1" customHeight="1" x14ac:dyDescent="0.2"/>
    <row r="162" ht="12" hidden="1" customHeight="1" x14ac:dyDescent="0.2"/>
    <row r="163" ht="12" hidden="1" customHeight="1" x14ac:dyDescent="0.2"/>
    <row r="164" ht="12" hidden="1" customHeight="1" x14ac:dyDescent="0.2"/>
    <row r="165" ht="12" hidden="1" customHeight="1" x14ac:dyDescent="0.2"/>
    <row r="166" ht="12" hidden="1" customHeight="1" x14ac:dyDescent="0.2"/>
    <row r="167" ht="12" hidden="1" customHeight="1" x14ac:dyDescent="0.2"/>
    <row r="168" ht="12" hidden="1" customHeight="1" x14ac:dyDescent="0.2"/>
    <row r="169" ht="12" hidden="1" customHeight="1" x14ac:dyDescent="0.2"/>
    <row r="170" ht="12" hidden="1" customHeight="1" x14ac:dyDescent="0.2"/>
    <row r="171" ht="12" hidden="1" customHeight="1" x14ac:dyDescent="0.2"/>
    <row r="172" ht="12" hidden="1" customHeight="1" x14ac:dyDescent="0.2"/>
    <row r="173" ht="12" hidden="1" customHeight="1" x14ac:dyDescent="0.2"/>
    <row r="174" ht="12" hidden="1" customHeight="1" x14ac:dyDescent="0.2"/>
    <row r="175" ht="12" hidden="1" customHeight="1" x14ac:dyDescent="0.2"/>
    <row r="176" ht="12" hidden="1" customHeight="1" x14ac:dyDescent="0.2"/>
    <row r="177" ht="12" hidden="1" customHeight="1" x14ac:dyDescent="0.2"/>
    <row r="178" ht="12" hidden="1" customHeight="1" x14ac:dyDescent="0.2"/>
    <row r="179" ht="12" hidden="1" customHeight="1" x14ac:dyDescent="0.2"/>
    <row r="180" ht="12" hidden="1" customHeight="1" x14ac:dyDescent="0.2"/>
    <row r="181" ht="12" hidden="1" customHeight="1" x14ac:dyDescent="0.2"/>
    <row r="182" ht="12" hidden="1" customHeight="1" x14ac:dyDescent="0.2"/>
    <row r="183" ht="12" hidden="1" customHeight="1" x14ac:dyDescent="0.2"/>
    <row r="184" ht="12" hidden="1" customHeight="1" x14ac:dyDescent="0.2"/>
    <row r="185" ht="12" hidden="1" customHeight="1" x14ac:dyDescent="0.2"/>
    <row r="186" ht="12" hidden="1" customHeight="1" x14ac:dyDescent="0.2"/>
    <row r="187" ht="12" hidden="1" customHeight="1" x14ac:dyDescent="0.2"/>
    <row r="188" ht="12" hidden="1" customHeight="1" x14ac:dyDescent="0.2"/>
    <row r="189" ht="12" hidden="1" customHeight="1" x14ac:dyDescent="0.2"/>
    <row r="190" ht="12" hidden="1" customHeight="1" x14ac:dyDescent="0.2"/>
    <row r="191" ht="12" hidden="1" customHeight="1" x14ac:dyDescent="0.2"/>
    <row r="192" ht="12" hidden="1" customHeight="1" x14ac:dyDescent="0.2"/>
    <row r="193" ht="12" hidden="1" customHeight="1" x14ac:dyDescent="0.2"/>
    <row r="194" ht="12" hidden="1" customHeight="1" x14ac:dyDescent="0.2"/>
    <row r="195" ht="12" hidden="1" customHeight="1" x14ac:dyDescent="0.2"/>
    <row r="196" ht="12" hidden="1" customHeight="1" x14ac:dyDescent="0.2"/>
    <row r="197" ht="12" hidden="1" customHeight="1" x14ac:dyDescent="0.2"/>
    <row r="198" ht="12" hidden="1" customHeight="1" x14ac:dyDescent="0.2"/>
    <row r="199" ht="12" hidden="1" customHeight="1" x14ac:dyDescent="0.2"/>
    <row r="200" ht="12" hidden="1" customHeight="1" x14ac:dyDescent="0.2"/>
    <row r="201" ht="12" hidden="1" customHeight="1" x14ac:dyDescent="0.2"/>
    <row r="202" ht="12" hidden="1" customHeight="1" x14ac:dyDescent="0.2"/>
    <row r="203" ht="12" hidden="1" customHeight="1" x14ac:dyDescent="0.2"/>
    <row r="204" ht="12" hidden="1" customHeight="1" x14ac:dyDescent="0.2"/>
    <row r="205" ht="12" hidden="1" customHeight="1" x14ac:dyDescent="0.2"/>
    <row r="206" ht="12" hidden="1" customHeight="1" x14ac:dyDescent="0.2"/>
    <row r="207" ht="12" hidden="1" customHeight="1" x14ac:dyDescent="0.2"/>
    <row r="208" ht="12" hidden="1" customHeight="1" x14ac:dyDescent="0.2"/>
    <row r="209" ht="12" hidden="1" customHeight="1" x14ac:dyDescent="0.2"/>
    <row r="210" ht="12" hidden="1" customHeight="1" x14ac:dyDescent="0.2"/>
    <row r="211" ht="12" hidden="1" customHeight="1" x14ac:dyDescent="0.2"/>
    <row r="212" ht="12" hidden="1" customHeight="1" x14ac:dyDescent="0.2"/>
    <row r="213" ht="12" hidden="1" customHeight="1" x14ac:dyDescent="0.2"/>
    <row r="214" ht="12" hidden="1" customHeight="1" x14ac:dyDescent="0.2"/>
    <row r="215" ht="12" hidden="1" customHeight="1" x14ac:dyDescent="0.2"/>
    <row r="216" ht="12" hidden="1" customHeight="1" x14ac:dyDescent="0.2"/>
    <row r="217" ht="12" hidden="1" customHeight="1" x14ac:dyDescent="0.2"/>
    <row r="218" ht="12" hidden="1" customHeight="1" x14ac:dyDescent="0.2"/>
    <row r="219" ht="12" hidden="1" customHeight="1" x14ac:dyDescent="0.2"/>
    <row r="220" ht="12" hidden="1" customHeight="1" x14ac:dyDescent="0.2"/>
    <row r="221" ht="12" hidden="1" customHeight="1" x14ac:dyDescent="0.2"/>
    <row r="222" ht="12" hidden="1" customHeight="1" x14ac:dyDescent="0.2"/>
    <row r="223" ht="12" hidden="1" customHeight="1" x14ac:dyDescent="0.2"/>
    <row r="224" ht="12" hidden="1" customHeight="1" x14ac:dyDescent="0.2"/>
    <row r="225" ht="12" hidden="1" customHeight="1" x14ac:dyDescent="0.2"/>
    <row r="226" ht="12" hidden="1" customHeight="1" x14ac:dyDescent="0.2"/>
    <row r="227" ht="12" hidden="1" customHeight="1" x14ac:dyDescent="0.2"/>
    <row r="228" ht="12" hidden="1" customHeight="1" x14ac:dyDescent="0.2"/>
    <row r="229" ht="12" hidden="1" customHeight="1" x14ac:dyDescent="0.2"/>
    <row r="230" ht="12" hidden="1" customHeight="1" x14ac:dyDescent="0.2"/>
    <row r="231" ht="12" hidden="1" customHeight="1" x14ac:dyDescent="0.2"/>
    <row r="232" ht="12" hidden="1" customHeight="1" x14ac:dyDescent="0.2"/>
    <row r="233" ht="12" hidden="1" customHeight="1" x14ac:dyDescent="0.2"/>
    <row r="234" ht="12" hidden="1" customHeight="1" x14ac:dyDescent="0.2"/>
    <row r="235" ht="12" hidden="1" customHeight="1" x14ac:dyDescent="0.2"/>
    <row r="236" ht="12" hidden="1" customHeight="1" x14ac:dyDescent="0.2"/>
    <row r="237" ht="12" hidden="1" customHeight="1" x14ac:dyDescent="0.2"/>
    <row r="238" ht="12" hidden="1" customHeight="1" x14ac:dyDescent="0.2"/>
    <row r="239" ht="12" hidden="1" customHeight="1" x14ac:dyDescent="0.2"/>
    <row r="240" ht="12" hidden="1" customHeight="1" x14ac:dyDescent="0.2"/>
    <row r="241" ht="12" hidden="1" customHeight="1" x14ac:dyDescent="0.2"/>
    <row r="242" ht="12" hidden="1" customHeight="1" x14ac:dyDescent="0.2"/>
    <row r="243" ht="12" hidden="1" customHeight="1" x14ac:dyDescent="0.2"/>
    <row r="244" ht="12" hidden="1" customHeight="1" x14ac:dyDescent="0.2"/>
    <row r="245" ht="12" hidden="1" customHeight="1" x14ac:dyDescent="0.2"/>
    <row r="246" ht="12" hidden="1" customHeight="1" x14ac:dyDescent="0.2"/>
    <row r="247" ht="12" hidden="1" customHeight="1" x14ac:dyDescent="0.2"/>
    <row r="248" ht="12" hidden="1" customHeight="1" x14ac:dyDescent="0.2"/>
    <row r="249" ht="12" hidden="1" customHeight="1" x14ac:dyDescent="0.2"/>
    <row r="250" ht="12" hidden="1" customHeight="1" x14ac:dyDescent="0.2"/>
    <row r="251" ht="12" hidden="1" customHeight="1" x14ac:dyDescent="0.2"/>
    <row r="252" ht="12" hidden="1" customHeight="1" x14ac:dyDescent="0.2"/>
    <row r="253" ht="12" hidden="1" customHeight="1" x14ac:dyDescent="0.2"/>
    <row r="254" ht="12" hidden="1" customHeight="1" x14ac:dyDescent="0.2"/>
    <row r="255" ht="12" hidden="1" customHeight="1" x14ac:dyDescent="0.2"/>
    <row r="256" ht="12" hidden="1" customHeight="1" x14ac:dyDescent="0.2"/>
    <row r="257" ht="12" hidden="1" customHeight="1" x14ac:dyDescent="0.2"/>
    <row r="258" ht="12" hidden="1" customHeight="1" x14ac:dyDescent="0.2"/>
    <row r="259" ht="12" hidden="1" customHeight="1" x14ac:dyDescent="0.2"/>
    <row r="260" ht="12" hidden="1" customHeight="1" x14ac:dyDescent="0.2"/>
    <row r="261" ht="12" hidden="1" customHeight="1" x14ac:dyDescent="0.2"/>
    <row r="262" ht="12" hidden="1" customHeight="1" x14ac:dyDescent="0.2"/>
    <row r="263" ht="12" hidden="1" customHeight="1" x14ac:dyDescent="0.2"/>
    <row r="264" ht="12" hidden="1" customHeight="1" x14ac:dyDescent="0.2"/>
    <row r="265" ht="12" hidden="1" customHeight="1" x14ac:dyDescent="0.2"/>
    <row r="266" ht="12" hidden="1" customHeight="1" x14ac:dyDescent="0.2"/>
    <row r="267" ht="12" hidden="1" customHeight="1" x14ac:dyDescent="0.2"/>
    <row r="268" ht="12" hidden="1" customHeight="1" x14ac:dyDescent="0.2"/>
    <row r="269" ht="12" hidden="1" customHeight="1" x14ac:dyDescent="0.2"/>
    <row r="270" ht="12" hidden="1" customHeight="1" x14ac:dyDescent="0.2"/>
    <row r="271" ht="12" hidden="1" customHeight="1" x14ac:dyDescent="0.2"/>
    <row r="272" ht="12" hidden="1" customHeight="1" x14ac:dyDescent="0.2"/>
    <row r="273" ht="12" hidden="1" customHeight="1" x14ac:dyDescent="0.2"/>
    <row r="274" ht="12" hidden="1" customHeight="1" x14ac:dyDescent="0.2"/>
    <row r="275" ht="12" hidden="1" customHeight="1" x14ac:dyDescent="0.2"/>
    <row r="276" ht="12" hidden="1" customHeight="1" x14ac:dyDescent="0.2"/>
    <row r="277" ht="12" hidden="1" customHeight="1" x14ac:dyDescent="0.2"/>
    <row r="278" ht="12" hidden="1" customHeight="1" x14ac:dyDescent="0.2"/>
    <row r="279" ht="12" hidden="1" customHeight="1" x14ac:dyDescent="0.2"/>
    <row r="280" ht="12" hidden="1" customHeight="1" x14ac:dyDescent="0.2"/>
    <row r="281" ht="12" hidden="1" customHeight="1" x14ac:dyDescent="0.2"/>
    <row r="282" ht="12" hidden="1" customHeight="1" x14ac:dyDescent="0.2"/>
    <row r="283" ht="12" hidden="1" customHeight="1" x14ac:dyDescent="0.2"/>
    <row r="284" ht="12" hidden="1" customHeight="1" x14ac:dyDescent="0.2"/>
    <row r="285" ht="12" hidden="1" customHeight="1" x14ac:dyDescent="0.2"/>
    <row r="286" ht="12" hidden="1" customHeight="1" x14ac:dyDescent="0.2"/>
    <row r="287" ht="12" hidden="1" customHeight="1" x14ac:dyDescent="0.2"/>
    <row r="288" ht="12" hidden="1" customHeight="1" x14ac:dyDescent="0.2"/>
    <row r="289" ht="12" hidden="1" customHeight="1" x14ac:dyDescent="0.2"/>
    <row r="290" ht="12" hidden="1" customHeight="1" x14ac:dyDescent="0.2"/>
    <row r="291" ht="12" hidden="1" customHeight="1" x14ac:dyDescent="0.2"/>
    <row r="292" ht="12" hidden="1" customHeight="1" x14ac:dyDescent="0.2"/>
    <row r="293" ht="12" hidden="1" customHeight="1" x14ac:dyDescent="0.2"/>
    <row r="294" ht="12" hidden="1" customHeight="1" x14ac:dyDescent="0.2"/>
    <row r="295" ht="12" hidden="1" customHeight="1" x14ac:dyDescent="0.2"/>
    <row r="296" ht="12" hidden="1" customHeight="1" x14ac:dyDescent="0.2"/>
    <row r="297" ht="12" hidden="1" customHeight="1" x14ac:dyDescent="0.2"/>
    <row r="298" ht="12" hidden="1" customHeight="1" x14ac:dyDescent="0.2"/>
    <row r="299" ht="12" hidden="1" customHeight="1" x14ac:dyDescent="0.2"/>
    <row r="300" ht="12" hidden="1" customHeight="1" x14ac:dyDescent="0.2"/>
    <row r="301" ht="12" hidden="1" customHeight="1" x14ac:dyDescent="0.2"/>
    <row r="302" ht="12" hidden="1" customHeight="1" x14ac:dyDescent="0.2"/>
    <row r="303" ht="12" hidden="1" customHeight="1" x14ac:dyDescent="0.2"/>
    <row r="304" ht="12" hidden="1" customHeight="1" x14ac:dyDescent="0.2"/>
    <row r="305" ht="12" hidden="1" customHeight="1" x14ac:dyDescent="0.2"/>
    <row r="306" ht="12" hidden="1" customHeight="1" x14ac:dyDescent="0.2"/>
    <row r="307" ht="12" hidden="1" customHeight="1" x14ac:dyDescent="0.2"/>
    <row r="308" ht="12" hidden="1" customHeight="1" x14ac:dyDescent="0.2"/>
    <row r="309" ht="12" hidden="1" customHeight="1" x14ac:dyDescent="0.2"/>
    <row r="310" ht="12" hidden="1" customHeight="1" x14ac:dyDescent="0.2"/>
    <row r="311" ht="12" hidden="1" customHeight="1" x14ac:dyDescent="0.2"/>
    <row r="312" ht="12" hidden="1" customHeight="1" x14ac:dyDescent="0.2"/>
    <row r="313" ht="12" hidden="1" customHeight="1" x14ac:dyDescent="0.2"/>
    <row r="314" ht="12" hidden="1" customHeight="1" x14ac:dyDescent="0.2"/>
    <row r="315" ht="12" hidden="1" customHeight="1" x14ac:dyDescent="0.2"/>
    <row r="316" ht="12" hidden="1" customHeight="1" x14ac:dyDescent="0.2"/>
    <row r="317" ht="12" hidden="1" customHeight="1" x14ac:dyDescent="0.2"/>
    <row r="318" ht="12" hidden="1" customHeight="1" x14ac:dyDescent="0.2"/>
    <row r="319" ht="12" hidden="1" customHeight="1" x14ac:dyDescent="0.2"/>
    <row r="320" ht="12" hidden="1" customHeight="1" x14ac:dyDescent="0.2"/>
    <row r="321" ht="12" hidden="1" customHeight="1" x14ac:dyDescent="0.2"/>
    <row r="322" ht="12" hidden="1" customHeight="1" x14ac:dyDescent="0.2"/>
    <row r="323" ht="12" hidden="1" customHeight="1" x14ac:dyDescent="0.2"/>
    <row r="324" ht="12" hidden="1" customHeight="1" x14ac:dyDescent="0.2"/>
    <row r="325" ht="12" hidden="1" customHeight="1" x14ac:dyDescent="0.2"/>
    <row r="326" ht="12" hidden="1" customHeight="1" x14ac:dyDescent="0.2"/>
  </sheetData>
  <mergeCells count="45">
    <mergeCell ref="B12:D12"/>
    <mergeCell ref="A1:I1"/>
    <mergeCell ref="G3:I3"/>
    <mergeCell ref="B3:D3"/>
    <mergeCell ref="A3:A23"/>
    <mergeCell ref="B13:C13"/>
    <mergeCell ref="G20:H20"/>
    <mergeCell ref="G21:H21"/>
    <mergeCell ref="G22:H22"/>
    <mergeCell ref="G23:H23"/>
    <mergeCell ref="B21:D21"/>
    <mergeCell ref="G19:I19"/>
    <mergeCell ref="G12:I12"/>
    <mergeCell ref="B16:C16"/>
    <mergeCell ref="G9:H9"/>
    <mergeCell ref="G17:H17"/>
    <mergeCell ref="F3:F23"/>
    <mergeCell ref="G4:H4"/>
    <mergeCell ref="G5:H5"/>
    <mergeCell ref="G7:H7"/>
    <mergeCell ref="G13:H13"/>
    <mergeCell ref="G11:H11"/>
    <mergeCell ref="G15:H15"/>
    <mergeCell ref="G10:I10"/>
    <mergeCell ref="G14:H14"/>
    <mergeCell ref="G6:H6"/>
    <mergeCell ref="G8:H8"/>
    <mergeCell ref="G18:H18"/>
    <mergeCell ref="G16:H16"/>
    <mergeCell ref="B23:C23"/>
    <mergeCell ref="B7:C7"/>
    <mergeCell ref="B6:C6"/>
    <mergeCell ref="B5:C5"/>
    <mergeCell ref="B4:C4"/>
    <mergeCell ref="B22:C22"/>
    <mergeCell ref="B20:C20"/>
    <mergeCell ref="B11:C11"/>
    <mergeCell ref="B19:C19"/>
    <mergeCell ref="B17:C17"/>
    <mergeCell ref="B15:C15"/>
    <mergeCell ref="B14:C14"/>
    <mergeCell ref="B18:D18"/>
    <mergeCell ref="B8:C8"/>
    <mergeCell ref="B9:C9"/>
    <mergeCell ref="B10:C10"/>
  </mergeCells>
  <phoneticPr fontId="0" type="noConversion"/>
  <conditionalFormatting sqref="D22 D13:D17 D4:D7 D19:D20 D11">
    <cfRule type="cellIs" dxfId="15" priority="13" stopIfTrue="1" operator="greaterThan">
      <formula>0</formula>
    </cfRule>
    <cfRule type="cellIs" dxfId="14" priority="14" stopIfTrue="1" operator="lessThan">
      <formula>0</formula>
    </cfRule>
  </conditionalFormatting>
  <conditionalFormatting sqref="D23">
    <cfRule type="cellIs" dxfId="13" priority="9" stopIfTrue="1" operator="greaterThan">
      <formula>0</formula>
    </cfRule>
    <cfRule type="cellIs" dxfId="12" priority="10" stopIfTrue="1" operator="lessThan">
      <formula>0</formula>
    </cfRule>
  </conditionalFormatting>
  <conditionalFormatting sqref="D9:D10">
    <cfRule type="cellIs" dxfId="11" priority="5" stopIfTrue="1" operator="greaterThan">
      <formula>0</formula>
    </cfRule>
    <cfRule type="cellIs" dxfId="10" priority="6" stopIfTrue="1" operator="lessThan">
      <formula>0</formula>
    </cfRule>
  </conditionalFormatting>
  <conditionalFormatting sqref="D8">
    <cfRule type="cellIs" dxfId="9" priority="3" stopIfTrue="1" operator="greaterThan">
      <formula>0</formula>
    </cfRule>
    <cfRule type="cellIs" dxfId="8" priority="4" stopIfTrue="1" operator="lessThan">
      <formula>0</formula>
    </cfRule>
  </conditionalFormatting>
  <dataValidations disablePrompts="1" xWindow="733" yWindow="358" count="1">
    <dataValidation type="list" allowBlank="1" showInputMessage="1" showErrorMessage="1" promptTitle="ELIJA PLAZO DE GRACIA" prompt="T : Total_x000a_P : Parcial o Normal_x000a_S : Sin Plazo de Gracia" sqref="B27:B146">
      <formula1>"T,P,S"</formula1>
    </dataValidation>
  </dataValidations>
  <printOptions horizontalCentered="1" verticalCentered="1"/>
  <pageMargins left="0" right="0" top="0" bottom="0" header="0" footer="0"/>
  <pageSetup paperSize="9" scale="70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"/>
  <sheetViews>
    <sheetView showGridLines="0" zoomScaleNormal="100" workbookViewId="0">
      <selection sqref="A1:I1"/>
    </sheetView>
  </sheetViews>
  <sheetFormatPr baseColWidth="10" defaultColWidth="0" defaultRowHeight="12" customHeight="1" zeroHeight="1" x14ac:dyDescent="0.2"/>
  <cols>
    <col min="1" max="1" width="4" style="1" bestFit="1" customWidth="1"/>
    <col min="2" max="5" width="10.7109375" style="1" customWidth="1"/>
    <col min="6" max="6" width="8.140625" style="1" bestFit="1" customWidth="1"/>
    <col min="7" max="10" width="10.7109375" style="1" customWidth="1"/>
    <col min="11" max="12" width="11.140625" style="1" bestFit="1" customWidth="1"/>
    <col min="13" max="16" width="10.7109375" style="1" customWidth="1"/>
    <col min="17" max="19" width="10.7109375" style="1" hidden="1"/>
    <col min="20" max="20" width="12.7109375" style="1" hidden="1"/>
    <col min="21" max="21" width="18.140625" style="1" hidden="1"/>
    <col min="22" max="16384" width="11.42578125" style="1" hidden="1"/>
  </cols>
  <sheetData>
    <row r="1" spans="1:15" ht="18.75" x14ac:dyDescent="0.3">
      <c r="A1" s="24" t="s">
        <v>59</v>
      </c>
      <c r="B1" s="25"/>
      <c r="C1" s="25"/>
      <c r="D1" s="25"/>
      <c r="E1" s="25"/>
      <c r="F1" s="25"/>
      <c r="G1" s="25"/>
      <c r="H1" s="25"/>
      <c r="I1" s="25"/>
      <c r="J1" s="2"/>
      <c r="K1" s="2"/>
      <c r="L1" s="2"/>
      <c r="M1" s="2"/>
      <c r="N1" s="2"/>
      <c r="O1" s="2"/>
    </row>
    <row r="2" spans="1:15" ht="5.0999999999999996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" customHeight="1" x14ac:dyDescent="0.2">
      <c r="A3" s="23" t="s">
        <v>14</v>
      </c>
      <c r="B3" s="22" t="s">
        <v>13</v>
      </c>
      <c r="C3" s="22"/>
      <c r="D3" s="22"/>
      <c r="E3" s="2"/>
      <c r="F3" s="23" t="s">
        <v>15</v>
      </c>
      <c r="G3" s="22" t="s">
        <v>53</v>
      </c>
      <c r="H3" s="22"/>
      <c r="I3" s="22"/>
      <c r="J3" s="2"/>
      <c r="K3" s="2"/>
      <c r="L3" s="2"/>
      <c r="M3" s="2"/>
      <c r="N3" s="2"/>
      <c r="O3" s="2"/>
    </row>
    <row r="4" spans="1:15" ht="12" customHeight="1" x14ac:dyDescent="0.2">
      <c r="A4" s="23"/>
      <c r="B4" s="21" t="s">
        <v>32</v>
      </c>
      <c r="C4" s="21"/>
      <c r="D4" s="15">
        <v>118000</v>
      </c>
      <c r="E4" s="2"/>
      <c r="F4" s="23"/>
      <c r="G4" s="21" t="s">
        <v>39</v>
      </c>
      <c r="H4" s="21"/>
      <c r="I4" s="3">
        <f>ROUND(PV/(1+pIGV)*pIGV,2)</f>
        <v>18000</v>
      </c>
      <c r="K4" s="2"/>
      <c r="L4" s="2"/>
      <c r="M4" s="2"/>
      <c r="N4" s="2"/>
      <c r="O4" s="2"/>
    </row>
    <row r="5" spans="1:15" ht="12" customHeight="1" x14ac:dyDescent="0.2">
      <c r="A5" s="23"/>
      <c r="B5" s="21" t="s">
        <v>5</v>
      </c>
      <c r="C5" s="21"/>
      <c r="D5" s="16">
        <v>3</v>
      </c>
      <c r="E5" s="2"/>
      <c r="F5" s="23"/>
      <c r="G5" s="21" t="s">
        <v>38</v>
      </c>
      <c r="H5" s="21"/>
      <c r="I5" s="3">
        <f>PV-IGV</f>
        <v>100000</v>
      </c>
      <c r="K5" s="2"/>
      <c r="L5" s="2"/>
      <c r="M5" s="2"/>
      <c r="N5" s="2"/>
      <c r="O5" s="2"/>
    </row>
    <row r="6" spans="1:15" ht="12" customHeight="1" x14ac:dyDescent="0.2">
      <c r="A6" s="23"/>
      <c r="B6" s="21" t="s">
        <v>17</v>
      </c>
      <c r="C6" s="21"/>
      <c r="D6" s="16">
        <v>30</v>
      </c>
      <c r="E6" s="2"/>
      <c r="F6" s="23"/>
      <c r="G6" s="21" t="s">
        <v>54</v>
      </c>
      <c r="H6" s="21"/>
      <c r="I6" s="3">
        <f>VV+SUM(D13:D17)</f>
        <v>101000</v>
      </c>
      <c r="K6" s="2"/>
      <c r="L6" s="2"/>
      <c r="M6" s="2"/>
      <c r="N6" s="2"/>
      <c r="O6" s="2"/>
    </row>
    <row r="7" spans="1:15" ht="12" customHeight="1" x14ac:dyDescent="0.2">
      <c r="A7" s="23"/>
      <c r="B7" s="21" t="s">
        <v>18</v>
      </c>
      <c r="C7" s="21"/>
      <c r="D7" s="16">
        <v>360</v>
      </c>
      <c r="E7" s="2"/>
      <c r="F7" s="23"/>
      <c r="G7" s="21" t="s">
        <v>41</v>
      </c>
      <c r="H7" s="21"/>
      <c r="I7" s="20">
        <f>(1+TEA)^(frec/NDiasxAgno)-1</f>
        <v>9.4887929345830457E-3</v>
      </c>
    </row>
    <row r="8" spans="1:15" ht="12" customHeight="1" x14ac:dyDescent="0.2">
      <c r="A8" s="23"/>
      <c r="B8" s="21" t="s">
        <v>40</v>
      </c>
      <c r="C8" s="21"/>
      <c r="D8" s="17">
        <v>0.12</v>
      </c>
      <c r="E8" s="2"/>
      <c r="F8" s="23"/>
      <c r="G8" s="21" t="s">
        <v>24</v>
      </c>
      <c r="H8" s="21"/>
      <c r="I8" s="4">
        <f>NDiasxAgno/frec</f>
        <v>12</v>
      </c>
      <c r="O8" s="2"/>
    </row>
    <row r="9" spans="1:15" ht="12" customHeight="1" x14ac:dyDescent="0.2">
      <c r="A9" s="23"/>
      <c r="B9" s="21" t="s">
        <v>36</v>
      </c>
      <c r="C9" s="21"/>
      <c r="D9" s="17">
        <v>0.18</v>
      </c>
      <c r="E9" s="2"/>
      <c r="F9" s="23"/>
      <c r="G9" s="21" t="s">
        <v>25</v>
      </c>
      <c r="H9" s="21"/>
      <c r="I9" s="4">
        <f>NCxA*NA</f>
        <v>36</v>
      </c>
      <c r="J9" s="2"/>
      <c r="O9" s="2"/>
    </row>
    <row r="10" spans="1:15" ht="12" customHeight="1" x14ac:dyDescent="0.2">
      <c r="A10" s="23"/>
      <c r="B10" s="21" t="s">
        <v>37</v>
      </c>
      <c r="C10" s="21"/>
      <c r="D10" s="17">
        <v>0.3</v>
      </c>
      <c r="E10" s="2"/>
      <c r="F10" s="23"/>
      <c r="G10" s="22" t="s">
        <v>30</v>
      </c>
      <c r="H10" s="22"/>
      <c r="I10" s="22"/>
      <c r="J10" s="2"/>
      <c r="O10" s="2"/>
    </row>
    <row r="11" spans="1:15" ht="12" customHeight="1" x14ac:dyDescent="0.2">
      <c r="A11" s="23"/>
      <c r="B11" s="21" t="s">
        <v>33</v>
      </c>
      <c r="C11" s="21"/>
      <c r="D11" s="17">
        <v>0.01</v>
      </c>
      <c r="E11" s="2"/>
      <c r="F11" s="23"/>
      <c r="G11" s="21" t="s">
        <v>11</v>
      </c>
      <c r="H11" s="21"/>
      <c r="I11" s="3">
        <f>pSegRie*PV/NCxA</f>
        <v>29.5</v>
      </c>
      <c r="J11" s="2"/>
      <c r="O11" s="2"/>
    </row>
    <row r="12" spans="1:15" ht="12" customHeight="1" x14ac:dyDescent="0.2">
      <c r="A12" s="23"/>
      <c r="B12" s="22" t="s">
        <v>29</v>
      </c>
      <c r="C12" s="22"/>
      <c r="D12" s="22"/>
      <c r="E12" s="2"/>
      <c r="F12" s="23"/>
      <c r="G12" s="22" t="s">
        <v>19</v>
      </c>
      <c r="H12" s="22"/>
      <c r="I12" s="22"/>
      <c r="O12" s="2"/>
    </row>
    <row r="13" spans="1:15" ht="12" customHeight="1" x14ac:dyDescent="0.2">
      <c r="A13" s="23"/>
      <c r="B13" s="21" t="s">
        <v>6</v>
      </c>
      <c r="C13" s="21"/>
      <c r="D13" s="15">
        <v>0</v>
      </c>
      <c r="E13" s="2"/>
      <c r="F13" s="23"/>
      <c r="G13" s="21" t="s">
        <v>16</v>
      </c>
      <c r="H13" s="21"/>
      <c r="I13" s="3">
        <f>-SUM(Interes)</f>
        <v>17729.809598268414</v>
      </c>
      <c r="O13" s="2"/>
    </row>
    <row r="14" spans="1:15" ht="12" customHeight="1" x14ac:dyDescent="0.2">
      <c r="A14" s="23"/>
      <c r="B14" s="21" t="s">
        <v>7</v>
      </c>
      <c r="C14" s="21"/>
      <c r="D14" s="15">
        <v>0</v>
      </c>
      <c r="E14" s="2"/>
      <c r="F14" s="23"/>
      <c r="G14" s="21" t="s">
        <v>20</v>
      </c>
      <c r="H14" s="21"/>
      <c r="I14" s="3">
        <f>-SUM(Amort)</f>
        <v>101000.00000000006</v>
      </c>
      <c r="O14" s="2"/>
    </row>
    <row r="15" spans="1:15" ht="12" customHeight="1" x14ac:dyDescent="0.2">
      <c r="A15" s="23"/>
      <c r="B15" s="21" t="s">
        <v>8</v>
      </c>
      <c r="C15" s="21"/>
      <c r="D15" s="15">
        <v>0</v>
      </c>
      <c r="E15" s="2"/>
      <c r="F15" s="23"/>
      <c r="G15" s="21" t="s">
        <v>21</v>
      </c>
      <c r="H15" s="21"/>
      <c r="I15" s="3">
        <f>-SUM(SegRie)</f>
        <v>1062</v>
      </c>
      <c r="O15" s="2"/>
    </row>
    <row r="16" spans="1:15" ht="12" customHeight="1" x14ac:dyDescent="0.2">
      <c r="A16" s="23"/>
      <c r="B16" s="21" t="s">
        <v>28</v>
      </c>
      <c r="C16" s="21"/>
      <c r="D16" s="15">
        <v>0</v>
      </c>
      <c r="E16" s="2"/>
      <c r="F16" s="23"/>
      <c r="G16" s="21" t="s">
        <v>22</v>
      </c>
      <c r="H16" s="21"/>
      <c r="I16" s="3">
        <f>-SUM(Comision)</f>
        <v>720</v>
      </c>
      <c r="O16" s="2"/>
    </row>
    <row r="17" spans="1:21" ht="12" customHeight="1" x14ac:dyDescent="0.2">
      <c r="A17" s="23"/>
      <c r="B17" s="21" t="s">
        <v>57</v>
      </c>
      <c r="C17" s="21"/>
      <c r="D17" s="15">
        <v>1000</v>
      </c>
      <c r="E17" s="2"/>
      <c r="F17" s="23"/>
      <c r="G17" s="21" t="s">
        <v>42</v>
      </c>
      <c r="H17" s="21"/>
      <c r="I17" s="3">
        <f>-SUM(Recompra)</f>
        <v>1000</v>
      </c>
      <c r="O17" s="2"/>
    </row>
    <row r="18" spans="1:21" ht="12" customHeight="1" x14ac:dyDescent="0.2">
      <c r="A18" s="23"/>
      <c r="B18" s="22" t="s">
        <v>30</v>
      </c>
      <c r="C18" s="22"/>
      <c r="D18" s="22"/>
      <c r="E18" s="2"/>
      <c r="F18" s="23"/>
      <c r="G18" s="21" t="s">
        <v>56</v>
      </c>
      <c r="H18" s="21"/>
      <c r="I18" s="3">
        <f>SUM(I13:I17)</f>
        <v>121511.80959826848</v>
      </c>
      <c r="O18" s="2"/>
    </row>
    <row r="19" spans="1:21" ht="12" customHeight="1" x14ac:dyDescent="0.2">
      <c r="A19" s="23"/>
      <c r="B19" s="21" t="s">
        <v>23</v>
      </c>
      <c r="C19" s="21"/>
      <c r="D19" s="15">
        <v>20</v>
      </c>
      <c r="E19" s="2"/>
      <c r="F19" s="23"/>
      <c r="G19" s="22" t="s">
        <v>26</v>
      </c>
      <c r="H19" s="22"/>
      <c r="I19" s="22"/>
      <c r="O19" s="2"/>
    </row>
    <row r="20" spans="1:21" ht="12" customHeight="1" x14ac:dyDescent="0.2">
      <c r="A20" s="23"/>
      <c r="B20" s="21" t="s">
        <v>10</v>
      </c>
      <c r="C20" s="21"/>
      <c r="D20" s="17">
        <v>3.0000000000000001E-3</v>
      </c>
      <c r="E20" s="2"/>
      <c r="F20" s="23"/>
      <c r="G20" s="21" t="s">
        <v>50</v>
      </c>
      <c r="H20" s="21"/>
      <c r="I20" s="19">
        <f>POWER(1+IRR(N26:N146,1%),NDiasxAgno/frec)-1</f>
        <v>0.13759803744494659</v>
      </c>
      <c r="O20" s="2"/>
    </row>
    <row r="21" spans="1:21" ht="12" customHeight="1" x14ac:dyDescent="0.2">
      <c r="A21" s="23"/>
      <c r="B21" s="22" t="s">
        <v>31</v>
      </c>
      <c r="C21" s="22"/>
      <c r="D21" s="22"/>
      <c r="E21" s="2"/>
      <c r="F21" s="23"/>
      <c r="G21" s="21" t="s">
        <v>49</v>
      </c>
      <c r="H21" s="21"/>
      <c r="I21" s="19">
        <f>POWER(1+IRR(P26:P146,1%),NDiasxAgno/frec)-1</f>
        <v>-0.10212408871449818</v>
      </c>
      <c r="O21" s="2"/>
    </row>
    <row r="22" spans="1:21" ht="12" customHeight="1" x14ac:dyDescent="0.2">
      <c r="A22" s="23"/>
      <c r="B22" s="21" t="s">
        <v>34</v>
      </c>
      <c r="C22" s="21"/>
      <c r="D22" s="17">
        <v>0.17499999999999999</v>
      </c>
      <c r="E22" s="2"/>
      <c r="F22" s="23"/>
      <c r="G22" s="21" t="s">
        <v>51</v>
      </c>
      <c r="H22" s="21"/>
      <c r="I22" s="18">
        <f>N26+NPV((1+COK)^(frec/NDiasxAgno)-1,N27:N146)</f>
        <v>4390.545397620197</v>
      </c>
      <c r="O22" s="2"/>
    </row>
    <row r="23" spans="1:21" ht="12" customHeight="1" x14ac:dyDescent="0.2">
      <c r="A23" s="23"/>
      <c r="B23" s="21" t="s">
        <v>35</v>
      </c>
      <c r="C23" s="21"/>
      <c r="D23" s="17">
        <v>0.1</v>
      </c>
      <c r="E23" s="2"/>
      <c r="F23" s="23"/>
      <c r="G23" s="21" t="s">
        <v>52</v>
      </c>
      <c r="H23" s="21"/>
      <c r="I23" s="18">
        <f>P26+NPV((1+WACC)^(frec/NDiasxAgno)-1,P27:P146)</f>
        <v>26412.582422822365</v>
      </c>
      <c r="O23" s="2"/>
    </row>
    <row r="24" spans="1:21" ht="5.0999999999999996" customHeight="1" x14ac:dyDescent="0.2">
      <c r="A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21" ht="25.5" x14ac:dyDescent="0.2">
      <c r="A25" s="6" t="s">
        <v>4</v>
      </c>
      <c r="B25" s="7" t="s">
        <v>12</v>
      </c>
      <c r="C25" s="6" t="s">
        <v>1</v>
      </c>
      <c r="D25" s="6" t="s">
        <v>0</v>
      </c>
      <c r="E25" s="6" t="s">
        <v>55</v>
      </c>
      <c r="F25" s="6" t="s">
        <v>27</v>
      </c>
      <c r="G25" s="6" t="s">
        <v>11</v>
      </c>
      <c r="H25" s="6" t="s">
        <v>9</v>
      </c>
      <c r="I25" s="6" t="s">
        <v>42</v>
      </c>
      <c r="J25" s="8" t="s">
        <v>2</v>
      </c>
      <c r="K25" s="6" t="s">
        <v>43</v>
      </c>
      <c r="L25" s="6" t="s">
        <v>44</v>
      </c>
      <c r="M25" s="6" t="s">
        <v>45</v>
      </c>
      <c r="N25" s="8" t="s">
        <v>46</v>
      </c>
      <c r="O25" s="8" t="s">
        <v>47</v>
      </c>
      <c r="P25" s="8" t="s">
        <v>48</v>
      </c>
    </row>
    <row r="26" spans="1:21" ht="12" customHeight="1" x14ac:dyDescent="0.2">
      <c r="A26" s="9">
        <v>0</v>
      </c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>
        <f>Leasing</f>
        <v>101000</v>
      </c>
      <c r="O26" s="12">
        <f>Leasing</f>
        <v>101000</v>
      </c>
      <c r="P26" s="12">
        <f>Leasing</f>
        <v>101000</v>
      </c>
    </row>
    <row r="27" spans="1:21" ht="12" customHeight="1" x14ac:dyDescent="0.2">
      <c r="A27" s="9">
        <f t="shared" ref="A27:A90" si="0">+A26+1</f>
        <v>1</v>
      </c>
      <c r="B27" s="13" t="s">
        <v>3</v>
      </c>
      <c r="C27" s="12">
        <f t="shared" ref="C27:C90" si="1">IF(NC=1,Leasing,IF(NC&lt;=N,J26,0))</f>
        <v>101000</v>
      </c>
      <c r="D27" s="12">
        <f t="shared" ref="D27:D90" si="2">-SI*TEP</f>
        <v>-958.36808639288756</v>
      </c>
      <c r="E27" s="12">
        <f>IF(NC&lt;=N,IF(PG="T",0,IF(PG="P",Interes,Interes+Amort)),0)</f>
        <v>-3763.9236419484432</v>
      </c>
      <c r="F27" s="12">
        <f>IF(NC&lt;=N,IF(OR(PG="T",PG="P"),0,-SI/(N-NC+1)),0)</f>
        <v>-2805.5555555555557</v>
      </c>
      <c r="G27" s="12">
        <f t="shared" ref="G27:G90" si="3">IF(NC&lt;=N,-SegRiePer,0)</f>
        <v>-29.5</v>
      </c>
      <c r="H27" s="12">
        <f t="shared" ref="H27:H90" si="4">IF(NC&lt;=N,-ComPer,0)</f>
        <v>-20</v>
      </c>
      <c r="I27" s="12">
        <f t="shared" ref="I27:I90" si="5">IF(NC=N,-pRecompra*VV,0)</f>
        <v>0</v>
      </c>
      <c r="J27" s="12">
        <f t="shared" ref="J27:J90" si="6">IF(PG="T",SI-Interes,SI+Amort)</f>
        <v>98194.444444444438</v>
      </c>
      <c r="K27" s="12">
        <f t="shared" ref="K27:K90" si="7">IF(NC&lt;=N,-VV/N,0)</f>
        <v>-2777.7777777777778</v>
      </c>
      <c r="L27" s="12">
        <f t="shared" ref="L27:L90" si="8">IF(NC&lt;=N,(Interes+SegRie+Comision+Depreciacion)*pIR,0)</f>
        <v>-1135.6937592511995</v>
      </c>
      <c r="M27" s="12">
        <f t="shared" ref="M27:M90" si="9">(Cuota+SegRie+Comision+Recompra)*pIGV</f>
        <v>-686.41625555071971</v>
      </c>
      <c r="N27" s="12">
        <f t="shared" ref="N27:N90" si="10">Cuota+SegRie+Comision+Recompra</f>
        <v>-3813.4236419484432</v>
      </c>
      <c r="O27" s="12">
        <f t="shared" ref="O27:O90" si="11">Flujo+IGVP</f>
        <v>-4499.8398974991633</v>
      </c>
      <c r="P27" s="12">
        <f t="shared" ref="P27:P90" si="12">Flujo-Ahorro</f>
        <v>-2677.7298826972437</v>
      </c>
      <c r="U27" s="14"/>
    </row>
    <row r="28" spans="1:21" ht="12" customHeight="1" x14ac:dyDescent="0.2">
      <c r="A28" s="9">
        <f t="shared" si="0"/>
        <v>2</v>
      </c>
      <c r="B28" s="13" t="s">
        <v>3</v>
      </c>
      <c r="C28" s="12">
        <f t="shared" si="1"/>
        <v>98194.444444444438</v>
      </c>
      <c r="D28" s="12">
        <f t="shared" si="2"/>
        <v>-931.7467506597518</v>
      </c>
      <c r="E28" s="12">
        <f>IF(NC&lt;=N,IF(PG="T",0,IF(PG="P",Interes,Interes+Amort)),0)</f>
        <v>-3737.302306215307</v>
      </c>
      <c r="F28" s="12">
        <f>IF(NC&lt;=N,IF(OR(PG="T",PG="P"),0,-SI/(N-NC+1)),0)</f>
        <v>-2805.5555555555552</v>
      </c>
      <c r="G28" s="12">
        <f t="shared" si="3"/>
        <v>-29.5</v>
      </c>
      <c r="H28" s="12">
        <f t="shared" si="4"/>
        <v>-20</v>
      </c>
      <c r="I28" s="12">
        <f t="shared" si="5"/>
        <v>0</v>
      </c>
      <c r="J28" s="12">
        <f t="shared" si="6"/>
        <v>95388.888888888876</v>
      </c>
      <c r="K28" s="12">
        <f t="shared" si="7"/>
        <v>-2777.7777777777778</v>
      </c>
      <c r="L28" s="12">
        <f t="shared" si="8"/>
        <v>-1127.7073585312589</v>
      </c>
      <c r="M28" s="12">
        <f t="shared" si="9"/>
        <v>-681.62441511875522</v>
      </c>
      <c r="N28" s="12">
        <f t="shared" si="10"/>
        <v>-3786.802306215307</v>
      </c>
      <c r="O28" s="12">
        <f t="shared" si="11"/>
        <v>-4468.4267213340627</v>
      </c>
      <c r="P28" s="12">
        <f t="shared" si="12"/>
        <v>-2659.0949476840478</v>
      </c>
    </row>
    <row r="29" spans="1:21" ht="12" customHeight="1" x14ac:dyDescent="0.2">
      <c r="A29" s="9">
        <f t="shared" si="0"/>
        <v>3</v>
      </c>
      <c r="B29" s="13" t="s">
        <v>3</v>
      </c>
      <c r="C29" s="12">
        <f t="shared" si="1"/>
        <v>95388.888888888876</v>
      </c>
      <c r="D29" s="12">
        <f t="shared" si="2"/>
        <v>-905.12541492661592</v>
      </c>
      <c r="E29" s="12">
        <f>IF(NC&lt;=N,IF(PG="T",0,IF(PG="P",Interes,Interes+Amort)),0)</f>
        <v>-3710.6809704821712</v>
      </c>
      <c r="F29" s="12">
        <f>IF(NC&lt;=N,IF(OR(PG="T",PG="P"),0,-SI/(N-NC+1)),0)</f>
        <v>-2805.5555555555552</v>
      </c>
      <c r="G29" s="12">
        <f t="shared" si="3"/>
        <v>-29.5</v>
      </c>
      <c r="H29" s="12">
        <f t="shared" si="4"/>
        <v>-20</v>
      </c>
      <c r="I29" s="12">
        <f t="shared" si="5"/>
        <v>0</v>
      </c>
      <c r="J29" s="12">
        <f t="shared" si="6"/>
        <v>92583.333333333314</v>
      </c>
      <c r="K29" s="12">
        <f t="shared" si="7"/>
        <v>-2777.7777777777778</v>
      </c>
      <c r="L29" s="12">
        <f t="shared" si="8"/>
        <v>-1119.7209578113182</v>
      </c>
      <c r="M29" s="12">
        <f t="shared" si="9"/>
        <v>-676.83257468679085</v>
      </c>
      <c r="N29" s="12">
        <f t="shared" si="10"/>
        <v>-3760.1809704821712</v>
      </c>
      <c r="O29" s="12">
        <f t="shared" si="11"/>
        <v>-4437.0135451689621</v>
      </c>
      <c r="P29" s="12">
        <f t="shared" si="12"/>
        <v>-2640.4600126708528</v>
      </c>
    </row>
    <row r="30" spans="1:21" ht="12" customHeight="1" x14ac:dyDescent="0.2">
      <c r="A30" s="9">
        <f t="shared" si="0"/>
        <v>4</v>
      </c>
      <c r="B30" s="13" t="s">
        <v>3</v>
      </c>
      <c r="C30" s="12">
        <f t="shared" si="1"/>
        <v>92583.333333333314</v>
      </c>
      <c r="D30" s="12">
        <f t="shared" si="2"/>
        <v>-878.50407919348015</v>
      </c>
      <c r="E30" s="12">
        <f>IF(NC&lt;=N,IF(PG="T",0,IF(PG="P",Interes,Interes+Amort)),0)</f>
        <v>-3684.059634749035</v>
      </c>
      <c r="F30" s="12">
        <f>IF(NC&lt;=N,IF(OR(PG="T",PG="P"),0,-SI/(N-NC+1)),0)</f>
        <v>-2805.5555555555547</v>
      </c>
      <c r="G30" s="12">
        <f t="shared" si="3"/>
        <v>-29.5</v>
      </c>
      <c r="H30" s="12">
        <f t="shared" si="4"/>
        <v>-20</v>
      </c>
      <c r="I30" s="12">
        <f t="shared" si="5"/>
        <v>0</v>
      </c>
      <c r="J30" s="12">
        <f t="shared" si="6"/>
        <v>89777.777777777752</v>
      </c>
      <c r="K30" s="12">
        <f t="shared" si="7"/>
        <v>-2777.7777777777778</v>
      </c>
      <c r="L30" s="12">
        <f t="shared" si="8"/>
        <v>-1111.7345570913774</v>
      </c>
      <c r="M30" s="12">
        <f t="shared" si="9"/>
        <v>-672.04073425482625</v>
      </c>
      <c r="N30" s="12">
        <f t="shared" si="10"/>
        <v>-3733.559634749035</v>
      </c>
      <c r="O30" s="12">
        <f t="shared" si="11"/>
        <v>-4405.6003690038615</v>
      </c>
      <c r="P30" s="12">
        <f t="shared" si="12"/>
        <v>-2621.8250776576579</v>
      </c>
    </row>
    <row r="31" spans="1:21" ht="12" customHeight="1" x14ac:dyDescent="0.2">
      <c r="A31" s="9">
        <f t="shared" si="0"/>
        <v>5</v>
      </c>
      <c r="B31" s="13" t="s">
        <v>3</v>
      </c>
      <c r="C31" s="12">
        <f t="shared" si="1"/>
        <v>89777.777777777752</v>
      </c>
      <c r="D31" s="12">
        <f t="shared" si="2"/>
        <v>-851.88274346034427</v>
      </c>
      <c r="E31" s="12">
        <f>IF(NC&lt;=N,IF(PG="T",0,IF(PG="P",Interes,Interes+Amort)),0)</f>
        <v>-3657.4382990158992</v>
      </c>
      <c r="F31" s="12">
        <f>IF(NC&lt;=N,IF(OR(PG="T",PG="P"),0,-SI/(N-NC+1)),0)</f>
        <v>-2805.5555555555547</v>
      </c>
      <c r="G31" s="12">
        <f t="shared" si="3"/>
        <v>-29.5</v>
      </c>
      <c r="H31" s="12">
        <f t="shared" si="4"/>
        <v>-20</v>
      </c>
      <c r="I31" s="12">
        <f t="shared" si="5"/>
        <v>0</v>
      </c>
      <c r="J31" s="12">
        <f t="shared" si="6"/>
        <v>86972.22222222219</v>
      </c>
      <c r="K31" s="12">
        <f t="shared" si="7"/>
        <v>-2777.7777777777778</v>
      </c>
      <c r="L31" s="12">
        <f t="shared" si="8"/>
        <v>-1103.7481563714366</v>
      </c>
      <c r="M31" s="12">
        <f t="shared" si="9"/>
        <v>-667.24889382286187</v>
      </c>
      <c r="N31" s="12">
        <f t="shared" si="10"/>
        <v>-3706.9382990158992</v>
      </c>
      <c r="O31" s="12">
        <f t="shared" si="11"/>
        <v>-4374.1871928387609</v>
      </c>
      <c r="P31" s="12">
        <f t="shared" si="12"/>
        <v>-2603.1901426444629</v>
      </c>
    </row>
    <row r="32" spans="1:21" ht="12" customHeight="1" x14ac:dyDescent="0.2">
      <c r="A32" s="9">
        <f t="shared" si="0"/>
        <v>6</v>
      </c>
      <c r="B32" s="13" t="s">
        <v>3</v>
      </c>
      <c r="C32" s="12">
        <f t="shared" si="1"/>
        <v>86972.22222222219</v>
      </c>
      <c r="D32" s="12">
        <f t="shared" si="2"/>
        <v>-825.26140772720851</v>
      </c>
      <c r="E32" s="12">
        <f>IF(NC&lt;=N,IF(PG="T",0,IF(PG="P",Interes,Interes+Amort)),0)</f>
        <v>-3630.816963282763</v>
      </c>
      <c r="F32" s="12">
        <f>IF(NC&lt;=N,IF(OR(PG="T",PG="P"),0,-SI/(N-NC+1)),0)</f>
        <v>-2805.5555555555543</v>
      </c>
      <c r="G32" s="12">
        <f t="shared" si="3"/>
        <v>-29.5</v>
      </c>
      <c r="H32" s="12">
        <f t="shared" si="4"/>
        <v>-20</v>
      </c>
      <c r="I32" s="12">
        <f t="shared" si="5"/>
        <v>0</v>
      </c>
      <c r="J32" s="12">
        <f t="shared" si="6"/>
        <v>84166.666666666642</v>
      </c>
      <c r="K32" s="12">
        <f t="shared" si="7"/>
        <v>-2777.7777777777778</v>
      </c>
      <c r="L32" s="12">
        <f t="shared" si="8"/>
        <v>-1095.7617556514958</v>
      </c>
      <c r="M32" s="12">
        <f t="shared" si="9"/>
        <v>-662.45705339089727</v>
      </c>
      <c r="N32" s="12">
        <f t="shared" si="10"/>
        <v>-3680.316963282763</v>
      </c>
      <c r="O32" s="12">
        <f t="shared" si="11"/>
        <v>-4342.7740166736603</v>
      </c>
      <c r="P32" s="12">
        <f t="shared" si="12"/>
        <v>-2584.555207631267</v>
      </c>
    </row>
    <row r="33" spans="1:16" ht="12" customHeight="1" x14ac:dyDescent="0.2">
      <c r="A33" s="9">
        <f t="shared" si="0"/>
        <v>7</v>
      </c>
      <c r="B33" s="13" t="s">
        <v>3</v>
      </c>
      <c r="C33" s="12">
        <f t="shared" si="1"/>
        <v>84166.666666666642</v>
      </c>
      <c r="D33" s="12">
        <f t="shared" si="2"/>
        <v>-798.64007199407274</v>
      </c>
      <c r="E33" s="12">
        <f>IF(NC&lt;=N,IF(PG="T",0,IF(PG="P",Interes,Interes+Amort)),0)</f>
        <v>-3604.1956275496277</v>
      </c>
      <c r="F33" s="12">
        <f>IF(NC&lt;=N,IF(OR(PG="T",PG="P"),0,-SI/(N-NC+1)),0)</f>
        <v>-2805.5555555555547</v>
      </c>
      <c r="G33" s="12">
        <f t="shared" si="3"/>
        <v>-29.5</v>
      </c>
      <c r="H33" s="12">
        <f t="shared" si="4"/>
        <v>-20</v>
      </c>
      <c r="I33" s="12">
        <f t="shared" si="5"/>
        <v>0</v>
      </c>
      <c r="J33" s="12">
        <f t="shared" si="6"/>
        <v>81361.111111111095</v>
      </c>
      <c r="K33" s="12">
        <f t="shared" si="7"/>
        <v>-2777.7777777777778</v>
      </c>
      <c r="L33" s="12">
        <f t="shared" si="8"/>
        <v>-1087.7753549315551</v>
      </c>
      <c r="M33" s="12">
        <f t="shared" si="9"/>
        <v>-657.66521295893301</v>
      </c>
      <c r="N33" s="12">
        <f t="shared" si="10"/>
        <v>-3653.6956275496277</v>
      </c>
      <c r="O33" s="12">
        <f t="shared" si="11"/>
        <v>-4311.3608405085606</v>
      </c>
      <c r="P33" s="12">
        <f t="shared" si="12"/>
        <v>-2565.9202726180729</v>
      </c>
    </row>
    <row r="34" spans="1:16" ht="12" customHeight="1" x14ac:dyDescent="0.2">
      <c r="A34" s="9">
        <f t="shared" si="0"/>
        <v>8</v>
      </c>
      <c r="B34" s="13" t="s">
        <v>3</v>
      </c>
      <c r="C34" s="12">
        <f t="shared" si="1"/>
        <v>81361.111111111095</v>
      </c>
      <c r="D34" s="12">
        <f t="shared" si="2"/>
        <v>-772.01873626093709</v>
      </c>
      <c r="E34" s="12">
        <f>IF(NC&lt;=N,IF(PG="T",0,IF(PG="P",Interes,Interes+Amort)),0)</f>
        <v>-3577.5742918164924</v>
      </c>
      <c r="F34" s="12">
        <f>IF(NC&lt;=N,IF(OR(PG="T",PG="P"),0,-SI/(N-NC+1)),0)</f>
        <v>-2805.5555555555552</v>
      </c>
      <c r="G34" s="12">
        <f t="shared" si="3"/>
        <v>-29.5</v>
      </c>
      <c r="H34" s="12">
        <f t="shared" si="4"/>
        <v>-20</v>
      </c>
      <c r="I34" s="12">
        <f t="shared" si="5"/>
        <v>0</v>
      </c>
      <c r="J34" s="12">
        <f t="shared" si="6"/>
        <v>78555.555555555533</v>
      </c>
      <c r="K34" s="12">
        <f t="shared" si="7"/>
        <v>-2777.7777777777778</v>
      </c>
      <c r="L34" s="12">
        <f t="shared" si="8"/>
        <v>-1079.7889542116145</v>
      </c>
      <c r="M34" s="12">
        <f t="shared" si="9"/>
        <v>-652.87337252696864</v>
      </c>
      <c r="N34" s="12">
        <f t="shared" si="10"/>
        <v>-3627.0742918164924</v>
      </c>
      <c r="O34" s="12">
        <f t="shared" si="11"/>
        <v>-4279.9476643434609</v>
      </c>
      <c r="P34" s="12">
        <f t="shared" si="12"/>
        <v>-2547.2853376048779</v>
      </c>
    </row>
    <row r="35" spans="1:16" ht="12" customHeight="1" x14ac:dyDescent="0.2">
      <c r="A35" s="9">
        <f t="shared" si="0"/>
        <v>9</v>
      </c>
      <c r="B35" s="13" t="s">
        <v>3</v>
      </c>
      <c r="C35" s="12">
        <f t="shared" si="1"/>
        <v>78555.555555555533</v>
      </c>
      <c r="D35" s="12">
        <f t="shared" si="2"/>
        <v>-745.39740052780121</v>
      </c>
      <c r="E35" s="12">
        <f>IF(NC&lt;=N,IF(PG="T",0,IF(PG="P",Interes,Interes+Amort)),0)</f>
        <v>-3550.9529560833562</v>
      </c>
      <c r="F35" s="12">
        <f>IF(NC&lt;=N,IF(OR(PG="T",PG="P"),0,-SI/(N-NC+1)),0)</f>
        <v>-2805.5555555555547</v>
      </c>
      <c r="G35" s="12">
        <f t="shared" si="3"/>
        <v>-29.5</v>
      </c>
      <c r="H35" s="12">
        <f t="shared" si="4"/>
        <v>-20</v>
      </c>
      <c r="I35" s="12">
        <f t="shared" si="5"/>
        <v>0</v>
      </c>
      <c r="J35" s="12">
        <f t="shared" si="6"/>
        <v>75749.999999999971</v>
      </c>
      <c r="K35" s="12">
        <f t="shared" si="7"/>
        <v>-2777.7777777777778</v>
      </c>
      <c r="L35" s="12">
        <f t="shared" si="8"/>
        <v>-1071.8025534916735</v>
      </c>
      <c r="M35" s="12">
        <f t="shared" si="9"/>
        <v>-648.08153209500404</v>
      </c>
      <c r="N35" s="12">
        <f t="shared" si="10"/>
        <v>-3600.4529560833562</v>
      </c>
      <c r="O35" s="12">
        <f t="shared" si="11"/>
        <v>-4248.5344881783603</v>
      </c>
      <c r="P35" s="12">
        <f t="shared" si="12"/>
        <v>-2528.6504025916829</v>
      </c>
    </row>
    <row r="36" spans="1:16" ht="12" customHeight="1" x14ac:dyDescent="0.2">
      <c r="A36" s="9">
        <f t="shared" si="0"/>
        <v>10</v>
      </c>
      <c r="B36" s="13" t="s">
        <v>3</v>
      </c>
      <c r="C36" s="12">
        <f t="shared" si="1"/>
        <v>75749.999999999971</v>
      </c>
      <c r="D36" s="12">
        <f t="shared" si="2"/>
        <v>-718.77606479466544</v>
      </c>
      <c r="E36" s="12">
        <f>IF(NC&lt;=N,IF(PG="T",0,IF(PG="P",Interes,Interes+Amort)),0)</f>
        <v>-3524.33162035022</v>
      </c>
      <c r="F36" s="12">
        <f>IF(NC&lt;=N,IF(OR(PG="T",PG="P"),0,-SI/(N-NC+1)),0)</f>
        <v>-2805.5555555555543</v>
      </c>
      <c r="G36" s="12">
        <f t="shared" si="3"/>
        <v>-29.5</v>
      </c>
      <c r="H36" s="12">
        <f t="shared" si="4"/>
        <v>-20</v>
      </c>
      <c r="I36" s="12">
        <f t="shared" si="5"/>
        <v>0</v>
      </c>
      <c r="J36" s="12">
        <f t="shared" si="6"/>
        <v>72944.444444444423</v>
      </c>
      <c r="K36" s="12">
        <f t="shared" si="7"/>
        <v>-2777.7777777777778</v>
      </c>
      <c r="L36" s="12">
        <f t="shared" si="8"/>
        <v>-1063.816152771733</v>
      </c>
      <c r="M36" s="12">
        <f t="shared" si="9"/>
        <v>-643.28969166303955</v>
      </c>
      <c r="N36" s="12">
        <f t="shared" si="10"/>
        <v>-3573.83162035022</v>
      </c>
      <c r="O36" s="12">
        <f t="shared" si="11"/>
        <v>-4217.1213120132597</v>
      </c>
      <c r="P36" s="12">
        <f t="shared" si="12"/>
        <v>-2510.015467578487</v>
      </c>
    </row>
    <row r="37" spans="1:16" ht="12" customHeight="1" x14ac:dyDescent="0.2">
      <c r="A37" s="9">
        <f t="shared" si="0"/>
        <v>11</v>
      </c>
      <c r="B37" s="13" t="s">
        <v>3</v>
      </c>
      <c r="C37" s="12">
        <f t="shared" si="1"/>
        <v>72944.444444444423</v>
      </c>
      <c r="D37" s="12">
        <f t="shared" si="2"/>
        <v>-692.15472906152979</v>
      </c>
      <c r="E37" s="12">
        <f>IF(NC&lt;=N,IF(PG="T",0,IF(PG="P",Interes,Interes+Amort)),0)</f>
        <v>-3497.7102846170847</v>
      </c>
      <c r="F37" s="12">
        <f>IF(NC&lt;=N,IF(OR(PG="T",PG="P"),0,-SI/(N-NC+1)),0)</f>
        <v>-2805.5555555555547</v>
      </c>
      <c r="G37" s="12">
        <f t="shared" si="3"/>
        <v>-29.5</v>
      </c>
      <c r="H37" s="12">
        <f t="shared" si="4"/>
        <v>-20</v>
      </c>
      <c r="I37" s="12">
        <f t="shared" si="5"/>
        <v>0</v>
      </c>
      <c r="J37" s="12">
        <f t="shared" si="6"/>
        <v>70138.888888888876</v>
      </c>
      <c r="K37" s="12">
        <f t="shared" si="7"/>
        <v>-2777.7777777777778</v>
      </c>
      <c r="L37" s="12">
        <f t="shared" si="8"/>
        <v>-1055.8297520517922</v>
      </c>
      <c r="M37" s="12">
        <f t="shared" si="9"/>
        <v>-638.49785123107517</v>
      </c>
      <c r="N37" s="12">
        <f t="shared" si="10"/>
        <v>-3547.2102846170847</v>
      </c>
      <c r="O37" s="12">
        <f t="shared" si="11"/>
        <v>-4185.7081358481601</v>
      </c>
      <c r="P37" s="12">
        <f t="shared" si="12"/>
        <v>-2491.3805325652925</v>
      </c>
    </row>
    <row r="38" spans="1:16" ht="12" customHeight="1" x14ac:dyDescent="0.2">
      <c r="A38" s="9">
        <f t="shared" si="0"/>
        <v>12</v>
      </c>
      <c r="B38" s="13" t="s">
        <v>3</v>
      </c>
      <c r="C38" s="12">
        <f t="shared" si="1"/>
        <v>70138.888888888876</v>
      </c>
      <c r="D38" s="12">
        <f t="shared" si="2"/>
        <v>-665.53339332839403</v>
      </c>
      <c r="E38" s="12">
        <f>IF(NC&lt;=N,IF(PG="T",0,IF(PG="P",Interes,Interes+Amort)),0)</f>
        <v>-3471.0889488839493</v>
      </c>
      <c r="F38" s="12">
        <f>IF(NC&lt;=N,IF(OR(PG="T",PG="P"),0,-SI/(N-NC+1)),0)</f>
        <v>-2805.5555555555552</v>
      </c>
      <c r="G38" s="12">
        <f t="shared" si="3"/>
        <v>-29.5</v>
      </c>
      <c r="H38" s="12">
        <f t="shared" si="4"/>
        <v>-20</v>
      </c>
      <c r="I38" s="12">
        <f t="shared" si="5"/>
        <v>0</v>
      </c>
      <c r="J38" s="12">
        <f t="shared" si="6"/>
        <v>67333.333333333314</v>
      </c>
      <c r="K38" s="12">
        <f t="shared" si="7"/>
        <v>-2777.7777777777778</v>
      </c>
      <c r="L38" s="12">
        <f t="shared" si="8"/>
        <v>-1047.8433513318516</v>
      </c>
      <c r="M38" s="12">
        <f t="shared" si="9"/>
        <v>-633.70601079911091</v>
      </c>
      <c r="N38" s="12">
        <f t="shared" si="10"/>
        <v>-3520.5889488839493</v>
      </c>
      <c r="O38" s="12">
        <f t="shared" si="11"/>
        <v>-4154.2949596830604</v>
      </c>
      <c r="P38" s="12">
        <f t="shared" si="12"/>
        <v>-2472.7455975520979</v>
      </c>
    </row>
    <row r="39" spans="1:16" ht="12" customHeight="1" x14ac:dyDescent="0.2">
      <c r="A39" s="9">
        <f t="shared" si="0"/>
        <v>13</v>
      </c>
      <c r="B39" s="13" t="s">
        <v>3</v>
      </c>
      <c r="C39" s="12">
        <f t="shared" si="1"/>
        <v>67333.333333333314</v>
      </c>
      <c r="D39" s="12">
        <f t="shared" si="2"/>
        <v>-638.91205759525826</v>
      </c>
      <c r="E39" s="12">
        <f>IF(NC&lt;=N,IF(PG="T",0,IF(PG="P",Interes,Interes+Amort)),0)</f>
        <v>-3444.4676131508131</v>
      </c>
      <c r="F39" s="12">
        <f>IF(NC&lt;=N,IF(OR(PG="T",PG="P"),0,-SI/(N-NC+1)),0)</f>
        <v>-2805.5555555555547</v>
      </c>
      <c r="G39" s="12">
        <f t="shared" si="3"/>
        <v>-29.5</v>
      </c>
      <c r="H39" s="12">
        <f t="shared" si="4"/>
        <v>-20</v>
      </c>
      <c r="I39" s="12">
        <f t="shared" si="5"/>
        <v>0</v>
      </c>
      <c r="J39" s="12">
        <f t="shared" si="6"/>
        <v>64527.777777777759</v>
      </c>
      <c r="K39" s="12">
        <f t="shared" si="7"/>
        <v>-2777.7777777777778</v>
      </c>
      <c r="L39" s="12">
        <f t="shared" si="8"/>
        <v>-1039.8569506119109</v>
      </c>
      <c r="M39" s="12">
        <f t="shared" si="9"/>
        <v>-628.91417036714631</v>
      </c>
      <c r="N39" s="12">
        <f t="shared" si="10"/>
        <v>-3493.9676131508131</v>
      </c>
      <c r="O39" s="12">
        <f t="shared" si="11"/>
        <v>-4122.8817835179598</v>
      </c>
      <c r="P39" s="12">
        <f t="shared" si="12"/>
        <v>-2454.110662538902</v>
      </c>
    </row>
    <row r="40" spans="1:16" ht="12" customHeight="1" x14ac:dyDescent="0.2">
      <c r="A40" s="9">
        <f t="shared" si="0"/>
        <v>14</v>
      </c>
      <c r="B40" s="13" t="s">
        <v>3</v>
      </c>
      <c r="C40" s="12">
        <f t="shared" si="1"/>
        <v>64527.777777777759</v>
      </c>
      <c r="D40" s="12">
        <f t="shared" si="2"/>
        <v>-612.2907218621225</v>
      </c>
      <c r="E40" s="12">
        <f>IF(NC&lt;=N,IF(PG="T",0,IF(PG="P",Interes,Interes+Amort)),0)</f>
        <v>-3417.8462774176774</v>
      </c>
      <c r="F40" s="12">
        <f>IF(NC&lt;=N,IF(OR(PG="T",PG="P"),0,-SI/(N-NC+1)),0)</f>
        <v>-2805.5555555555547</v>
      </c>
      <c r="G40" s="12">
        <f t="shared" si="3"/>
        <v>-29.5</v>
      </c>
      <c r="H40" s="12">
        <f t="shared" si="4"/>
        <v>-20</v>
      </c>
      <c r="I40" s="12">
        <f t="shared" si="5"/>
        <v>0</v>
      </c>
      <c r="J40" s="12">
        <f t="shared" si="6"/>
        <v>61722.222222222204</v>
      </c>
      <c r="K40" s="12">
        <f t="shared" si="7"/>
        <v>-2777.7777777777778</v>
      </c>
      <c r="L40" s="12">
        <f t="shared" si="8"/>
        <v>-1031.8705498919701</v>
      </c>
      <c r="M40" s="12">
        <f t="shared" si="9"/>
        <v>-624.12232993518194</v>
      </c>
      <c r="N40" s="12">
        <f t="shared" si="10"/>
        <v>-3467.3462774176774</v>
      </c>
      <c r="O40" s="12">
        <f t="shared" si="11"/>
        <v>-4091.4686073528592</v>
      </c>
      <c r="P40" s="12">
        <f t="shared" si="12"/>
        <v>-2435.475727525707</v>
      </c>
    </row>
    <row r="41" spans="1:16" ht="12" customHeight="1" x14ac:dyDescent="0.2">
      <c r="A41" s="9">
        <f t="shared" si="0"/>
        <v>15</v>
      </c>
      <c r="B41" s="13" t="s">
        <v>3</v>
      </c>
      <c r="C41" s="12">
        <f t="shared" si="1"/>
        <v>61722.222222222204</v>
      </c>
      <c r="D41" s="12">
        <f t="shared" si="2"/>
        <v>-585.66938612898673</v>
      </c>
      <c r="E41" s="12">
        <f>IF(NC&lt;=N,IF(PG="T",0,IF(PG="P",Interes,Interes+Amort)),0)</f>
        <v>-3391.2249416845416</v>
      </c>
      <c r="F41" s="12">
        <f>IF(NC&lt;=N,IF(OR(PG="T",PG="P"),0,-SI/(N-NC+1)),0)</f>
        <v>-2805.5555555555547</v>
      </c>
      <c r="G41" s="12">
        <f t="shared" si="3"/>
        <v>-29.5</v>
      </c>
      <c r="H41" s="12">
        <f t="shared" si="4"/>
        <v>-20</v>
      </c>
      <c r="I41" s="12">
        <f t="shared" si="5"/>
        <v>0</v>
      </c>
      <c r="J41" s="12">
        <f t="shared" si="6"/>
        <v>58916.66666666665</v>
      </c>
      <c r="K41" s="12">
        <f t="shared" si="7"/>
        <v>-2777.7777777777778</v>
      </c>
      <c r="L41" s="12">
        <f t="shared" si="8"/>
        <v>-1023.8841491720293</v>
      </c>
      <c r="M41" s="12">
        <f t="shared" si="9"/>
        <v>-619.33048950321745</v>
      </c>
      <c r="N41" s="12">
        <f t="shared" si="10"/>
        <v>-3440.7249416845416</v>
      </c>
      <c r="O41" s="12">
        <f t="shared" si="11"/>
        <v>-4060.055431187759</v>
      </c>
      <c r="P41" s="12">
        <f t="shared" si="12"/>
        <v>-2416.8407925125121</v>
      </c>
    </row>
    <row r="42" spans="1:16" ht="12" customHeight="1" x14ac:dyDescent="0.2">
      <c r="A42" s="9">
        <f t="shared" si="0"/>
        <v>16</v>
      </c>
      <c r="B42" s="13" t="s">
        <v>3</v>
      </c>
      <c r="C42" s="12">
        <f t="shared" si="1"/>
        <v>58916.66666666665</v>
      </c>
      <c r="D42" s="12">
        <f t="shared" si="2"/>
        <v>-559.04805039585096</v>
      </c>
      <c r="E42" s="12">
        <f>IF(NC&lt;=N,IF(PG="T",0,IF(PG="P",Interes,Interes+Amort)),0)</f>
        <v>-3364.6036059514058</v>
      </c>
      <c r="F42" s="12">
        <f>IF(NC&lt;=N,IF(OR(PG="T",PG="P"),0,-SI/(N-NC+1)),0)</f>
        <v>-2805.5555555555547</v>
      </c>
      <c r="G42" s="12">
        <f t="shared" si="3"/>
        <v>-29.5</v>
      </c>
      <c r="H42" s="12">
        <f t="shared" si="4"/>
        <v>-20</v>
      </c>
      <c r="I42" s="12">
        <f t="shared" si="5"/>
        <v>0</v>
      </c>
      <c r="J42" s="12">
        <f t="shared" si="6"/>
        <v>56111.111111111095</v>
      </c>
      <c r="K42" s="12">
        <f t="shared" si="7"/>
        <v>-2777.7777777777778</v>
      </c>
      <c r="L42" s="12">
        <f t="shared" si="8"/>
        <v>-1015.8977484520886</v>
      </c>
      <c r="M42" s="12">
        <f t="shared" si="9"/>
        <v>-614.53864907125308</v>
      </c>
      <c r="N42" s="12">
        <f t="shared" si="10"/>
        <v>-3414.1036059514058</v>
      </c>
      <c r="O42" s="12">
        <f t="shared" si="11"/>
        <v>-4028.6422550226589</v>
      </c>
      <c r="P42" s="12">
        <f t="shared" si="12"/>
        <v>-2398.2058574993171</v>
      </c>
    </row>
    <row r="43" spans="1:16" ht="12" customHeight="1" x14ac:dyDescent="0.2">
      <c r="A43" s="9">
        <f t="shared" si="0"/>
        <v>17</v>
      </c>
      <c r="B43" s="13" t="s">
        <v>3</v>
      </c>
      <c r="C43" s="12">
        <f t="shared" si="1"/>
        <v>56111.111111111095</v>
      </c>
      <c r="D43" s="12">
        <f t="shared" si="2"/>
        <v>-532.4267146627152</v>
      </c>
      <c r="E43" s="12">
        <f>IF(NC&lt;=N,IF(PG="T",0,IF(PG="P",Interes,Interes+Amort)),0)</f>
        <v>-3337.9822702182701</v>
      </c>
      <c r="F43" s="12">
        <f>IF(NC&lt;=N,IF(OR(PG="T",PG="P"),0,-SI/(N-NC+1)),0)</f>
        <v>-2805.5555555555547</v>
      </c>
      <c r="G43" s="12">
        <f t="shared" si="3"/>
        <v>-29.5</v>
      </c>
      <c r="H43" s="12">
        <f t="shared" si="4"/>
        <v>-20</v>
      </c>
      <c r="I43" s="12">
        <f t="shared" si="5"/>
        <v>0</v>
      </c>
      <c r="J43" s="12">
        <f t="shared" si="6"/>
        <v>53305.55555555554</v>
      </c>
      <c r="K43" s="12">
        <f t="shared" si="7"/>
        <v>-2777.7777777777778</v>
      </c>
      <c r="L43" s="12">
        <f t="shared" si="8"/>
        <v>-1007.9113477321479</v>
      </c>
      <c r="M43" s="12">
        <f t="shared" si="9"/>
        <v>-609.74680863928859</v>
      </c>
      <c r="N43" s="12">
        <f t="shared" si="10"/>
        <v>-3387.4822702182701</v>
      </c>
      <c r="O43" s="12">
        <f t="shared" si="11"/>
        <v>-3997.2290788575588</v>
      </c>
      <c r="P43" s="12">
        <f t="shared" si="12"/>
        <v>-2379.5709224861221</v>
      </c>
    </row>
    <row r="44" spans="1:16" ht="12" customHeight="1" x14ac:dyDescent="0.2">
      <c r="A44" s="9">
        <f t="shared" si="0"/>
        <v>18</v>
      </c>
      <c r="B44" s="13" t="s">
        <v>3</v>
      </c>
      <c r="C44" s="12">
        <f t="shared" si="1"/>
        <v>53305.55555555554</v>
      </c>
      <c r="D44" s="12">
        <f t="shared" si="2"/>
        <v>-505.80537892957943</v>
      </c>
      <c r="E44" s="12">
        <f>IF(NC&lt;=N,IF(PG="T",0,IF(PG="P",Interes,Interes+Amort)),0)</f>
        <v>-3311.3609344851343</v>
      </c>
      <c r="F44" s="12">
        <f>IF(NC&lt;=N,IF(OR(PG="T",PG="P"),0,-SI/(N-NC+1)),0)</f>
        <v>-2805.5555555555547</v>
      </c>
      <c r="G44" s="12">
        <f t="shared" si="3"/>
        <v>-29.5</v>
      </c>
      <c r="H44" s="12">
        <f t="shared" si="4"/>
        <v>-20</v>
      </c>
      <c r="I44" s="12">
        <f t="shared" si="5"/>
        <v>0</v>
      </c>
      <c r="J44" s="12">
        <f t="shared" si="6"/>
        <v>50499.999999999985</v>
      </c>
      <c r="K44" s="12">
        <f t="shared" si="7"/>
        <v>-2777.7777777777778</v>
      </c>
      <c r="L44" s="12">
        <f t="shared" si="8"/>
        <v>-999.92494701220721</v>
      </c>
      <c r="M44" s="12">
        <f t="shared" si="9"/>
        <v>-604.9549682073241</v>
      </c>
      <c r="N44" s="12">
        <f t="shared" si="10"/>
        <v>-3360.8609344851343</v>
      </c>
      <c r="O44" s="12">
        <f t="shared" si="11"/>
        <v>-3965.8159026924586</v>
      </c>
      <c r="P44" s="12">
        <f t="shared" si="12"/>
        <v>-2360.9359874729271</v>
      </c>
    </row>
    <row r="45" spans="1:16" ht="12" customHeight="1" x14ac:dyDescent="0.2">
      <c r="A45" s="9">
        <f t="shared" si="0"/>
        <v>19</v>
      </c>
      <c r="B45" s="13" t="s">
        <v>3</v>
      </c>
      <c r="C45" s="12">
        <f t="shared" si="1"/>
        <v>50499.999999999985</v>
      </c>
      <c r="D45" s="12">
        <f t="shared" si="2"/>
        <v>-479.18404319644367</v>
      </c>
      <c r="E45" s="12">
        <f>IF(NC&lt;=N,IF(PG="T",0,IF(PG="P",Interes,Interes+Amort)),0)</f>
        <v>-3284.7395987519985</v>
      </c>
      <c r="F45" s="12">
        <f>IF(NC&lt;=N,IF(OR(PG="T",PG="P"),0,-SI/(N-NC+1)),0)</f>
        <v>-2805.5555555555547</v>
      </c>
      <c r="G45" s="12">
        <f t="shared" si="3"/>
        <v>-29.5</v>
      </c>
      <c r="H45" s="12">
        <f t="shared" si="4"/>
        <v>-20</v>
      </c>
      <c r="I45" s="12">
        <f t="shared" si="5"/>
        <v>0</v>
      </c>
      <c r="J45" s="12">
        <f t="shared" si="6"/>
        <v>47694.444444444431</v>
      </c>
      <c r="K45" s="12">
        <f t="shared" si="7"/>
        <v>-2777.7777777777778</v>
      </c>
      <c r="L45" s="12">
        <f t="shared" si="8"/>
        <v>-991.93854629226644</v>
      </c>
      <c r="M45" s="12">
        <f t="shared" si="9"/>
        <v>-600.16312777535973</v>
      </c>
      <c r="N45" s="12">
        <f t="shared" si="10"/>
        <v>-3334.2395987519985</v>
      </c>
      <c r="O45" s="12">
        <f t="shared" si="11"/>
        <v>-3934.402726527358</v>
      </c>
      <c r="P45" s="12">
        <f t="shared" si="12"/>
        <v>-2342.3010524597321</v>
      </c>
    </row>
    <row r="46" spans="1:16" ht="12" customHeight="1" x14ac:dyDescent="0.2">
      <c r="A46" s="9">
        <f t="shared" si="0"/>
        <v>20</v>
      </c>
      <c r="B46" s="13" t="s">
        <v>3</v>
      </c>
      <c r="C46" s="12">
        <f t="shared" si="1"/>
        <v>47694.444444444431</v>
      </c>
      <c r="D46" s="12">
        <f t="shared" si="2"/>
        <v>-452.5627074633079</v>
      </c>
      <c r="E46" s="12">
        <f>IF(NC&lt;=N,IF(PG="T",0,IF(PG="P",Interes,Interes+Amort)),0)</f>
        <v>-3258.1182630188628</v>
      </c>
      <c r="F46" s="12">
        <f>IF(NC&lt;=N,IF(OR(PG="T",PG="P"),0,-SI/(N-NC+1)),0)</f>
        <v>-2805.5555555555547</v>
      </c>
      <c r="G46" s="12">
        <f t="shared" si="3"/>
        <v>-29.5</v>
      </c>
      <c r="H46" s="12">
        <f t="shared" si="4"/>
        <v>-20</v>
      </c>
      <c r="I46" s="12">
        <f t="shared" si="5"/>
        <v>0</v>
      </c>
      <c r="J46" s="12">
        <f t="shared" si="6"/>
        <v>44888.888888888876</v>
      </c>
      <c r="K46" s="12">
        <f t="shared" si="7"/>
        <v>-2777.7777777777778</v>
      </c>
      <c r="L46" s="12">
        <f t="shared" si="8"/>
        <v>-983.95214557232566</v>
      </c>
      <c r="M46" s="12">
        <f t="shared" si="9"/>
        <v>-595.37128734339524</v>
      </c>
      <c r="N46" s="12">
        <f t="shared" si="10"/>
        <v>-3307.6182630188628</v>
      </c>
      <c r="O46" s="12">
        <f t="shared" si="11"/>
        <v>-3902.9895503622579</v>
      </c>
      <c r="P46" s="12">
        <f t="shared" si="12"/>
        <v>-2323.6661174465371</v>
      </c>
    </row>
    <row r="47" spans="1:16" ht="12" customHeight="1" x14ac:dyDescent="0.2">
      <c r="A47" s="9">
        <f t="shared" si="0"/>
        <v>21</v>
      </c>
      <c r="B47" s="13" t="s">
        <v>3</v>
      </c>
      <c r="C47" s="12">
        <f t="shared" si="1"/>
        <v>44888.888888888876</v>
      </c>
      <c r="D47" s="12">
        <f t="shared" si="2"/>
        <v>-425.94137173017214</v>
      </c>
      <c r="E47" s="12">
        <f>IF(NC&lt;=N,IF(PG="T",0,IF(PG="P",Interes,Interes+Amort)),0)</f>
        <v>-3231.496927285727</v>
      </c>
      <c r="F47" s="12">
        <f>IF(NC&lt;=N,IF(OR(PG="T",PG="P"),0,-SI/(N-NC+1)),0)</f>
        <v>-2805.5555555555547</v>
      </c>
      <c r="G47" s="12">
        <f t="shared" si="3"/>
        <v>-29.5</v>
      </c>
      <c r="H47" s="12">
        <f t="shared" si="4"/>
        <v>-20</v>
      </c>
      <c r="I47" s="12">
        <f t="shared" si="5"/>
        <v>0</v>
      </c>
      <c r="J47" s="12">
        <f t="shared" si="6"/>
        <v>42083.333333333321</v>
      </c>
      <c r="K47" s="12">
        <f t="shared" si="7"/>
        <v>-2777.7777777777778</v>
      </c>
      <c r="L47" s="12">
        <f t="shared" si="8"/>
        <v>-975.965744852385</v>
      </c>
      <c r="M47" s="12">
        <f t="shared" si="9"/>
        <v>-590.57944691143086</v>
      </c>
      <c r="N47" s="12">
        <f t="shared" si="10"/>
        <v>-3280.996927285727</v>
      </c>
      <c r="O47" s="12">
        <f t="shared" si="11"/>
        <v>-3871.5763741971577</v>
      </c>
      <c r="P47" s="12">
        <f t="shared" si="12"/>
        <v>-2305.0311824333421</v>
      </c>
    </row>
    <row r="48" spans="1:16" ht="12" customHeight="1" x14ac:dyDescent="0.2">
      <c r="A48" s="9">
        <f t="shared" si="0"/>
        <v>22</v>
      </c>
      <c r="B48" s="13" t="s">
        <v>3</v>
      </c>
      <c r="C48" s="12">
        <f t="shared" si="1"/>
        <v>42083.333333333321</v>
      </c>
      <c r="D48" s="12">
        <f t="shared" si="2"/>
        <v>-399.32003599703637</v>
      </c>
      <c r="E48" s="12">
        <f>IF(NC&lt;=N,IF(PG="T",0,IF(PG="P",Interes,Interes+Amort)),0)</f>
        <v>-3204.8755915525912</v>
      </c>
      <c r="F48" s="12">
        <f>IF(NC&lt;=N,IF(OR(PG="T",PG="P"),0,-SI/(N-NC+1)),0)</f>
        <v>-2805.5555555555547</v>
      </c>
      <c r="G48" s="12">
        <f t="shared" si="3"/>
        <v>-29.5</v>
      </c>
      <c r="H48" s="12">
        <f t="shared" si="4"/>
        <v>-20</v>
      </c>
      <c r="I48" s="12">
        <f t="shared" si="5"/>
        <v>0</v>
      </c>
      <c r="J48" s="12">
        <f t="shared" si="6"/>
        <v>39277.777777777766</v>
      </c>
      <c r="K48" s="12">
        <f t="shared" si="7"/>
        <v>-2777.7777777777778</v>
      </c>
      <c r="L48" s="12">
        <f t="shared" si="8"/>
        <v>-967.97934413244423</v>
      </c>
      <c r="M48" s="12">
        <f t="shared" si="9"/>
        <v>-585.78760647946638</v>
      </c>
      <c r="N48" s="12">
        <f t="shared" si="10"/>
        <v>-3254.3755915525912</v>
      </c>
      <c r="O48" s="12">
        <f t="shared" si="11"/>
        <v>-3840.1631980320576</v>
      </c>
      <c r="P48" s="12">
        <f t="shared" si="12"/>
        <v>-2286.3962474201471</v>
      </c>
    </row>
    <row r="49" spans="1:16" ht="12" customHeight="1" x14ac:dyDescent="0.2">
      <c r="A49" s="9">
        <f t="shared" si="0"/>
        <v>23</v>
      </c>
      <c r="B49" s="13" t="s">
        <v>3</v>
      </c>
      <c r="C49" s="12">
        <f t="shared" si="1"/>
        <v>39277.777777777766</v>
      </c>
      <c r="D49" s="12">
        <f t="shared" si="2"/>
        <v>-372.69870026390061</v>
      </c>
      <c r="E49" s="12">
        <f>IF(NC&lt;=N,IF(PG="T",0,IF(PG="P",Interes,Interes+Amort)),0)</f>
        <v>-3178.2542558194555</v>
      </c>
      <c r="F49" s="12">
        <f>IF(NC&lt;=N,IF(OR(PG="T",PG="P"),0,-SI/(N-NC+1)),0)</f>
        <v>-2805.5555555555547</v>
      </c>
      <c r="G49" s="12">
        <f t="shared" si="3"/>
        <v>-29.5</v>
      </c>
      <c r="H49" s="12">
        <f t="shared" si="4"/>
        <v>-20</v>
      </c>
      <c r="I49" s="12">
        <f t="shared" si="5"/>
        <v>0</v>
      </c>
      <c r="J49" s="12">
        <f t="shared" si="6"/>
        <v>36472.222222222212</v>
      </c>
      <c r="K49" s="12">
        <f t="shared" si="7"/>
        <v>-2777.7777777777778</v>
      </c>
      <c r="L49" s="12">
        <f t="shared" si="8"/>
        <v>-959.99294341250356</v>
      </c>
      <c r="M49" s="12">
        <f t="shared" si="9"/>
        <v>-580.995766047502</v>
      </c>
      <c r="N49" s="12">
        <f t="shared" si="10"/>
        <v>-3227.7542558194555</v>
      </c>
      <c r="O49" s="12">
        <f t="shared" si="11"/>
        <v>-3808.7500218669575</v>
      </c>
      <c r="P49" s="12">
        <f t="shared" si="12"/>
        <v>-2267.7613124069521</v>
      </c>
    </row>
    <row r="50" spans="1:16" ht="12" customHeight="1" x14ac:dyDescent="0.2">
      <c r="A50" s="9">
        <f t="shared" si="0"/>
        <v>24</v>
      </c>
      <c r="B50" s="13" t="s">
        <v>3</v>
      </c>
      <c r="C50" s="12">
        <f t="shared" si="1"/>
        <v>36472.222222222212</v>
      </c>
      <c r="D50" s="12">
        <f t="shared" si="2"/>
        <v>-346.0773645307649</v>
      </c>
      <c r="E50" s="12">
        <f>IF(NC&lt;=N,IF(PG="T",0,IF(PG="P",Interes,Interes+Amort)),0)</f>
        <v>-3151.6329200863197</v>
      </c>
      <c r="F50" s="12">
        <f>IF(NC&lt;=N,IF(OR(PG="T",PG="P"),0,-SI/(N-NC+1)),0)</f>
        <v>-2805.5555555555547</v>
      </c>
      <c r="G50" s="12">
        <f t="shared" si="3"/>
        <v>-29.5</v>
      </c>
      <c r="H50" s="12">
        <f t="shared" si="4"/>
        <v>-20</v>
      </c>
      <c r="I50" s="12">
        <f t="shared" si="5"/>
        <v>0</v>
      </c>
      <c r="J50" s="12">
        <f t="shared" si="6"/>
        <v>33666.666666666657</v>
      </c>
      <c r="K50" s="12">
        <f t="shared" si="7"/>
        <v>-2777.7777777777778</v>
      </c>
      <c r="L50" s="12">
        <f t="shared" si="8"/>
        <v>-952.00654269256279</v>
      </c>
      <c r="M50" s="12">
        <f t="shared" si="9"/>
        <v>-576.20392561553751</v>
      </c>
      <c r="N50" s="12">
        <f t="shared" si="10"/>
        <v>-3201.1329200863197</v>
      </c>
      <c r="O50" s="12">
        <f t="shared" si="11"/>
        <v>-3777.3368457018573</v>
      </c>
      <c r="P50" s="12">
        <f t="shared" si="12"/>
        <v>-2249.1263773937571</v>
      </c>
    </row>
    <row r="51" spans="1:16" ht="12" customHeight="1" x14ac:dyDescent="0.2">
      <c r="A51" s="9">
        <f t="shared" si="0"/>
        <v>25</v>
      </c>
      <c r="B51" s="13" t="s">
        <v>3</v>
      </c>
      <c r="C51" s="12">
        <f t="shared" si="1"/>
        <v>33666.666666666657</v>
      </c>
      <c r="D51" s="12">
        <f t="shared" si="2"/>
        <v>-319.45602879762913</v>
      </c>
      <c r="E51" s="12">
        <f>IF(NC&lt;=N,IF(PG="T",0,IF(PG="P",Interes,Interes+Amort)),0)</f>
        <v>-3125.0115843531839</v>
      </c>
      <c r="F51" s="12">
        <f>IF(NC&lt;=N,IF(OR(PG="T",PG="P"),0,-SI/(N-NC+1)),0)</f>
        <v>-2805.5555555555547</v>
      </c>
      <c r="G51" s="12">
        <f t="shared" si="3"/>
        <v>-29.5</v>
      </c>
      <c r="H51" s="12">
        <f t="shared" si="4"/>
        <v>-20</v>
      </c>
      <c r="I51" s="12">
        <f t="shared" si="5"/>
        <v>0</v>
      </c>
      <c r="J51" s="12">
        <f t="shared" si="6"/>
        <v>30861.111111111102</v>
      </c>
      <c r="K51" s="12">
        <f t="shared" si="7"/>
        <v>-2777.7777777777778</v>
      </c>
      <c r="L51" s="12">
        <f t="shared" si="8"/>
        <v>-944.02014197262201</v>
      </c>
      <c r="M51" s="12">
        <f t="shared" si="9"/>
        <v>-571.41208518357314</v>
      </c>
      <c r="N51" s="12">
        <f t="shared" si="10"/>
        <v>-3174.5115843531839</v>
      </c>
      <c r="O51" s="12">
        <f t="shared" si="11"/>
        <v>-3745.9236695367572</v>
      </c>
      <c r="P51" s="12">
        <f t="shared" si="12"/>
        <v>-2230.4914423805621</v>
      </c>
    </row>
    <row r="52" spans="1:16" ht="12" customHeight="1" x14ac:dyDescent="0.2">
      <c r="A52" s="9">
        <f t="shared" si="0"/>
        <v>26</v>
      </c>
      <c r="B52" s="13" t="s">
        <v>3</v>
      </c>
      <c r="C52" s="12">
        <f t="shared" si="1"/>
        <v>30861.111111111102</v>
      </c>
      <c r="D52" s="12">
        <f t="shared" si="2"/>
        <v>-292.83469306449337</v>
      </c>
      <c r="E52" s="12">
        <f>IF(NC&lt;=N,IF(PG="T",0,IF(PG="P",Interes,Interes+Amort)),0)</f>
        <v>-3098.3902486200482</v>
      </c>
      <c r="F52" s="12">
        <f>IF(NC&lt;=N,IF(OR(PG="T",PG="P"),0,-SI/(N-NC+1)),0)</f>
        <v>-2805.5555555555547</v>
      </c>
      <c r="G52" s="12">
        <f t="shared" si="3"/>
        <v>-29.5</v>
      </c>
      <c r="H52" s="12">
        <f t="shared" si="4"/>
        <v>-20</v>
      </c>
      <c r="I52" s="12">
        <f t="shared" si="5"/>
        <v>0</v>
      </c>
      <c r="J52" s="12">
        <f t="shared" si="6"/>
        <v>28055.555555555547</v>
      </c>
      <c r="K52" s="12">
        <f t="shared" si="7"/>
        <v>-2777.7777777777778</v>
      </c>
      <c r="L52" s="12">
        <f t="shared" si="8"/>
        <v>-936.03374125268135</v>
      </c>
      <c r="M52" s="12">
        <f t="shared" si="9"/>
        <v>-566.62024475160865</v>
      </c>
      <c r="N52" s="12">
        <f t="shared" si="10"/>
        <v>-3147.8902486200482</v>
      </c>
      <c r="O52" s="12">
        <f t="shared" si="11"/>
        <v>-3714.5104933716566</v>
      </c>
      <c r="P52" s="12">
        <f t="shared" si="12"/>
        <v>-2211.8565073673667</v>
      </c>
    </row>
    <row r="53" spans="1:16" ht="12" customHeight="1" x14ac:dyDescent="0.2">
      <c r="A53" s="9">
        <f t="shared" si="0"/>
        <v>27</v>
      </c>
      <c r="B53" s="13" t="s">
        <v>3</v>
      </c>
      <c r="C53" s="12">
        <f t="shared" si="1"/>
        <v>28055.555555555547</v>
      </c>
      <c r="D53" s="12">
        <f t="shared" si="2"/>
        <v>-266.2133573313576</v>
      </c>
      <c r="E53" s="12">
        <f>IF(NC&lt;=N,IF(PG="T",0,IF(PG="P",Interes,Interes+Amort)),0)</f>
        <v>-3071.7689128869124</v>
      </c>
      <c r="F53" s="12">
        <f>IF(NC&lt;=N,IF(OR(PG="T",PG="P"),0,-SI/(N-NC+1)),0)</f>
        <v>-2805.5555555555547</v>
      </c>
      <c r="G53" s="12">
        <f t="shared" si="3"/>
        <v>-29.5</v>
      </c>
      <c r="H53" s="12">
        <f t="shared" si="4"/>
        <v>-20</v>
      </c>
      <c r="I53" s="12">
        <f t="shared" si="5"/>
        <v>0</v>
      </c>
      <c r="J53" s="12">
        <f t="shared" si="6"/>
        <v>25249.999999999993</v>
      </c>
      <c r="K53" s="12">
        <f t="shared" si="7"/>
        <v>-2777.7777777777778</v>
      </c>
      <c r="L53" s="12">
        <f t="shared" si="8"/>
        <v>-928.04734053274058</v>
      </c>
      <c r="M53" s="12">
        <f t="shared" si="9"/>
        <v>-561.82840431964416</v>
      </c>
      <c r="N53" s="12">
        <f t="shared" si="10"/>
        <v>-3121.2689128869124</v>
      </c>
      <c r="O53" s="12">
        <f t="shared" si="11"/>
        <v>-3683.0973172065565</v>
      </c>
      <c r="P53" s="12">
        <f t="shared" si="12"/>
        <v>-2193.2215723541717</v>
      </c>
    </row>
    <row r="54" spans="1:16" ht="12" customHeight="1" x14ac:dyDescent="0.2">
      <c r="A54" s="9">
        <f t="shared" si="0"/>
        <v>28</v>
      </c>
      <c r="B54" s="13" t="s">
        <v>3</v>
      </c>
      <c r="C54" s="12">
        <f t="shared" si="1"/>
        <v>25249.999999999993</v>
      </c>
      <c r="D54" s="12">
        <f t="shared" si="2"/>
        <v>-239.59202159822183</v>
      </c>
      <c r="E54" s="12">
        <f>IF(NC&lt;=N,IF(PG="T",0,IF(PG="P",Interes,Interes+Amort)),0)</f>
        <v>-3045.1475771537766</v>
      </c>
      <c r="F54" s="12">
        <f>IF(NC&lt;=N,IF(OR(PG="T",PG="P"),0,-SI/(N-NC+1)),0)</f>
        <v>-2805.5555555555547</v>
      </c>
      <c r="G54" s="12">
        <f t="shared" si="3"/>
        <v>-29.5</v>
      </c>
      <c r="H54" s="12">
        <f t="shared" si="4"/>
        <v>-20</v>
      </c>
      <c r="I54" s="12">
        <f t="shared" si="5"/>
        <v>0</v>
      </c>
      <c r="J54" s="12">
        <f t="shared" si="6"/>
        <v>22444.444444444438</v>
      </c>
      <c r="K54" s="12">
        <f t="shared" si="7"/>
        <v>-2777.7777777777778</v>
      </c>
      <c r="L54" s="12">
        <f t="shared" si="8"/>
        <v>-920.06093981279992</v>
      </c>
      <c r="M54" s="12">
        <f t="shared" si="9"/>
        <v>-557.03656388767979</v>
      </c>
      <c r="N54" s="12">
        <f t="shared" si="10"/>
        <v>-3094.6475771537766</v>
      </c>
      <c r="O54" s="12">
        <f t="shared" si="11"/>
        <v>-3651.6841410414563</v>
      </c>
      <c r="P54" s="12">
        <f t="shared" si="12"/>
        <v>-2174.5866373409767</v>
      </c>
    </row>
    <row r="55" spans="1:16" ht="12" customHeight="1" x14ac:dyDescent="0.2">
      <c r="A55" s="9">
        <f t="shared" si="0"/>
        <v>29</v>
      </c>
      <c r="B55" s="13" t="s">
        <v>3</v>
      </c>
      <c r="C55" s="12">
        <f t="shared" si="1"/>
        <v>22444.444444444438</v>
      </c>
      <c r="D55" s="12">
        <f t="shared" si="2"/>
        <v>-212.97068586508607</v>
      </c>
      <c r="E55" s="12">
        <f>IF(NC&lt;=N,IF(PG="T",0,IF(PG="P",Interes,Interes+Amort)),0)</f>
        <v>-3018.5262414206409</v>
      </c>
      <c r="F55" s="12">
        <f>IF(NC&lt;=N,IF(OR(PG="T",PG="P"),0,-SI/(N-NC+1)),0)</f>
        <v>-2805.5555555555547</v>
      </c>
      <c r="G55" s="12">
        <f t="shared" si="3"/>
        <v>-29.5</v>
      </c>
      <c r="H55" s="12">
        <f t="shared" si="4"/>
        <v>-20</v>
      </c>
      <c r="I55" s="12">
        <f t="shared" si="5"/>
        <v>0</v>
      </c>
      <c r="J55" s="12">
        <f t="shared" si="6"/>
        <v>19638.888888888883</v>
      </c>
      <c r="K55" s="12">
        <f t="shared" si="7"/>
        <v>-2777.7777777777778</v>
      </c>
      <c r="L55" s="12">
        <f t="shared" si="8"/>
        <v>-912.07453909285914</v>
      </c>
      <c r="M55" s="12">
        <f t="shared" si="9"/>
        <v>-552.2447234557153</v>
      </c>
      <c r="N55" s="12">
        <f t="shared" si="10"/>
        <v>-3068.0262414206409</v>
      </c>
      <c r="O55" s="12">
        <f t="shared" si="11"/>
        <v>-3620.2709648763562</v>
      </c>
      <c r="P55" s="12">
        <f t="shared" si="12"/>
        <v>-2155.9517023277817</v>
      </c>
    </row>
    <row r="56" spans="1:16" ht="12" customHeight="1" x14ac:dyDescent="0.2">
      <c r="A56" s="9">
        <f t="shared" si="0"/>
        <v>30</v>
      </c>
      <c r="B56" s="13" t="s">
        <v>3</v>
      </c>
      <c r="C56" s="12">
        <f t="shared" si="1"/>
        <v>19638.888888888883</v>
      </c>
      <c r="D56" s="12">
        <f t="shared" si="2"/>
        <v>-186.3493501319503</v>
      </c>
      <c r="E56" s="12">
        <f>IF(NC&lt;=N,IF(PG="T",0,IF(PG="P",Interes,Interes+Amort)),0)</f>
        <v>-2991.9049056875051</v>
      </c>
      <c r="F56" s="12">
        <f>IF(NC&lt;=N,IF(OR(PG="T",PG="P"),0,-SI/(N-NC+1)),0)</f>
        <v>-2805.5555555555547</v>
      </c>
      <c r="G56" s="12">
        <f t="shared" si="3"/>
        <v>-29.5</v>
      </c>
      <c r="H56" s="12">
        <f t="shared" si="4"/>
        <v>-20</v>
      </c>
      <c r="I56" s="12">
        <f t="shared" si="5"/>
        <v>0</v>
      </c>
      <c r="J56" s="12">
        <f t="shared" si="6"/>
        <v>16833.333333333328</v>
      </c>
      <c r="K56" s="12">
        <f t="shared" si="7"/>
        <v>-2777.7777777777778</v>
      </c>
      <c r="L56" s="12">
        <f t="shared" si="8"/>
        <v>-904.08813837291848</v>
      </c>
      <c r="M56" s="12">
        <f t="shared" si="9"/>
        <v>-547.45288302375093</v>
      </c>
      <c r="N56" s="12">
        <f t="shared" si="10"/>
        <v>-3041.4049056875051</v>
      </c>
      <c r="O56" s="12">
        <f t="shared" si="11"/>
        <v>-3588.857788711256</v>
      </c>
      <c r="P56" s="12">
        <f t="shared" si="12"/>
        <v>-2137.3167673145867</v>
      </c>
    </row>
    <row r="57" spans="1:16" ht="12" customHeight="1" x14ac:dyDescent="0.2">
      <c r="A57" s="9">
        <f t="shared" si="0"/>
        <v>31</v>
      </c>
      <c r="B57" s="13" t="s">
        <v>3</v>
      </c>
      <c r="C57" s="12">
        <f t="shared" si="1"/>
        <v>16833.333333333328</v>
      </c>
      <c r="D57" s="12">
        <f t="shared" si="2"/>
        <v>-159.72801439881457</v>
      </c>
      <c r="E57" s="12">
        <f>IF(NC&lt;=N,IF(PG="T",0,IF(PG="P",Interes,Interes+Amort)),0)</f>
        <v>-2965.2835699543693</v>
      </c>
      <c r="F57" s="12">
        <f>IF(NC&lt;=N,IF(OR(PG="T",PG="P"),0,-SI/(N-NC+1)),0)</f>
        <v>-2805.5555555555547</v>
      </c>
      <c r="G57" s="12">
        <f t="shared" si="3"/>
        <v>-29.5</v>
      </c>
      <c r="H57" s="12">
        <f t="shared" si="4"/>
        <v>-20</v>
      </c>
      <c r="I57" s="12">
        <f t="shared" si="5"/>
        <v>0</v>
      </c>
      <c r="J57" s="12">
        <f t="shared" si="6"/>
        <v>14027.777777777774</v>
      </c>
      <c r="K57" s="12">
        <f t="shared" si="7"/>
        <v>-2777.7777777777778</v>
      </c>
      <c r="L57" s="12">
        <f t="shared" si="8"/>
        <v>-896.1017376529777</v>
      </c>
      <c r="M57" s="12">
        <f t="shared" si="9"/>
        <v>-542.66104259178644</v>
      </c>
      <c r="N57" s="12">
        <f t="shared" si="10"/>
        <v>-3014.7835699543693</v>
      </c>
      <c r="O57" s="12">
        <f t="shared" si="11"/>
        <v>-3557.4446125461559</v>
      </c>
      <c r="P57" s="12">
        <f t="shared" si="12"/>
        <v>-2118.6818323013918</v>
      </c>
    </row>
    <row r="58" spans="1:16" ht="12" customHeight="1" x14ac:dyDescent="0.2">
      <c r="A58" s="9">
        <f t="shared" si="0"/>
        <v>32</v>
      </c>
      <c r="B58" s="13" t="s">
        <v>3</v>
      </c>
      <c r="C58" s="12">
        <f t="shared" si="1"/>
        <v>14027.777777777774</v>
      </c>
      <c r="D58" s="12">
        <f t="shared" si="2"/>
        <v>-133.1066786656788</v>
      </c>
      <c r="E58" s="12">
        <f>IF(NC&lt;=N,IF(PG="T",0,IF(PG="P",Interes,Interes+Amort)),0)</f>
        <v>-2938.6622342212336</v>
      </c>
      <c r="F58" s="12">
        <f>IF(NC&lt;=N,IF(OR(PG="T",PG="P"),0,-SI/(N-NC+1)),0)</f>
        <v>-2805.5555555555547</v>
      </c>
      <c r="G58" s="12">
        <f t="shared" si="3"/>
        <v>-29.5</v>
      </c>
      <c r="H58" s="12">
        <f t="shared" si="4"/>
        <v>-20</v>
      </c>
      <c r="I58" s="12">
        <f t="shared" si="5"/>
        <v>0</v>
      </c>
      <c r="J58" s="12">
        <f t="shared" si="6"/>
        <v>11222.222222222219</v>
      </c>
      <c r="K58" s="12">
        <f t="shared" si="7"/>
        <v>-2777.7777777777778</v>
      </c>
      <c r="L58" s="12">
        <f t="shared" si="8"/>
        <v>-888.11533693303693</v>
      </c>
      <c r="M58" s="12">
        <f t="shared" si="9"/>
        <v>-537.86920215982207</v>
      </c>
      <c r="N58" s="12">
        <f t="shared" si="10"/>
        <v>-2988.1622342212336</v>
      </c>
      <c r="O58" s="12">
        <f t="shared" si="11"/>
        <v>-3526.0314363810558</v>
      </c>
      <c r="P58" s="12">
        <f t="shared" si="12"/>
        <v>-2100.0468972881968</v>
      </c>
    </row>
    <row r="59" spans="1:16" ht="12" customHeight="1" x14ac:dyDescent="0.2">
      <c r="A59" s="9">
        <f t="shared" si="0"/>
        <v>33</v>
      </c>
      <c r="B59" s="13" t="s">
        <v>3</v>
      </c>
      <c r="C59" s="12">
        <f t="shared" si="1"/>
        <v>11222.222222222219</v>
      </c>
      <c r="D59" s="12">
        <f t="shared" si="2"/>
        <v>-106.48534293254303</v>
      </c>
      <c r="E59" s="12">
        <f>IF(NC&lt;=N,IF(PG="T",0,IF(PG="P",Interes,Interes+Amort)),0)</f>
        <v>-2912.0408984880978</v>
      </c>
      <c r="F59" s="12">
        <f>IF(NC&lt;=N,IF(OR(PG="T",PG="P"),0,-SI/(N-NC+1)),0)</f>
        <v>-2805.5555555555547</v>
      </c>
      <c r="G59" s="12">
        <f t="shared" si="3"/>
        <v>-29.5</v>
      </c>
      <c r="H59" s="12">
        <f t="shared" si="4"/>
        <v>-20</v>
      </c>
      <c r="I59" s="12">
        <f t="shared" si="5"/>
        <v>0</v>
      </c>
      <c r="J59" s="12">
        <f t="shared" si="6"/>
        <v>8416.6666666666642</v>
      </c>
      <c r="K59" s="12">
        <f t="shared" si="7"/>
        <v>-2777.7777777777778</v>
      </c>
      <c r="L59" s="12">
        <f t="shared" si="8"/>
        <v>-880.12893621309627</v>
      </c>
      <c r="M59" s="12">
        <f t="shared" si="9"/>
        <v>-533.07736172785758</v>
      </c>
      <c r="N59" s="12">
        <f t="shared" si="10"/>
        <v>-2961.5408984880978</v>
      </c>
      <c r="O59" s="12">
        <f t="shared" si="11"/>
        <v>-3494.6182602159552</v>
      </c>
      <c r="P59" s="12">
        <f t="shared" si="12"/>
        <v>-2081.4119622750013</v>
      </c>
    </row>
    <row r="60" spans="1:16" ht="12" customHeight="1" x14ac:dyDescent="0.2">
      <c r="A60" s="9">
        <f t="shared" si="0"/>
        <v>34</v>
      </c>
      <c r="B60" s="13" t="s">
        <v>3</v>
      </c>
      <c r="C60" s="12">
        <f t="shared" si="1"/>
        <v>8416.6666666666642</v>
      </c>
      <c r="D60" s="12">
        <f t="shared" si="2"/>
        <v>-79.864007199407283</v>
      </c>
      <c r="E60" s="12">
        <f>IF(NC&lt;=N,IF(PG="T",0,IF(PG="P",Interes,Interes+Amort)),0)</f>
        <v>-2885.419562754962</v>
      </c>
      <c r="F60" s="12">
        <f>IF(NC&lt;=N,IF(OR(PG="T",PG="P"),0,-SI/(N-NC+1)),0)</f>
        <v>-2805.5555555555547</v>
      </c>
      <c r="G60" s="12">
        <f t="shared" si="3"/>
        <v>-29.5</v>
      </c>
      <c r="H60" s="12">
        <f t="shared" si="4"/>
        <v>-20</v>
      </c>
      <c r="I60" s="12">
        <f t="shared" si="5"/>
        <v>0</v>
      </c>
      <c r="J60" s="12">
        <f t="shared" si="6"/>
        <v>5611.1111111111095</v>
      </c>
      <c r="K60" s="12">
        <f t="shared" si="7"/>
        <v>-2777.7777777777778</v>
      </c>
      <c r="L60" s="12">
        <f t="shared" si="8"/>
        <v>-872.14253549315549</v>
      </c>
      <c r="M60" s="12">
        <f t="shared" si="9"/>
        <v>-528.2855212958932</v>
      </c>
      <c r="N60" s="12">
        <f t="shared" si="10"/>
        <v>-2934.919562754962</v>
      </c>
      <c r="O60" s="12">
        <f t="shared" si="11"/>
        <v>-3463.2050840508555</v>
      </c>
      <c r="P60" s="12">
        <f t="shared" si="12"/>
        <v>-2062.7770272618063</v>
      </c>
    </row>
    <row r="61" spans="1:16" ht="12" customHeight="1" x14ac:dyDescent="0.2">
      <c r="A61" s="9">
        <f t="shared" si="0"/>
        <v>35</v>
      </c>
      <c r="B61" s="13" t="s">
        <v>3</v>
      </c>
      <c r="C61" s="12">
        <f t="shared" si="1"/>
        <v>5611.1111111111095</v>
      </c>
      <c r="D61" s="12">
        <f t="shared" si="2"/>
        <v>-53.242671466271517</v>
      </c>
      <c r="E61" s="12">
        <f>IF(NC&lt;=N,IF(PG="T",0,IF(PG="P",Interes,Interes+Amort)),0)</f>
        <v>-2858.7982270218263</v>
      </c>
      <c r="F61" s="12">
        <f>IF(NC&lt;=N,IF(OR(PG="T",PG="P"),0,-SI/(N-NC+1)),0)</f>
        <v>-2805.5555555555547</v>
      </c>
      <c r="G61" s="12">
        <f t="shared" si="3"/>
        <v>-29.5</v>
      </c>
      <c r="H61" s="12">
        <f t="shared" si="4"/>
        <v>-20</v>
      </c>
      <c r="I61" s="12">
        <f t="shared" si="5"/>
        <v>0</v>
      </c>
      <c r="J61" s="12">
        <f t="shared" si="6"/>
        <v>2805.5555555555547</v>
      </c>
      <c r="K61" s="12">
        <f t="shared" si="7"/>
        <v>-2777.7777777777778</v>
      </c>
      <c r="L61" s="12">
        <f t="shared" si="8"/>
        <v>-864.15613477321483</v>
      </c>
      <c r="M61" s="12">
        <f t="shared" si="9"/>
        <v>-523.49368086392872</v>
      </c>
      <c r="N61" s="12">
        <f t="shared" si="10"/>
        <v>-2908.2982270218263</v>
      </c>
      <c r="O61" s="12">
        <f t="shared" si="11"/>
        <v>-3431.7919078857549</v>
      </c>
      <c r="P61" s="12">
        <f t="shared" si="12"/>
        <v>-2044.1420922486113</v>
      </c>
    </row>
    <row r="62" spans="1:16" ht="12" customHeight="1" x14ac:dyDescent="0.2">
      <c r="A62" s="9">
        <f t="shared" si="0"/>
        <v>36</v>
      </c>
      <c r="B62" s="13" t="s">
        <v>3</v>
      </c>
      <c r="C62" s="12">
        <f t="shared" si="1"/>
        <v>2805.5555555555547</v>
      </c>
      <c r="D62" s="12">
        <f t="shared" si="2"/>
        <v>-26.621335733135759</v>
      </c>
      <c r="E62" s="12">
        <f>IF(NC&lt;=N,IF(PG="T",0,IF(PG="P",Interes,Interes+Amort)),0)</f>
        <v>-2832.1768912886905</v>
      </c>
      <c r="F62" s="12">
        <f>IF(NC&lt;=N,IF(OR(PG="T",PG="P"),0,-SI/(N-NC+1)),0)</f>
        <v>-2805.5555555555547</v>
      </c>
      <c r="G62" s="12">
        <f t="shared" si="3"/>
        <v>-29.5</v>
      </c>
      <c r="H62" s="12">
        <f t="shared" si="4"/>
        <v>-20</v>
      </c>
      <c r="I62" s="12">
        <f t="shared" si="5"/>
        <v>-1000</v>
      </c>
      <c r="J62" s="12">
        <f t="shared" si="6"/>
        <v>0</v>
      </c>
      <c r="K62" s="12">
        <f t="shared" si="7"/>
        <v>-2777.7777777777778</v>
      </c>
      <c r="L62" s="12">
        <f t="shared" si="8"/>
        <v>-856.16973405327406</v>
      </c>
      <c r="M62" s="12">
        <f t="shared" si="9"/>
        <v>-698.70184043196423</v>
      </c>
      <c r="N62" s="12">
        <f t="shared" si="10"/>
        <v>-3881.6768912886905</v>
      </c>
      <c r="O62" s="12">
        <f t="shared" si="11"/>
        <v>-4580.3787317206552</v>
      </c>
      <c r="P62" s="12">
        <f t="shared" si="12"/>
        <v>-3025.5071572354163</v>
      </c>
    </row>
    <row r="63" spans="1:16" ht="12" customHeight="1" x14ac:dyDescent="0.2">
      <c r="A63" s="9">
        <f t="shared" si="0"/>
        <v>37</v>
      </c>
      <c r="B63" s="13" t="s">
        <v>3</v>
      </c>
      <c r="C63" s="12">
        <f t="shared" si="1"/>
        <v>0</v>
      </c>
      <c r="D63" s="12">
        <f t="shared" si="2"/>
        <v>0</v>
      </c>
      <c r="E63" s="12">
        <f>IF(NC&lt;=N,IF(PG="T",0,IF(PG="P",Interes,Interes+Amort)),0)</f>
        <v>0</v>
      </c>
      <c r="F63" s="12">
        <f>IF(NC&lt;=N,IF(OR(PG="T",PG="P"),0,-SI/(N-NC+1)),0)</f>
        <v>0</v>
      </c>
      <c r="G63" s="12">
        <f t="shared" si="3"/>
        <v>0</v>
      </c>
      <c r="H63" s="12">
        <f t="shared" si="4"/>
        <v>0</v>
      </c>
      <c r="I63" s="12">
        <f t="shared" si="5"/>
        <v>0</v>
      </c>
      <c r="J63" s="12">
        <f t="shared" si="6"/>
        <v>0</v>
      </c>
      <c r="K63" s="12">
        <f t="shared" si="7"/>
        <v>0</v>
      </c>
      <c r="L63" s="12">
        <f t="shared" si="8"/>
        <v>0</v>
      </c>
      <c r="M63" s="12">
        <f t="shared" si="9"/>
        <v>0</v>
      </c>
      <c r="N63" s="12">
        <f t="shared" si="10"/>
        <v>0</v>
      </c>
      <c r="O63" s="12">
        <f t="shared" si="11"/>
        <v>0</v>
      </c>
      <c r="P63" s="12">
        <f t="shared" si="12"/>
        <v>0</v>
      </c>
    </row>
    <row r="64" spans="1:16" ht="12" customHeight="1" x14ac:dyDescent="0.2">
      <c r="A64" s="9">
        <f t="shared" si="0"/>
        <v>38</v>
      </c>
      <c r="B64" s="13" t="s">
        <v>3</v>
      </c>
      <c r="C64" s="12">
        <f t="shared" si="1"/>
        <v>0</v>
      </c>
      <c r="D64" s="12">
        <f t="shared" si="2"/>
        <v>0</v>
      </c>
      <c r="E64" s="12">
        <f>IF(NC&lt;=N,IF(PG="T",0,IF(PG="P",Interes,Interes+Amort)),0)</f>
        <v>0</v>
      </c>
      <c r="F64" s="12">
        <f>IF(NC&lt;=N,IF(OR(PG="T",PG="P"),0,-SI/(N-NC+1)),0)</f>
        <v>0</v>
      </c>
      <c r="G64" s="12">
        <f t="shared" si="3"/>
        <v>0</v>
      </c>
      <c r="H64" s="12">
        <f t="shared" si="4"/>
        <v>0</v>
      </c>
      <c r="I64" s="12">
        <f t="shared" si="5"/>
        <v>0</v>
      </c>
      <c r="J64" s="12">
        <f t="shared" si="6"/>
        <v>0</v>
      </c>
      <c r="K64" s="12">
        <f t="shared" si="7"/>
        <v>0</v>
      </c>
      <c r="L64" s="12">
        <f t="shared" si="8"/>
        <v>0</v>
      </c>
      <c r="M64" s="12">
        <f t="shared" si="9"/>
        <v>0</v>
      </c>
      <c r="N64" s="12">
        <f t="shared" si="10"/>
        <v>0</v>
      </c>
      <c r="O64" s="12">
        <f t="shared" si="11"/>
        <v>0</v>
      </c>
      <c r="P64" s="12">
        <f t="shared" si="12"/>
        <v>0</v>
      </c>
    </row>
    <row r="65" spans="1:16" ht="12" customHeight="1" x14ac:dyDescent="0.2">
      <c r="A65" s="9">
        <f t="shared" si="0"/>
        <v>39</v>
      </c>
      <c r="B65" s="13" t="s">
        <v>3</v>
      </c>
      <c r="C65" s="12">
        <f t="shared" si="1"/>
        <v>0</v>
      </c>
      <c r="D65" s="12">
        <f t="shared" si="2"/>
        <v>0</v>
      </c>
      <c r="E65" s="12">
        <f>IF(NC&lt;=N,IF(PG="T",0,IF(PG="P",Interes,Interes+Amort)),0)</f>
        <v>0</v>
      </c>
      <c r="F65" s="12">
        <f>IF(NC&lt;=N,IF(OR(PG="T",PG="P"),0,-SI/(N-NC+1)),0)</f>
        <v>0</v>
      </c>
      <c r="G65" s="12">
        <f t="shared" si="3"/>
        <v>0</v>
      </c>
      <c r="H65" s="12">
        <f t="shared" si="4"/>
        <v>0</v>
      </c>
      <c r="I65" s="12">
        <f t="shared" si="5"/>
        <v>0</v>
      </c>
      <c r="J65" s="12">
        <f t="shared" si="6"/>
        <v>0</v>
      </c>
      <c r="K65" s="12">
        <f t="shared" si="7"/>
        <v>0</v>
      </c>
      <c r="L65" s="12">
        <f t="shared" si="8"/>
        <v>0</v>
      </c>
      <c r="M65" s="12">
        <f t="shared" si="9"/>
        <v>0</v>
      </c>
      <c r="N65" s="12">
        <f t="shared" si="10"/>
        <v>0</v>
      </c>
      <c r="O65" s="12">
        <f t="shared" si="11"/>
        <v>0</v>
      </c>
      <c r="P65" s="12">
        <f t="shared" si="12"/>
        <v>0</v>
      </c>
    </row>
    <row r="66" spans="1:16" ht="12" customHeight="1" x14ac:dyDescent="0.2">
      <c r="A66" s="9">
        <f t="shared" si="0"/>
        <v>40</v>
      </c>
      <c r="B66" s="13" t="s">
        <v>3</v>
      </c>
      <c r="C66" s="12">
        <f t="shared" si="1"/>
        <v>0</v>
      </c>
      <c r="D66" s="12">
        <f t="shared" si="2"/>
        <v>0</v>
      </c>
      <c r="E66" s="12">
        <f>IF(NC&lt;=N,IF(PG="T",0,IF(PG="P",Interes,Interes+Amort)),0)</f>
        <v>0</v>
      </c>
      <c r="F66" s="12">
        <f>IF(NC&lt;=N,IF(OR(PG="T",PG="P"),0,-SI/(N-NC+1)),0)</f>
        <v>0</v>
      </c>
      <c r="G66" s="12">
        <f t="shared" si="3"/>
        <v>0</v>
      </c>
      <c r="H66" s="12">
        <f t="shared" si="4"/>
        <v>0</v>
      </c>
      <c r="I66" s="12">
        <f t="shared" si="5"/>
        <v>0</v>
      </c>
      <c r="J66" s="12">
        <f t="shared" si="6"/>
        <v>0</v>
      </c>
      <c r="K66" s="12">
        <f t="shared" si="7"/>
        <v>0</v>
      </c>
      <c r="L66" s="12">
        <f t="shared" si="8"/>
        <v>0</v>
      </c>
      <c r="M66" s="12">
        <f t="shared" si="9"/>
        <v>0</v>
      </c>
      <c r="N66" s="12">
        <f t="shared" si="10"/>
        <v>0</v>
      </c>
      <c r="O66" s="12">
        <f t="shared" si="11"/>
        <v>0</v>
      </c>
      <c r="P66" s="12">
        <f t="shared" si="12"/>
        <v>0</v>
      </c>
    </row>
    <row r="67" spans="1:16" ht="12" customHeight="1" x14ac:dyDescent="0.2">
      <c r="A67" s="9">
        <f t="shared" si="0"/>
        <v>41</v>
      </c>
      <c r="B67" s="13" t="s">
        <v>3</v>
      </c>
      <c r="C67" s="12">
        <f t="shared" si="1"/>
        <v>0</v>
      </c>
      <c r="D67" s="12">
        <f t="shared" si="2"/>
        <v>0</v>
      </c>
      <c r="E67" s="12">
        <f>IF(NC&lt;=N,IF(PG="T",0,IF(PG="P",Interes,Interes+Amort)),0)</f>
        <v>0</v>
      </c>
      <c r="F67" s="12">
        <f>IF(NC&lt;=N,IF(OR(PG="T",PG="P"),0,-SI/(N-NC+1)),0)</f>
        <v>0</v>
      </c>
      <c r="G67" s="12">
        <f t="shared" si="3"/>
        <v>0</v>
      </c>
      <c r="H67" s="12">
        <f t="shared" si="4"/>
        <v>0</v>
      </c>
      <c r="I67" s="12">
        <f t="shared" si="5"/>
        <v>0</v>
      </c>
      <c r="J67" s="12">
        <f t="shared" si="6"/>
        <v>0</v>
      </c>
      <c r="K67" s="12">
        <f t="shared" si="7"/>
        <v>0</v>
      </c>
      <c r="L67" s="12">
        <f t="shared" si="8"/>
        <v>0</v>
      </c>
      <c r="M67" s="12">
        <f t="shared" si="9"/>
        <v>0</v>
      </c>
      <c r="N67" s="12">
        <f t="shared" si="10"/>
        <v>0</v>
      </c>
      <c r="O67" s="12">
        <f t="shared" si="11"/>
        <v>0</v>
      </c>
      <c r="P67" s="12">
        <f t="shared" si="12"/>
        <v>0</v>
      </c>
    </row>
    <row r="68" spans="1:16" ht="12" customHeight="1" x14ac:dyDescent="0.2">
      <c r="A68" s="9">
        <f t="shared" si="0"/>
        <v>42</v>
      </c>
      <c r="B68" s="13" t="s">
        <v>3</v>
      </c>
      <c r="C68" s="12">
        <f t="shared" si="1"/>
        <v>0</v>
      </c>
      <c r="D68" s="12">
        <f t="shared" si="2"/>
        <v>0</v>
      </c>
      <c r="E68" s="12">
        <f>IF(NC&lt;=N,IF(PG="T",0,IF(PG="P",Interes,Interes+Amort)),0)</f>
        <v>0</v>
      </c>
      <c r="F68" s="12">
        <f>IF(NC&lt;=N,IF(OR(PG="T",PG="P"),0,-SI/(N-NC+1)),0)</f>
        <v>0</v>
      </c>
      <c r="G68" s="12">
        <f t="shared" si="3"/>
        <v>0</v>
      </c>
      <c r="H68" s="12">
        <f t="shared" si="4"/>
        <v>0</v>
      </c>
      <c r="I68" s="12">
        <f t="shared" si="5"/>
        <v>0</v>
      </c>
      <c r="J68" s="12">
        <f t="shared" si="6"/>
        <v>0</v>
      </c>
      <c r="K68" s="12">
        <f t="shared" si="7"/>
        <v>0</v>
      </c>
      <c r="L68" s="12">
        <f t="shared" si="8"/>
        <v>0</v>
      </c>
      <c r="M68" s="12">
        <f t="shared" si="9"/>
        <v>0</v>
      </c>
      <c r="N68" s="12">
        <f t="shared" si="10"/>
        <v>0</v>
      </c>
      <c r="O68" s="12">
        <f t="shared" si="11"/>
        <v>0</v>
      </c>
      <c r="P68" s="12">
        <f t="shared" si="12"/>
        <v>0</v>
      </c>
    </row>
    <row r="69" spans="1:16" ht="12" customHeight="1" x14ac:dyDescent="0.2">
      <c r="A69" s="9">
        <f t="shared" si="0"/>
        <v>43</v>
      </c>
      <c r="B69" s="13" t="s">
        <v>3</v>
      </c>
      <c r="C69" s="12">
        <f t="shared" si="1"/>
        <v>0</v>
      </c>
      <c r="D69" s="12">
        <f t="shared" si="2"/>
        <v>0</v>
      </c>
      <c r="E69" s="12">
        <f>IF(NC&lt;=N,IF(PG="T",0,IF(PG="P",Interes,Interes+Amort)),0)</f>
        <v>0</v>
      </c>
      <c r="F69" s="12">
        <f>IF(NC&lt;=N,IF(OR(PG="T",PG="P"),0,-SI/(N-NC+1)),0)</f>
        <v>0</v>
      </c>
      <c r="G69" s="12">
        <f t="shared" si="3"/>
        <v>0</v>
      </c>
      <c r="H69" s="12">
        <f t="shared" si="4"/>
        <v>0</v>
      </c>
      <c r="I69" s="12">
        <f t="shared" si="5"/>
        <v>0</v>
      </c>
      <c r="J69" s="12">
        <f t="shared" si="6"/>
        <v>0</v>
      </c>
      <c r="K69" s="12">
        <f t="shared" si="7"/>
        <v>0</v>
      </c>
      <c r="L69" s="12">
        <f t="shared" si="8"/>
        <v>0</v>
      </c>
      <c r="M69" s="12">
        <f t="shared" si="9"/>
        <v>0</v>
      </c>
      <c r="N69" s="12">
        <f t="shared" si="10"/>
        <v>0</v>
      </c>
      <c r="O69" s="12">
        <f t="shared" si="11"/>
        <v>0</v>
      </c>
      <c r="P69" s="12">
        <f t="shared" si="12"/>
        <v>0</v>
      </c>
    </row>
    <row r="70" spans="1:16" ht="12" customHeight="1" x14ac:dyDescent="0.2">
      <c r="A70" s="9">
        <f t="shared" si="0"/>
        <v>44</v>
      </c>
      <c r="B70" s="13" t="s">
        <v>3</v>
      </c>
      <c r="C70" s="12">
        <f t="shared" si="1"/>
        <v>0</v>
      </c>
      <c r="D70" s="12">
        <f t="shared" si="2"/>
        <v>0</v>
      </c>
      <c r="E70" s="12">
        <f>IF(NC&lt;=N,IF(PG="T",0,IF(PG="P",Interes,Interes+Amort)),0)</f>
        <v>0</v>
      </c>
      <c r="F70" s="12">
        <f>IF(NC&lt;=N,IF(OR(PG="T",PG="P"),0,-SI/(N-NC+1)),0)</f>
        <v>0</v>
      </c>
      <c r="G70" s="12">
        <f t="shared" si="3"/>
        <v>0</v>
      </c>
      <c r="H70" s="12">
        <f t="shared" si="4"/>
        <v>0</v>
      </c>
      <c r="I70" s="12">
        <f t="shared" si="5"/>
        <v>0</v>
      </c>
      <c r="J70" s="12">
        <f t="shared" si="6"/>
        <v>0</v>
      </c>
      <c r="K70" s="12">
        <f t="shared" si="7"/>
        <v>0</v>
      </c>
      <c r="L70" s="12">
        <f t="shared" si="8"/>
        <v>0</v>
      </c>
      <c r="M70" s="12">
        <f t="shared" si="9"/>
        <v>0</v>
      </c>
      <c r="N70" s="12">
        <f t="shared" si="10"/>
        <v>0</v>
      </c>
      <c r="O70" s="12">
        <f t="shared" si="11"/>
        <v>0</v>
      </c>
      <c r="P70" s="12">
        <f t="shared" si="12"/>
        <v>0</v>
      </c>
    </row>
    <row r="71" spans="1:16" ht="12" customHeight="1" x14ac:dyDescent="0.2">
      <c r="A71" s="9">
        <f t="shared" si="0"/>
        <v>45</v>
      </c>
      <c r="B71" s="13" t="s">
        <v>3</v>
      </c>
      <c r="C71" s="12">
        <f t="shared" si="1"/>
        <v>0</v>
      </c>
      <c r="D71" s="12">
        <f t="shared" si="2"/>
        <v>0</v>
      </c>
      <c r="E71" s="12">
        <f>IF(NC&lt;=N,IF(PG="T",0,IF(PG="P",Interes,Interes+Amort)),0)</f>
        <v>0</v>
      </c>
      <c r="F71" s="12">
        <f>IF(NC&lt;=N,IF(OR(PG="T",PG="P"),0,-SI/(N-NC+1)),0)</f>
        <v>0</v>
      </c>
      <c r="G71" s="12">
        <f t="shared" si="3"/>
        <v>0</v>
      </c>
      <c r="H71" s="12">
        <f t="shared" si="4"/>
        <v>0</v>
      </c>
      <c r="I71" s="12">
        <f t="shared" si="5"/>
        <v>0</v>
      </c>
      <c r="J71" s="12">
        <f t="shared" si="6"/>
        <v>0</v>
      </c>
      <c r="K71" s="12">
        <f t="shared" si="7"/>
        <v>0</v>
      </c>
      <c r="L71" s="12">
        <f t="shared" si="8"/>
        <v>0</v>
      </c>
      <c r="M71" s="12">
        <f t="shared" si="9"/>
        <v>0</v>
      </c>
      <c r="N71" s="12">
        <f t="shared" si="10"/>
        <v>0</v>
      </c>
      <c r="O71" s="12">
        <f t="shared" si="11"/>
        <v>0</v>
      </c>
      <c r="P71" s="12">
        <f t="shared" si="12"/>
        <v>0</v>
      </c>
    </row>
    <row r="72" spans="1:16" ht="12" customHeight="1" x14ac:dyDescent="0.2">
      <c r="A72" s="9">
        <f t="shared" si="0"/>
        <v>46</v>
      </c>
      <c r="B72" s="13" t="s">
        <v>3</v>
      </c>
      <c r="C72" s="12">
        <f t="shared" si="1"/>
        <v>0</v>
      </c>
      <c r="D72" s="12">
        <f t="shared" si="2"/>
        <v>0</v>
      </c>
      <c r="E72" s="12">
        <f>IF(NC&lt;=N,IF(PG="T",0,IF(PG="P",Interes,Interes+Amort)),0)</f>
        <v>0</v>
      </c>
      <c r="F72" s="12">
        <f>IF(NC&lt;=N,IF(OR(PG="T",PG="P"),0,-SI/(N-NC+1)),0)</f>
        <v>0</v>
      </c>
      <c r="G72" s="12">
        <f t="shared" si="3"/>
        <v>0</v>
      </c>
      <c r="H72" s="12">
        <f t="shared" si="4"/>
        <v>0</v>
      </c>
      <c r="I72" s="12">
        <f t="shared" si="5"/>
        <v>0</v>
      </c>
      <c r="J72" s="12">
        <f t="shared" si="6"/>
        <v>0</v>
      </c>
      <c r="K72" s="12">
        <f t="shared" si="7"/>
        <v>0</v>
      </c>
      <c r="L72" s="12">
        <f t="shared" si="8"/>
        <v>0</v>
      </c>
      <c r="M72" s="12">
        <f t="shared" si="9"/>
        <v>0</v>
      </c>
      <c r="N72" s="12">
        <f t="shared" si="10"/>
        <v>0</v>
      </c>
      <c r="O72" s="12">
        <f t="shared" si="11"/>
        <v>0</v>
      </c>
      <c r="P72" s="12">
        <f t="shared" si="12"/>
        <v>0</v>
      </c>
    </row>
    <row r="73" spans="1:16" ht="12" customHeight="1" x14ac:dyDescent="0.2">
      <c r="A73" s="9">
        <f t="shared" si="0"/>
        <v>47</v>
      </c>
      <c r="B73" s="13" t="s">
        <v>3</v>
      </c>
      <c r="C73" s="12">
        <f t="shared" si="1"/>
        <v>0</v>
      </c>
      <c r="D73" s="12">
        <f t="shared" si="2"/>
        <v>0</v>
      </c>
      <c r="E73" s="12">
        <f>IF(NC&lt;=N,IF(PG="T",0,IF(PG="P",Interes,Interes+Amort)),0)</f>
        <v>0</v>
      </c>
      <c r="F73" s="12">
        <f>IF(NC&lt;=N,IF(OR(PG="T",PG="P"),0,-SI/(N-NC+1)),0)</f>
        <v>0</v>
      </c>
      <c r="G73" s="12">
        <f t="shared" si="3"/>
        <v>0</v>
      </c>
      <c r="H73" s="12">
        <f t="shared" si="4"/>
        <v>0</v>
      </c>
      <c r="I73" s="12">
        <f t="shared" si="5"/>
        <v>0</v>
      </c>
      <c r="J73" s="12">
        <f t="shared" si="6"/>
        <v>0</v>
      </c>
      <c r="K73" s="12">
        <f t="shared" si="7"/>
        <v>0</v>
      </c>
      <c r="L73" s="12">
        <f t="shared" si="8"/>
        <v>0</v>
      </c>
      <c r="M73" s="12">
        <f t="shared" si="9"/>
        <v>0</v>
      </c>
      <c r="N73" s="12">
        <f t="shared" si="10"/>
        <v>0</v>
      </c>
      <c r="O73" s="12">
        <f t="shared" si="11"/>
        <v>0</v>
      </c>
      <c r="P73" s="12">
        <f t="shared" si="12"/>
        <v>0</v>
      </c>
    </row>
    <row r="74" spans="1:16" ht="12" customHeight="1" x14ac:dyDescent="0.2">
      <c r="A74" s="9">
        <f t="shared" si="0"/>
        <v>48</v>
      </c>
      <c r="B74" s="13" t="s">
        <v>3</v>
      </c>
      <c r="C74" s="12">
        <f t="shared" si="1"/>
        <v>0</v>
      </c>
      <c r="D74" s="12">
        <f t="shared" si="2"/>
        <v>0</v>
      </c>
      <c r="E74" s="12">
        <f>IF(NC&lt;=N,IF(PG="T",0,IF(PG="P",Interes,Interes+Amort)),0)</f>
        <v>0</v>
      </c>
      <c r="F74" s="12">
        <f>IF(NC&lt;=N,IF(OR(PG="T",PG="P"),0,-SI/(N-NC+1)),0)</f>
        <v>0</v>
      </c>
      <c r="G74" s="12">
        <f t="shared" si="3"/>
        <v>0</v>
      </c>
      <c r="H74" s="12">
        <f t="shared" si="4"/>
        <v>0</v>
      </c>
      <c r="I74" s="12">
        <f t="shared" si="5"/>
        <v>0</v>
      </c>
      <c r="J74" s="12">
        <f t="shared" si="6"/>
        <v>0</v>
      </c>
      <c r="K74" s="12">
        <f t="shared" si="7"/>
        <v>0</v>
      </c>
      <c r="L74" s="12">
        <f t="shared" si="8"/>
        <v>0</v>
      </c>
      <c r="M74" s="12">
        <f t="shared" si="9"/>
        <v>0</v>
      </c>
      <c r="N74" s="12">
        <f t="shared" si="10"/>
        <v>0</v>
      </c>
      <c r="O74" s="12">
        <f t="shared" si="11"/>
        <v>0</v>
      </c>
      <c r="P74" s="12">
        <f t="shared" si="12"/>
        <v>0</v>
      </c>
    </row>
    <row r="75" spans="1:16" ht="12" customHeight="1" x14ac:dyDescent="0.2">
      <c r="A75" s="9">
        <f t="shared" si="0"/>
        <v>49</v>
      </c>
      <c r="B75" s="13" t="s">
        <v>3</v>
      </c>
      <c r="C75" s="12">
        <f t="shared" si="1"/>
        <v>0</v>
      </c>
      <c r="D75" s="12">
        <f t="shared" si="2"/>
        <v>0</v>
      </c>
      <c r="E75" s="12">
        <f>IF(NC&lt;=N,IF(PG="T",0,IF(PG="P",Interes,Interes+Amort)),0)</f>
        <v>0</v>
      </c>
      <c r="F75" s="12">
        <f>IF(NC&lt;=N,IF(OR(PG="T",PG="P"),0,-SI/(N-NC+1)),0)</f>
        <v>0</v>
      </c>
      <c r="G75" s="12">
        <f t="shared" si="3"/>
        <v>0</v>
      </c>
      <c r="H75" s="12">
        <f t="shared" si="4"/>
        <v>0</v>
      </c>
      <c r="I75" s="12">
        <f t="shared" si="5"/>
        <v>0</v>
      </c>
      <c r="J75" s="12">
        <f t="shared" si="6"/>
        <v>0</v>
      </c>
      <c r="K75" s="12">
        <f t="shared" si="7"/>
        <v>0</v>
      </c>
      <c r="L75" s="12">
        <f t="shared" si="8"/>
        <v>0</v>
      </c>
      <c r="M75" s="12">
        <f t="shared" si="9"/>
        <v>0</v>
      </c>
      <c r="N75" s="12">
        <f t="shared" si="10"/>
        <v>0</v>
      </c>
      <c r="O75" s="12">
        <f t="shared" si="11"/>
        <v>0</v>
      </c>
      <c r="P75" s="12">
        <f t="shared" si="12"/>
        <v>0</v>
      </c>
    </row>
    <row r="76" spans="1:16" ht="12" customHeight="1" x14ac:dyDescent="0.2">
      <c r="A76" s="9">
        <f t="shared" si="0"/>
        <v>50</v>
      </c>
      <c r="B76" s="13" t="s">
        <v>3</v>
      </c>
      <c r="C76" s="12">
        <f t="shared" si="1"/>
        <v>0</v>
      </c>
      <c r="D76" s="12">
        <f t="shared" si="2"/>
        <v>0</v>
      </c>
      <c r="E76" s="12">
        <f>IF(NC&lt;=N,IF(PG="T",0,IF(PG="P",Interes,Interes+Amort)),0)</f>
        <v>0</v>
      </c>
      <c r="F76" s="12">
        <f>IF(NC&lt;=N,IF(OR(PG="T",PG="P"),0,-SI/(N-NC+1)),0)</f>
        <v>0</v>
      </c>
      <c r="G76" s="12">
        <f t="shared" si="3"/>
        <v>0</v>
      </c>
      <c r="H76" s="12">
        <f t="shared" si="4"/>
        <v>0</v>
      </c>
      <c r="I76" s="12">
        <f t="shared" si="5"/>
        <v>0</v>
      </c>
      <c r="J76" s="12">
        <f t="shared" si="6"/>
        <v>0</v>
      </c>
      <c r="K76" s="12">
        <f t="shared" si="7"/>
        <v>0</v>
      </c>
      <c r="L76" s="12">
        <f t="shared" si="8"/>
        <v>0</v>
      </c>
      <c r="M76" s="12">
        <f t="shared" si="9"/>
        <v>0</v>
      </c>
      <c r="N76" s="12">
        <f t="shared" si="10"/>
        <v>0</v>
      </c>
      <c r="O76" s="12">
        <f t="shared" si="11"/>
        <v>0</v>
      </c>
      <c r="P76" s="12">
        <f t="shared" si="12"/>
        <v>0</v>
      </c>
    </row>
    <row r="77" spans="1:16" ht="12" customHeight="1" x14ac:dyDescent="0.2">
      <c r="A77" s="9">
        <f t="shared" si="0"/>
        <v>51</v>
      </c>
      <c r="B77" s="13" t="s">
        <v>3</v>
      </c>
      <c r="C77" s="12">
        <f t="shared" si="1"/>
        <v>0</v>
      </c>
      <c r="D77" s="12">
        <f t="shared" si="2"/>
        <v>0</v>
      </c>
      <c r="E77" s="12">
        <f>IF(NC&lt;=N,IF(PG="T",0,IF(PG="P",Interes,Interes+Amort)),0)</f>
        <v>0</v>
      </c>
      <c r="F77" s="12">
        <f>IF(NC&lt;=N,IF(OR(PG="T",PG="P"),0,-SI/(N-NC+1)),0)</f>
        <v>0</v>
      </c>
      <c r="G77" s="12">
        <f t="shared" si="3"/>
        <v>0</v>
      </c>
      <c r="H77" s="12">
        <f t="shared" si="4"/>
        <v>0</v>
      </c>
      <c r="I77" s="12">
        <f t="shared" si="5"/>
        <v>0</v>
      </c>
      <c r="J77" s="12">
        <f t="shared" si="6"/>
        <v>0</v>
      </c>
      <c r="K77" s="12">
        <f t="shared" si="7"/>
        <v>0</v>
      </c>
      <c r="L77" s="12">
        <f t="shared" si="8"/>
        <v>0</v>
      </c>
      <c r="M77" s="12">
        <f t="shared" si="9"/>
        <v>0</v>
      </c>
      <c r="N77" s="12">
        <f t="shared" si="10"/>
        <v>0</v>
      </c>
      <c r="O77" s="12">
        <f t="shared" si="11"/>
        <v>0</v>
      </c>
      <c r="P77" s="12">
        <f t="shared" si="12"/>
        <v>0</v>
      </c>
    </row>
    <row r="78" spans="1:16" ht="12" customHeight="1" x14ac:dyDescent="0.2">
      <c r="A78" s="9">
        <f t="shared" si="0"/>
        <v>52</v>
      </c>
      <c r="B78" s="13" t="s">
        <v>3</v>
      </c>
      <c r="C78" s="12">
        <f t="shared" si="1"/>
        <v>0</v>
      </c>
      <c r="D78" s="12">
        <f t="shared" si="2"/>
        <v>0</v>
      </c>
      <c r="E78" s="12">
        <f>IF(NC&lt;=N,IF(PG="T",0,IF(PG="P",Interes,Interes+Amort)),0)</f>
        <v>0</v>
      </c>
      <c r="F78" s="12">
        <f>IF(NC&lt;=N,IF(OR(PG="T",PG="P"),0,-SI/(N-NC+1)),0)</f>
        <v>0</v>
      </c>
      <c r="G78" s="12">
        <f t="shared" si="3"/>
        <v>0</v>
      </c>
      <c r="H78" s="12">
        <f t="shared" si="4"/>
        <v>0</v>
      </c>
      <c r="I78" s="12">
        <f t="shared" si="5"/>
        <v>0</v>
      </c>
      <c r="J78" s="12">
        <f t="shared" si="6"/>
        <v>0</v>
      </c>
      <c r="K78" s="12">
        <f t="shared" si="7"/>
        <v>0</v>
      </c>
      <c r="L78" s="12">
        <f t="shared" si="8"/>
        <v>0</v>
      </c>
      <c r="M78" s="12">
        <f t="shared" si="9"/>
        <v>0</v>
      </c>
      <c r="N78" s="12">
        <f t="shared" si="10"/>
        <v>0</v>
      </c>
      <c r="O78" s="12">
        <f t="shared" si="11"/>
        <v>0</v>
      </c>
      <c r="P78" s="12">
        <f t="shared" si="12"/>
        <v>0</v>
      </c>
    </row>
    <row r="79" spans="1:16" ht="12" customHeight="1" x14ac:dyDescent="0.2">
      <c r="A79" s="9">
        <f t="shared" si="0"/>
        <v>53</v>
      </c>
      <c r="B79" s="13" t="s">
        <v>3</v>
      </c>
      <c r="C79" s="12">
        <f t="shared" si="1"/>
        <v>0</v>
      </c>
      <c r="D79" s="12">
        <f t="shared" si="2"/>
        <v>0</v>
      </c>
      <c r="E79" s="12">
        <f>IF(NC&lt;=N,IF(PG="T",0,IF(PG="P",Interes,Interes+Amort)),0)</f>
        <v>0</v>
      </c>
      <c r="F79" s="12">
        <f>IF(NC&lt;=N,IF(OR(PG="T",PG="P"),0,-SI/(N-NC+1)),0)</f>
        <v>0</v>
      </c>
      <c r="G79" s="12">
        <f t="shared" si="3"/>
        <v>0</v>
      </c>
      <c r="H79" s="12">
        <f t="shared" si="4"/>
        <v>0</v>
      </c>
      <c r="I79" s="12">
        <f t="shared" si="5"/>
        <v>0</v>
      </c>
      <c r="J79" s="12">
        <f t="shared" si="6"/>
        <v>0</v>
      </c>
      <c r="K79" s="12">
        <f t="shared" si="7"/>
        <v>0</v>
      </c>
      <c r="L79" s="12">
        <f t="shared" si="8"/>
        <v>0</v>
      </c>
      <c r="M79" s="12">
        <f t="shared" si="9"/>
        <v>0</v>
      </c>
      <c r="N79" s="12">
        <f t="shared" si="10"/>
        <v>0</v>
      </c>
      <c r="O79" s="12">
        <f t="shared" si="11"/>
        <v>0</v>
      </c>
      <c r="P79" s="12">
        <f t="shared" si="12"/>
        <v>0</v>
      </c>
    </row>
    <row r="80" spans="1:16" ht="12" customHeight="1" x14ac:dyDescent="0.2">
      <c r="A80" s="9">
        <f t="shared" si="0"/>
        <v>54</v>
      </c>
      <c r="B80" s="13" t="s">
        <v>3</v>
      </c>
      <c r="C80" s="12">
        <f t="shared" si="1"/>
        <v>0</v>
      </c>
      <c r="D80" s="12">
        <f t="shared" si="2"/>
        <v>0</v>
      </c>
      <c r="E80" s="12">
        <f>IF(NC&lt;=N,IF(PG="T",0,IF(PG="P",Interes,Interes+Amort)),0)</f>
        <v>0</v>
      </c>
      <c r="F80" s="12">
        <f>IF(NC&lt;=N,IF(OR(PG="T",PG="P"),0,-SI/(N-NC+1)),0)</f>
        <v>0</v>
      </c>
      <c r="G80" s="12">
        <f t="shared" si="3"/>
        <v>0</v>
      </c>
      <c r="H80" s="12">
        <f t="shared" si="4"/>
        <v>0</v>
      </c>
      <c r="I80" s="12">
        <f t="shared" si="5"/>
        <v>0</v>
      </c>
      <c r="J80" s="12">
        <f t="shared" si="6"/>
        <v>0</v>
      </c>
      <c r="K80" s="12">
        <f t="shared" si="7"/>
        <v>0</v>
      </c>
      <c r="L80" s="12">
        <f t="shared" si="8"/>
        <v>0</v>
      </c>
      <c r="M80" s="12">
        <f t="shared" si="9"/>
        <v>0</v>
      </c>
      <c r="N80" s="12">
        <f t="shared" si="10"/>
        <v>0</v>
      </c>
      <c r="O80" s="12">
        <f t="shared" si="11"/>
        <v>0</v>
      </c>
      <c r="P80" s="12">
        <f t="shared" si="12"/>
        <v>0</v>
      </c>
    </row>
    <row r="81" spans="1:16" ht="12" customHeight="1" x14ac:dyDescent="0.2">
      <c r="A81" s="9">
        <f t="shared" si="0"/>
        <v>55</v>
      </c>
      <c r="B81" s="13" t="s">
        <v>3</v>
      </c>
      <c r="C81" s="12">
        <f t="shared" si="1"/>
        <v>0</v>
      </c>
      <c r="D81" s="12">
        <f t="shared" si="2"/>
        <v>0</v>
      </c>
      <c r="E81" s="12">
        <f>IF(NC&lt;=N,IF(PG="T",0,IF(PG="P",Interes,Interes+Amort)),0)</f>
        <v>0</v>
      </c>
      <c r="F81" s="12">
        <f>IF(NC&lt;=N,IF(OR(PG="T",PG="P"),0,-SI/(N-NC+1)),0)</f>
        <v>0</v>
      </c>
      <c r="G81" s="12">
        <f t="shared" si="3"/>
        <v>0</v>
      </c>
      <c r="H81" s="12">
        <f t="shared" si="4"/>
        <v>0</v>
      </c>
      <c r="I81" s="12">
        <f t="shared" si="5"/>
        <v>0</v>
      </c>
      <c r="J81" s="12">
        <f t="shared" si="6"/>
        <v>0</v>
      </c>
      <c r="K81" s="12">
        <f t="shared" si="7"/>
        <v>0</v>
      </c>
      <c r="L81" s="12">
        <f t="shared" si="8"/>
        <v>0</v>
      </c>
      <c r="M81" s="12">
        <f t="shared" si="9"/>
        <v>0</v>
      </c>
      <c r="N81" s="12">
        <f t="shared" si="10"/>
        <v>0</v>
      </c>
      <c r="O81" s="12">
        <f t="shared" si="11"/>
        <v>0</v>
      </c>
      <c r="P81" s="12">
        <f t="shared" si="12"/>
        <v>0</v>
      </c>
    </row>
    <row r="82" spans="1:16" ht="12" customHeight="1" x14ac:dyDescent="0.2">
      <c r="A82" s="9">
        <f t="shared" si="0"/>
        <v>56</v>
      </c>
      <c r="B82" s="13" t="s">
        <v>3</v>
      </c>
      <c r="C82" s="12">
        <f t="shared" si="1"/>
        <v>0</v>
      </c>
      <c r="D82" s="12">
        <f t="shared" si="2"/>
        <v>0</v>
      </c>
      <c r="E82" s="12">
        <f>IF(NC&lt;=N,IF(PG="T",0,IF(PG="P",Interes,Interes+Amort)),0)</f>
        <v>0</v>
      </c>
      <c r="F82" s="12">
        <f>IF(NC&lt;=N,IF(OR(PG="T",PG="P"),0,-SI/(N-NC+1)),0)</f>
        <v>0</v>
      </c>
      <c r="G82" s="12">
        <f t="shared" si="3"/>
        <v>0</v>
      </c>
      <c r="H82" s="12">
        <f t="shared" si="4"/>
        <v>0</v>
      </c>
      <c r="I82" s="12">
        <f t="shared" si="5"/>
        <v>0</v>
      </c>
      <c r="J82" s="12">
        <f t="shared" si="6"/>
        <v>0</v>
      </c>
      <c r="K82" s="12">
        <f t="shared" si="7"/>
        <v>0</v>
      </c>
      <c r="L82" s="12">
        <f t="shared" si="8"/>
        <v>0</v>
      </c>
      <c r="M82" s="12">
        <f t="shared" si="9"/>
        <v>0</v>
      </c>
      <c r="N82" s="12">
        <f t="shared" si="10"/>
        <v>0</v>
      </c>
      <c r="O82" s="12">
        <f t="shared" si="11"/>
        <v>0</v>
      </c>
      <c r="P82" s="12">
        <f t="shared" si="12"/>
        <v>0</v>
      </c>
    </row>
    <row r="83" spans="1:16" ht="12" customHeight="1" x14ac:dyDescent="0.2">
      <c r="A83" s="9">
        <f t="shared" si="0"/>
        <v>57</v>
      </c>
      <c r="B83" s="13" t="s">
        <v>3</v>
      </c>
      <c r="C83" s="12">
        <f t="shared" si="1"/>
        <v>0</v>
      </c>
      <c r="D83" s="12">
        <f t="shared" si="2"/>
        <v>0</v>
      </c>
      <c r="E83" s="12">
        <f>IF(NC&lt;=N,IF(PG="T",0,IF(PG="P",Interes,Interes+Amort)),0)</f>
        <v>0</v>
      </c>
      <c r="F83" s="12">
        <f>IF(NC&lt;=N,IF(OR(PG="T",PG="P"),0,-SI/(N-NC+1)),0)</f>
        <v>0</v>
      </c>
      <c r="G83" s="12">
        <f t="shared" si="3"/>
        <v>0</v>
      </c>
      <c r="H83" s="12">
        <f t="shared" si="4"/>
        <v>0</v>
      </c>
      <c r="I83" s="12">
        <f t="shared" si="5"/>
        <v>0</v>
      </c>
      <c r="J83" s="12">
        <f t="shared" si="6"/>
        <v>0</v>
      </c>
      <c r="K83" s="12">
        <f t="shared" si="7"/>
        <v>0</v>
      </c>
      <c r="L83" s="12">
        <f t="shared" si="8"/>
        <v>0</v>
      </c>
      <c r="M83" s="12">
        <f t="shared" si="9"/>
        <v>0</v>
      </c>
      <c r="N83" s="12">
        <f t="shared" si="10"/>
        <v>0</v>
      </c>
      <c r="O83" s="12">
        <f t="shared" si="11"/>
        <v>0</v>
      </c>
      <c r="P83" s="12">
        <f t="shared" si="12"/>
        <v>0</v>
      </c>
    </row>
    <row r="84" spans="1:16" ht="12" customHeight="1" x14ac:dyDescent="0.2">
      <c r="A84" s="9">
        <f t="shared" si="0"/>
        <v>58</v>
      </c>
      <c r="B84" s="13" t="s">
        <v>3</v>
      </c>
      <c r="C84" s="12">
        <f t="shared" si="1"/>
        <v>0</v>
      </c>
      <c r="D84" s="12">
        <f t="shared" si="2"/>
        <v>0</v>
      </c>
      <c r="E84" s="12">
        <f>IF(NC&lt;=N,IF(PG="T",0,IF(PG="P",Interes,Interes+Amort)),0)</f>
        <v>0</v>
      </c>
      <c r="F84" s="12">
        <f>IF(NC&lt;=N,IF(OR(PG="T",PG="P"),0,-SI/(N-NC+1)),0)</f>
        <v>0</v>
      </c>
      <c r="G84" s="12">
        <f t="shared" si="3"/>
        <v>0</v>
      </c>
      <c r="H84" s="12">
        <f t="shared" si="4"/>
        <v>0</v>
      </c>
      <c r="I84" s="12">
        <f t="shared" si="5"/>
        <v>0</v>
      </c>
      <c r="J84" s="12">
        <f t="shared" si="6"/>
        <v>0</v>
      </c>
      <c r="K84" s="12">
        <f t="shared" si="7"/>
        <v>0</v>
      </c>
      <c r="L84" s="12">
        <f t="shared" si="8"/>
        <v>0</v>
      </c>
      <c r="M84" s="12">
        <f t="shared" si="9"/>
        <v>0</v>
      </c>
      <c r="N84" s="12">
        <f t="shared" si="10"/>
        <v>0</v>
      </c>
      <c r="O84" s="12">
        <f t="shared" si="11"/>
        <v>0</v>
      </c>
      <c r="P84" s="12">
        <f t="shared" si="12"/>
        <v>0</v>
      </c>
    </row>
    <row r="85" spans="1:16" ht="12" customHeight="1" x14ac:dyDescent="0.2">
      <c r="A85" s="9">
        <f t="shared" si="0"/>
        <v>59</v>
      </c>
      <c r="B85" s="13" t="s">
        <v>3</v>
      </c>
      <c r="C85" s="12">
        <f t="shared" si="1"/>
        <v>0</v>
      </c>
      <c r="D85" s="12">
        <f t="shared" si="2"/>
        <v>0</v>
      </c>
      <c r="E85" s="12">
        <f>IF(NC&lt;=N,IF(PG="T",0,IF(PG="P",Interes,Interes+Amort)),0)</f>
        <v>0</v>
      </c>
      <c r="F85" s="12">
        <f>IF(NC&lt;=N,IF(OR(PG="T",PG="P"),0,-SI/(N-NC+1)),0)</f>
        <v>0</v>
      </c>
      <c r="G85" s="12">
        <f t="shared" si="3"/>
        <v>0</v>
      </c>
      <c r="H85" s="12">
        <f t="shared" si="4"/>
        <v>0</v>
      </c>
      <c r="I85" s="12">
        <f t="shared" si="5"/>
        <v>0</v>
      </c>
      <c r="J85" s="12">
        <f t="shared" si="6"/>
        <v>0</v>
      </c>
      <c r="K85" s="12">
        <f t="shared" si="7"/>
        <v>0</v>
      </c>
      <c r="L85" s="12">
        <f t="shared" si="8"/>
        <v>0</v>
      </c>
      <c r="M85" s="12">
        <f t="shared" si="9"/>
        <v>0</v>
      </c>
      <c r="N85" s="12">
        <f t="shared" si="10"/>
        <v>0</v>
      </c>
      <c r="O85" s="12">
        <f t="shared" si="11"/>
        <v>0</v>
      </c>
      <c r="P85" s="12">
        <f t="shared" si="12"/>
        <v>0</v>
      </c>
    </row>
    <row r="86" spans="1:16" ht="12" customHeight="1" x14ac:dyDescent="0.2">
      <c r="A86" s="9">
        <f t="shared" si="0"/>
        <v>60</v>
      </c>
      <c r="B86" s="13" t="s">
        <v>3</v>
      </c>
      <c r="C86" s="12">
        <f t="shared" si="1"/>
        <v>0</v>
      </c>
      <c r="D86" s="12">
        <f t="shared" si="2"/>
        <v>0</v>
      </c>
      <c r="E86" s="12">
        <f>IF(NC&lt;=N,IF(PG="T",0,IF(PG="P",Interes,Interes+Amort)),0)</f>
        <v>0</v>
      </c>
      <c r="F86" s="12">
        <f>IF(NC&lt;=N,IF(OR(PG="T",PG="P"),0,-SI/(N-NC+1)),0)</f>
        <v>0</v>
      </c>
      <c r="G86" s="12">
        <f t="shared" si="3"/>
        <v>0</v>
      </c>
      <c r="H86" s="12">
        <f t="shared" si="4"/>
        <v>0</v>
      </c>
      <c r="I86" s="12">
        <f t="shared" si="5"/>
        <v>0</v>
      </c>
      <c r="J86" s="12">
        <f t="shared" si="6"/>
        <v>0</v>
      </c>
      <c r="K86" s="12">
        <f t="shared" si="7"/>
        <v>0</v>
      </c>
      <c r="L86" s="12">
        <f t="shared" si="8"/>
        <v>0</v>
      </c>
      <c r="M86" s="12">
        <f t="shared" si="9"/>
        <v>0</v>
      </c>
      <c r="N86" s="12">
        <f t="shared" si="10"/>
        <v>0</v>
      </c>
      <c r="O86" s="12">
        <f t="shared" si="11"/>
        <v>0</v>
      </c>
      <c r="P86" s="12">
        <f t="shared" si="12"/>
        <v>0</v>
      </c>
    </row>
    <row r="87" spans="1:16" ht="12" customHeight="1" x14ac:dyDescent="0.2">
      <c r="A87" s="9">
        <f t="shared" si="0"/>
        <v>61</v>
      </c>
      <c r="B87" s="13" t="s">
        <v>3</v>
      </c>
      <c r="C87" s="12">
        <f t="shared" si="1"/>
        <v>0</v>
      </c>
      <c r="D87" s="12">
        <f t="shared" si="2"/>
        <v>0</v>
      </c>
      <c r="E87" s="12">
        <f>IF(NC&lt;=N,IF(PG="T",0,IF(PG="P",Interes,Interes+Amort)),0)</f>
        <v>0</v>
      </c>
      <c r="F87" s="12">
        <f>IF(NC&lt;=N,IF(OR(PG="T",PG="P"),0,-SI/(N-NC+1)),0)</f>
        <v>0</v>
      </c>
      <c r="G87" s="12">
        <f t="shared" si="3"/>
        <v>0</v>
      </c>
      <c r="H87" s="12">
        <f t="shared" si="4"/>
        <v>0</v>
      </c>
      <c r="I87" s="12">
        <f t="shared" si="5"/>
        <v>0</v>
      </c>
      <c r="J87" s="12">
        <f t="shared" si="6"/>
        <v>0</v>
      </c>
      <c r="K87" s="12">
        <f t="shared" si="7"/>
        <v>0</v>
      </c>
      <c r="L87" s="12">
        <f t="shared" si="8"/>
        <v>0</v>
      </c>
      <c r="M87" s="12">
        <f t="shared" si="9"/>
        <v>0</v>
      </c>
      <c r="N87" s="12">
        <f t="shared" si="10"/>
        <v>0</v>
      </c>
      <c r="O87" s="12">
        <f t="shared" si="11"/>
        <v>0</v>
      </c>
      <c r="P87" s="12">
        <f t="shared" si="12"/>
        <v>0</v>
      </c>
    </row>
    <row r="88" spans="1:16" ht="12" customHeight="1" x14ac:dyDescent="0.2">
      <c r="A88" s="9">
        <f t="shared" si="0"/>
        <v>62</v>
      </c>
      <c r="B88" s="13" t="s">
        <v>3</v>
      </c>
      <c r="C88" s="12">
        <f t="shared" si="1"/>
        <v>0</v>
      </c>
      <c r="D88" s="12">
        <f t="shared" si="2"/>
        <v>0</v>
      </c>
      <c r="E88" s="12">
        <f>IF(NC&lt;=N,IF(PG="T",0,IF(PG="P",Interes,Interes+Amort)),0)</f>
        <v>0</v>
      </c>
      <c r="F88" s="12">
        <f>IF(NC&lt;=N,IF(OR(PG="T",PG="P"),0,-SI/(N-NC+1)),0)</f>
        <v>0</v>
      </c>
      <c r="G88" s="12">
        <f t="shared" si="3"/>
        <v>0</v>
      </c>
      <c r="H88" s="12">
        <f t="shared" si="4"/>
        <v>0</v>
      </c>
      <c r="I88" s="12">
        <f t="shared" si="5"/>
        <v>0</v>
      </c>
      <c r="J88" s="12">
        <f t="shared" si="6"/>
        <v>0</v>
      </c>
      <c r="K88" s="12">
        <f t="shared" si="7"/>
        <v>0</v>
      </c>
      <c r="L88" s="12">
        <f t="shared" si="8"/>
        <v>0</v>
      </c>
      <c r="M88" s="12">
        <f t="shared" si="9"/>
        <v>0</v>
      </c>
      <c r="N88" s="12">
        <f t="shared" si="10"/>
        <v>0</v>
      </c>
      <c r="O88" s="12">
        <f t="shared" si="11"/>
        <v>0</v>
      </c>
      <c r="P88" s="12">
        <f t="shared" si="12"/>
        <v>0</v>
      </c>
    </row>
    <row r="89" spans="1:16" ht="12" customHeight="1" x14ac:dyDescent="0.2">
      <c r="A89" s="9">
        <f t="shared" si="0"/>
        <v>63</v>
      </c>
      <c r="B89" s="13" t="s">
        <v>3</v>
      </c>
      <c r="C89" s="12">
        <f t="shared" si="1"/>
        <v>0</v>
      </c>
      <c r="D89" s="12">
        <f t="shared" si="2"/>
        <v>0</v>
      </c>
      <c r="E89" s="12">
        <f>IF(NC&lt;=N,IF(PG="T",0,IF(PG="P",Interes,Interes+Amort)),0)</f>
        <v>0</v>
      </c>
      <c r="F89" s="12">
        <f>IF(NC&lt;=N,IF(OR(PG="T",PG="P"),0,-SI/(N-NC+1)),0)</f>
        <v>0</v>
      </c>
      <c r="G89" s="12">
        <f t="shared" si="3"/>
        <v>0</v>
      </c>
      <c r="H89" s="12">
        <f t="shared" si="4"/>
        <v>0</v>
      </c>
      <c r="I89" s="12">
        <f t="shared" si="5"/>
        <v>0</v>
      </c>
      <c r="J89" s="12">
        <f t="shared" si="6"/>
        <v>0</v>
      </c>
      <c r="K89" s="12">
        <f t="shared" si="7"/>
        <v>0</v>
      </c>
      <c r="L89" s="12">
        <f t="shared" si="8"/>
        <v>0</v>
      </c>
      <c r="M89" s="12">
        <f t="shared" si="9"/>
        <v>0</v>
      </c>
      <c r="N89" s="12">
        <f t="shared" si="10"/>
        <v>0</v>
      </c>
      <c r="O89" s="12">
        <f t="shared" si="11"/>
        <v>0</v>
      </c>
      <c r="P89" s="12">
        <f t="shared" si="12"/>
        <v>0</v>
      </c>
    </row>
    <row r="90" spans="1:16" ht="12" customHeight="1" x14ac:dyDescent="0.2">
      <c r="A90" s="9">
        <f t="shared" si="0"/>
        <v>64</v>
      </c>
      <c r="B90" s="13" t="s">
        <v>3</v>
      </c>
      <c r="C90" s="12">
        <f t="shared" si="1"/>
        <v>0</v>
      </c>
      <c r="D90" s="12">
        <f t="shared" si="2"/>
        <v>0</v>
      </c>
      <c r="E90" s="12">
        <f>IF(NC&lt;=N,IF(PG="T",0,IF(PG="P",Interes,Interes+Amort)),0)</f>
        <v>0</v>
      </c>
      <c r="F90" s="12">
        <f>IF(NC&lt;=N,IF(OR(PG="T",PG="P"),0,-SI/(N-NC+1)),0)</f>
        <v>0</v>
      </c>
      <c r="G90" s="12">
        <f t="shared" si="3"/>
        <v>0</v>
      </c>
      <c r="H90" s="12">
        <f t="shared" si="4"/>
        <v>0</v>
      </c>
      <c r="I90" s="12">
        <f t="shared" si="5"/>
        <v>0</v>
      </c>
      <c r="J90" s="12">
        <f t="shared" si="6"/>
        <v>0</v>
      </c>
      <c r="K90" s="12">
        <f t="shared" si="7"/>
        <v>0</v>
      </c>
      <c r="L90" s="12">
        <f t="shared" si="8"/>
        <v>0</v>
      </c>
      <c r="M90" s="12">
        <f t="shared" si="9"/>
        <v>0</v>
      </c>
      <c r="N90" s="12">
        <f t="shared" si="10"/>
        <v>0</v>
      </c>
      <c r="O90" s="12">
        <f t="shared" si="11"/>
        <v>0</v>
      </c>
      <c r="P90" s="12">
        <f t="shared" si="12"/>
        <v>0</v>
      </c>
    </row>
    <row r="91" spans="1:16" ht="12" customHeight="1" x14ac:dyDescent="0.2">
      <c r="A91" s="9">
        <f t="shared" ref="A91:A146" si="13">+A90+1</f>
        <v>65</v>
      </c>
      <c r="B91" s="13" t="s">
        <v>3</v>
      </c>
      <c r="C91" s="12">
        <f t="shared" ref="C91:C146" si="14">IF(NC=1,Leasing,IF(NC&lt;=N,J90,0))</f>
        <v>0</v>
      </c>
      <c r="D91" s="12">
        <f t="shared" ref="D91:D146" si="15">-SI*TEP</f>
        <v>0</v>
      </c>
      <c r="E91" s="12">
        <f>IF(NC&lt;=N,IF(PG="T",0,IF(PG="P",Interes,Interes+Amort)),0)</f>
        <v>0</v>
      </c>
      <c r="F91" s="12">
        <f>IF(NC&lt;=N,IF(OR(PG="T",PG="P"),0,-SI/(N-NC+1)),0)</f>
        <v>0</v>
      </c>
      <c r="G91" s="12">
        <f t="shared" ref="G91:G146" si="16">IF(NC&lt;=N,-SegRiePer,0)</f>
        <v>0</v>
      </c>
      <c r="H91" s="12">
        <f t="shared" ref="H91:H146" si="17">IF(NC&lt;=N,-ComPer,0)</f>
        <v>0</v>
      </c>
      <c r="I91" s="12">
        <f t="shared" ref="I91:I146" si="18">IF(NC=N,-pRecompra*VV,0)</f>
        <v>0</v>
      </c>
      <c r="J91" s="12">
        <f t="shared" ref="J91:J146" si="19">IF(PG="T",SI-Interes,SI+Amort)</f>
        <v>0</v>
      </c>
      <c r="K91" s="12">
        <f t="shared" ref="K91:K146" si="20">IF(NC&lt;=N,-VV/N,0)</f>
        <v>0</v>
      </c>
      <c r="L91" s="12">
        <f t="shared" ref="L91:L146" si="21">IF(NC&lt;=N,(Interes+SegRie+Comision+Depreciacion)*pIR,0)</f>
        <v>0</v>
      </c>
      <c r="M91" s="12">
        <f t="shared" ref="M91:M146" si="22">(Cuota+SegRie+Comision+Recompra)*pIGV</f>
        <v>0</v>
      </c>
      <c r="N91" s="12">
        <f t="shared" ref="N91:N146" si="23">Cuota+SegRie+Comision+Recompra</f>
        <v>0</v>
      </c>
      <c r="O91" s="12">
        <f t="shared" ref="O91:O146" si="24">Flujo+IGVP</f>
        <v>0</v>
      </c>
      <c r="P91" s="12">
        <f t="shared" ref="P91:P146" si="25">Flujo-Ahorro</f>
        <v>0</v>
      </c>
    </row>
    <row r="92" spans="1:16" ht="12" customHeight="1" x14ac:dyDescent="0.2">
      <c r="A92" s="9">
        <f t="shared" si="13"/>
        <v>66</v>
      </c>
      <c r="B92" s="13" t="s">
        <v>3</v>
      </c>
      <c r="C92" s="12">
        <f t="shared" si="14"/>
        <v>0</v>
      </c>
      <c r="D92" s="12">
        <f t="shared" si="15"/>
        <v>0</v>
      </c>
      <c r="E92" s="12">
        <f>IF(NC&lt;=N,IF(PG="T",0,IF(PG="P",Interes,Interes+Amort)),0)</f>
        <v>0</v>
      </c>
      <c r="F92" s="12">
        <f>IF(NC&lt;=N,IF(OR(PG="T",PG="P"),0,-SI/(N-NC+1)),0)</f>
        <v>0</v>
      </c>
      <c r="G92" s="12">
        <f t="shared" si="16"/>
        <v>0</v>
      </c>
      <c r="H92" s="12">
        <f t="shared" si="17"/>
        <v>0</v>
      </c>
      <c r="I92" s="12">
        <f t="shared" si="18"/>
        <v>0</v>
      </c>
      <c r="J92" s="12">
        <f t="shared" si="19"/>
        <v>0</v>
      </c>
      <c r="K92" s="12">
        <f t="shared" si="20"/>
        <v>0</v>
      </c>
      <c r="L92" s="12">
        <f t="shared" si="21"/>
        <v>0</v>
      </c>
      <c r="M92" s="12">
        <f t="shared" si="22"/>
        <v>0</v>
      </c>
      <c r="N92" s="12">
        <f t="shared" si="23"/>
        <v>0</v>
      </c>
      <c r="O92" s="12">
        <f t="shared" si="24"/>
        <v>0</v>
      </c>
      <c r="P92" s="12">
        <f t="shared" si="25"/>
        <v>0</v>
      </c>
    </row>
    <row r="93" spans="1:16" ht="12" customHeight="1" x14ac:dyDescent="0.2">
      <c r="A93" s="9">
        <f t="shared" si="13"/>
        <v>67</v>
      </c>
      <c r="B93" s="13" t="s">
        <v>3</v>
      </c>
      <c r="C93" s="12">
        <f t="shared" si="14"/>
        <v>0</v>
      </c>
      <c r="D93" s="12">
        <f t="shared" si="15"/>
        <v>0</v>
      </c>
      <c r="E93" s="12">
        <f>IF(NC&lt;=N,IF(PG="T",0,IF(PG="P",Interes,Interes+Amort)),0)</f>
        <v>0</v>
      </c>
      <c r="F93" s="12">
        <f>IF(NC&lt;=N,IF(OR(PG="T",PG="P"),0,-SI/(N-NC+1)),0)</f>
        <v>0</v>
      </c>
      <c r="G93" s="12">
        <f t="shared" si="16"/>
        <v>0</v>
      </c>
      <c r="H93" s="12">
        <f t="shared" si="17"/>
        <v>0</v>
      </c>
      <c r="I93" s="12">
        <f t="shared" si="18"/>
        <v>0</v>
      </c>
      <c r="J93" s="12">
        <f t="shared" si="19"/>
        <v>0</v>
      </c>
      <c r="K93" s="12">
        <f t="shared" si="20"/>
        <v>0</v>
      </c>
      <c r="L93" s="12">
        <f t="shared" si="21"/>
        <v>0</v>
      </c>
      <c r="M93" s="12">
        <f t="shared" si="22"/>
        <v>0</v>
      </c>
      <c r="N93" s="12">
        <f t="shared" si="23"/>
        <v>0</v>
      </c>
      <c r="O93" s="12">
        <f t="shared" si="24"/>
        <v>0</v>
      </c>
      <c r="P93" s="12">
        <f t="shared" si="25"/>
        <v>0</v>
      </c>
    </row>
    <row r="94" spans="1:16" ht="12" customHeight="1" x14ac:dyDescent="0.2">
      <c r="A94" s="9">
        <f t="shared" si="13"/>
        <v>68</v>
      </c>
      <c r="B94" s="13" t="s">
        <v>3</v>
      </c>
      <c r="C94" s="12">
        <f t="shared" si="14"/>
        <v>0</v>
      </c>
      <c r="D94" s="12">
        <f t="shared" si="15"/>
        <v>0</v>
      </c>
      <c r="E94" s="12">
        <f>IF(NC&lt;=N,IF(PG="T",0,IF(PG="P",Interes,Interes+Amort)),0)</f>
        <v>0</v>
      </c>
      <c r="F94" s="12">
        <f>IF(NC&lt;=N,IF(OR(PG="T",PG="P"),0,-SI/(N-NC+1)),0)</f>
        <v>0</v>
      </c>
      <c r="G94" s="12">
        <f t="shared" si="16"/>
        <v>0</v>
      </c>
      <c r="H94" s="12">
        <f t="shared" si="17"/>
        <v>0</v>
      </c>
      <c r="I94" s="12">
        <f t="shared" si="18"/>
        <v>0</v>
      </c>
      <c r="J94" s="12">
        <f t="shared" si="19"/>
        <v>0</v>
      </c>
      <c r="K94" s="12">
        <f t="shared" si="20"/>
        <v>0</v>
      </c>
      <c r="L94" s="12">
        <f t="shared" si="21"/>
        <v>0</v>
      </c>
      <c r="M94" s="12">
        <f t="shared" si="22"/>
        <v>0</v>
      </c>
      <c r="N94" s="12">
        <f t="shared" si="23"/>
        <v>0</v>
      </c>
      <c r="O94" s="12">
        <f t="shared" si="24"/>
        <v>0</v>
      </c>
      <c r="P94" s="12">
        <f t="shared" si="25"/>
        <v>0</v>
      </c>
    </row>
    <row r="95" spans="1:16" ht="12" customHeight="1" x14ac:dyDescent="0.2">
      <c r="A95" s="9">
        <f t="shared" si="13"/>
        <v>69</v>
      </c>
      <c r="B95" s="13" t="s">
        <v>3</v>
      </c>
      <c r="C95" s="12">
        <f t="shared" si="14"/>
        <v>0</v>
      </c>
      <c r="D95" s="12">
        <f t="shared" si="15"/>
        <v>0</v>
      </c>
      <c r="E95" s="12">
        <f>IF(NC&lt;=N,IF(PG="T",0,IF(PG="P",Interes,Interes+Amort)),0)</f>
        <v>0</v>
      </c>
      <c r="F95" s="12">
        <f>IF(NC&lt;=N,IF(OR(PG="T",PG="P"),0,-SI/(N-NC+1)),0)</f>
        <v>0</v>
      </c>
      <c r="G95" s="12">
        <f t="shared" si="16"/>
        <v>0</v>
      </c>
      <c r="H95" s="12">
        <f t="shared" si="17"/>
        <v>0</v>
      </c>
      <c r="I95" s="12">
        <f t="shared" si="18"/>
        <v>0</v>
      </c>
      <c r="J95" s="12">
        <f t="shared" si="19"/>
        <v>0</v>
      </c>
      <c r="K95" s="12">
        <f t="shared" si="20"/>
        <v>0</v>
      </c>
      <c r="L95" s="12">
        <f t="shared" si="21"/>
        <v>0</v>
      </c>
      <c r="M95" s="12">
        <f t="shared" si="22"/>
        <v>0</v>
      </c>
      <c r="N95" s="12">
        <f t="shared" si="23"/>
        <v>0</v>
      </c>
      <c r="O95" s="12">
        <f t="shared" si="24"/>
        <v>0</v>
      </c>
      <c r="P95" s="12">
        <f t="shared" si="25"/>
        <v>0</v>
      </c>
    </row>
    <row r="96" spans="1:16" ht="12" customHeight="1" x14ac:dyDescent="0.2">
      <c r="A96" s="9">
        <f t="shared" si="13"/>
        <v>70</v>
      </c>
      <c r="B96" s="13" t="s">
        <v>3</v>
      </c>
      <c r="C96" s="12">
        <f t="shared" si="14"/>
        <v>0</v>
      </c>
      <c r="D96" s="12">
        <f t="shared" si="15"/>
        <v>0</v>
      </c>
      <c r="E96" s="12">
        <f>IF(NC&lt;=N,IF(PG="T",0,IF(PG="P",Interes,Interes+Amort)),0)</f>
        <v>0</v>
      </c>
      <c r="F96" s="12">
        <f>IF(NC&lt;=N,IF(OR(PG="T",PG="P"),0,-SI/(N-NC+1)),0)</f>
        <v>0</v>
      </c>
      <c r="G96" s="12">
        <f t="shared" si="16"/>
        <v>0</v>
      </c>
      <c r="H96" s="12">
        <f t="shared" si="17"/>
        <v>0</v>
      </c>
      <c r="I96" s="12">
        <f t="shared" si="18"/>
        <v>0</v>
      </c>
      <c r="J96" s="12">
        <f t="shared" si="19"/>
        <v>0</v>
      </c>
      <c r="K96" s="12">
        <f t="shared" si="20"/>
        <v>0</v>
      </c>
      <c r="L96" s="12">
        <f t="shared" si="21"/>
        <v>0</v>
      </c>
      <c r="M96" s="12">
        <f t="shared" si="22"/>
        <v>0</v>
      </c>
      <c r="N96" s="12">
        <f t="shared" si="23"/>
        <v>0</v>
      </c>
      <c r="O96" s="12">
        <f t="shared" si="24"/>
        <v>0</v>
      </c>
      <c r="P96" s="12">
        <f t="shared" si="25"/>
        <v>0</v>
      </c>
    </row>
    <row r="97" spans="1:16" ht="12" customHeight="1" x14ac:dyDescent="0.2">
      <c r="A97" s="9">
        <f t="shared" si="13"/>
        <v>71</v>
      </c>
      <c r="B97" s="13" t="s">
        <v>3</v>
      </c>
      <c r="C97" s="12">
        <f t="shared" si="14"/>
        <v>0</v>
      </c>
      <c r="D97" s="12">
        <f t="shared" si="15"/>
        <v>0</v>
      </c>
      <c r="E97" s="12">
        <f>IF(NC&lt;=N,IF(PG="T",0,IF(PG="P",Interes,Interes+Amort)),0)</f>
        <v>0</v>
      </c>
      <c r="F97" s="12">
        <f>IF(NC&lt;=N,IF(OR(PG="T",PG="P"),0,-SI/(N-NC+1)),0)</f>
        <v>0</v>
      </c>
      <c r="G97" s="12">
        <f t="shared" si="16"/>
        <v>0</v>
      </c>
      <c r="H97" s="12">
        <f t="shared" si="17"/>
        <v>0</v>
      </c>
      <c r="I97" s="12">
        <f t="shared" si="18"/>
        <v>0</v>
      </c>
      <c r="J97" s="12">
        <f t="shared" si="19"/>
        <v>0</v>
      </c>
      <c r="K97" s="12">
        <f t="shared" si="20"/>
        <v>0</v>
      </c>
      <c r="L97" s="12">
        <f t="shared" si="21"/>
        <v>0</v>
      </c>
      <c r="M97" s="12">
        <f t="shared" si="22"/>
        <v>0</v>
      </c>
      <c r="N97" s="12">
        <f t="shared" si="23"/>
        <v>0</v>
      </c>
      <c r="O97" s="12">
        <f t="shared" si="24"/>
        <v>0</v>
      </c>
      <c r="P97" s="12">
        <f t="shared" si="25"/>
        <v>0</v>
      </c>
    </row>
    <row r="98" spans="1:16" ht="12" customHeight="1" x14ac:dyDescent="0.2">
      <c r="A98" s="9">
        <f t="shared" si="13"/>
        <v>72</v>
      </c>
      <c r="B98" s="13" t="s">
        <v>3</v>
      </c>
      <c r="C98" s="12">
        <f t="shared" si="14"/>
        <v>0</v>
      </c>
      <c r="D98" s="12">
        <f t="shared" si="15"/>
        <v>0</v>
      </c>
      <c r="E98" s="12">
        <f>IF(NC&lt;=N,IF(PG="T",0,IF(PG="P",Interes,Interes+Amort)),0)</f>
        <v>0</v>
      </c>
      <c r="F98" s="12">
        <f>IF(NC&lt;=N,IF(OR(PG="T",PG="P"),0,-SI/(N-NC+1)),0)</f>
        <v>0</v>
      </c>
      <c r="G98" s="12">
        <f t="shared" si="16"/>
        <v>0</v>
      </c>
      <c r="H98" s="12">
        <f t="shared" si="17"/>
        <v>0</v>
      </c>
      <c r="I98" s="12">
        <f t="shared" si="18"/>
        <v>0</v>
      </c>
      <c r="J98" s="12">
        <f t="shared" si="19"/>
        <v>0</v>
      </c>
      <c r="K98" s="12">
        <f t="shared" si="20"/>
        <v>0</v>
      </c>
      <c r="L98" s="12">
        <f t="shared" si="21"/>
        <v>0</v>
      </c>
      <c r="M98" s="12">
        <f t="shared" si="22"/>
        <v>0</v>
      </c>
      <c r="N98" s="12">
        <f t="shared" si="23"/>
        <v>0</v>
      </c>
      <c r="O98" s="12">
        <f t="shared" si="24"/>
        <v>0</v>
      </c>
      <c r="P98" s="12">
        <f t="shared" si="25"/>
        <v>0</v>
      </c>
    </row>
    <row r="99" spans="1:16" ht="12" customHeight="1" x14ac:dyDescent="0.2">
      <c r="A99" s="9">
        <f t="shared" si="13"/>
        <v>73</v>
      </c>
      <c r="B99" s="13" t="s">
        <v>3</v>
      </c>
      <c r="C99" s="12">
        <f t="shared" si="14"/>
        <v>0</v>
      </c>
      <c r="D99" s="12">
        <f t="shared" si="15"/>
        <v>0</v>
      </c>
      <c r="E99" s="12">
        <f>IF(NC&lt;=N,IF(PG="T",0,IF(PG="P",Interes,Interes+Amort)),0)</f>
        <v>0</v>
      </c>
      <c r="F99" s="12">
        <f>IF(NC&lt;=N,IF(OR(PG="T",PG="P"),0,-SI/(N-NC+1)),0)</f>
        <v>0</v>
      </c>
      <c r="G99" s="12">
        <f t="shared" si="16"/>
        <v>0</v>
      </c>
      <c r="H99" s="12">
        <f t="shared" si="17"/>
        <v>0</v>
      </c>
      <c r="I99" s="12">
        <f t="shared" si="18"/>
        <v>0</v>
      </c>
      <c r="J99" s="12">
        <f t="shared" si="19"/>
        <v>0</v>
      </c>
      <c r="K99" s="12">
        <f t="shared" si="20"/>
        <v>0</v>
      </c>
      <c r="L99" s="12">
        <f t="shared" si="21"/>
        <v>0</v>
      </c>
      <c r="M99" s="12">
        <f t="shared" si="22"/>
        <v>0</v>
      </c>
      <c r="N99" s="12">
        <f t="shared" si="23"/>
        <v>0</v>
      </c>
      <c r="O99" s="12">
        <f t="shared" si="24"/>
        <v>0</v>
      </c>
      <c r="P99" s="12">
        <f t="shared" si="25"/>
        <v>0</v>
      </c>
    </row>
    <row r="100" spans="1:16" ht="12" customHeight="1" x14ac:dyDescent="0.2">
      <c r="A100" s="9">
        <f t="shared" si="13"/>
        <v>74</v>
      </c>
      <c r="B100" s="13" t="s">
        <v>3</v>
      </c>
      <c r="C100" s="12">
        <f t="shared" si="14"/>
        <v>0</v>
      </c>
      <c r="D100" s="12">
        <f t="shared" si="15"/>
        <v>0</v>
      </c>
      <c r="E100" s="12">
        <f>IF(NC&lt;=N,IF(PG="T",0,IF(PG="P",Interes,Interes+Amort)),0)</f>
        <v>0</v>
      </c>
      <c r="F100" s="12">
        <f>IF(NC&lt;=N,IF(OR(PG="T",PG="P"),0,-SI/(N-NC+1)),0)</f>
        <v>0</v>
      </c>
      <c r="G100" s="12">
        <f t="shared" si="16"/>
        <v>0</v>
      </c>
      <c r="H100" s="12">
        <f t="shared" si="17"/>
        <v>0</v>
      </c>
      <c r="I100" s="12">
        <f t="shared" si="18"/>
        <v>0</v>
      </c>
      <c r="J100" s="12">
        <f t="shared" si="19"/>
        <v>0</v>
      </c>
      <c r="K100" s="12">
        <f t="shared" si="20"/>
        <v>0</v>
      </c>
      <c r="L100" s="12">
        <f t="shared" si="21"/>
        <v>0</v>
      </c>
      <c r="M100" s="12">
        <f t="shared" si="22"/>
        <v>0</v>
      </c>
      <c r="N100" s="12">
        <f t="shared" si="23"/>
        <v>0</v>
      </c>
      <c r="O100" s="12">
        <f t="shared" si="24"/>
        <v>0</v>
      </c>
      <c r="P100" s="12">
        <f t="shared" si="25"/>
        <v>0</v>
      </c>
    </row>
    <row r="101" spans="1:16" ht="12" customHeight="1" x14ac:dyDescent="0.2">
      <c r="A101" s="9">
        <f t="shared" si="13"/>
        <v>75</v>
      </c>
      <c r="B101" s="13" t="s">
        <v>3</v>
      </c>
      <c r="C101" s="12">
        <f t="shared" si="14"/>
        <v>0</v>
      </c>
      <c r="D101" s="12">
        <f t="shared" si="15"/>
        <v>0</v>
      </c>
      <c r="E101" s="12">
        <f>IF(NC&lt;=N,IF(PG="T",0,IF(PG="P",Interes,Interes+Amort)),0)</f>
        <v>0</v>
      </c>
      <c r="F101" s="12">
        <f>IF(NC&lt;=N,IF(OR(PG="T",PG="P"),0,-SI/(N-NC+1)),0)</f>
        <v>0</v>
      </c>
      <c r="G101" s="12">
        <f t="shared" si="16"/>
        <v>0</v>
      </c>
      <c r="H101" s="12">
        <f t="shared" si="17"/>
        <v>0</v>
      </c>
      <c r="I101" s="12">
        <f t="shared" si="18"/>
        <v>0</v>
      </c>
      <c r="J101" s="12">
        <f t="shared" si="19"/>
        <v>0</v>
      </c>
      <c r="K101" s="12">
        <f t="shared" si="20"/>
        <v>0</v>
      </c>
      <c r="L101" s="12">
        <f t="shared" si="21"/>
        <v>0</v>
      </c>
      <c r="M101" s="12">
        <f t="shared" si="22"/>
        <v>0</v>
      </c>
      <c r="N101" s="12">
        <f t="shared" si="23"/>
        <v>0</v>
      </c>
      <c r="O101" s="12">
        <f t="shared" si="24"/>
        <v>0</v>
      </c>
      <c r="P101" s="12">
        <f t="shared" si="25"/>
        <v>0</v>
      </c>
    </row>
    <row r="102" spans="1:16" ht="12" customHeight="1" x14ac:dyDescent="0.2">
      <c r="A102" s="9">
        <f t="shared" si="13"/>
        <v>76</v>
      </c>
      <c r="B102" s="13" t="s">
        <v>3</v>
      </c>
      <c r="C102" s="12">
        <f t="shared" si="14"/>
        <v>0</v>
      </c>
      <c r="D102" s="12">
        <f t="shared" si="15"/>
        <v>0</v>
      </c>
      <c r="E102" s="12">
        <f>IF(NC&lt;=N,IF(PG="T",0,IF(PG="P",Interes,Interes+Amort)),0)</f>
        <v>0</v>
      </c>
      <c r="F102" s="12">
        <f>IF(NC&lt;=N,IF(OR(PG="T",PG="P"),0,-SI/(N-NC+1)),0)</f>
        <v>0</v>
      </c>
      <c r="G102" s="12">
        <f t="shared" si="16"/>
        <v>0</v>
      </c>
      <c r="H102" s="12">
        <f t="shared" si="17"/>
        <v>0</v>
      </c>
      <c r="I102" s="12">
        <f t="shared" si="18"/>
        <v>0</v>
      </c>
      <c r="J102" s="12">
        <f t="shared" si="19"/>
        <v>0</v>
      </c>
      <c r="K102" s="12">
        <f t="shared" si="20"/>
        <v>0</v>
      </c>
      <c r="L102" s="12">
        <f t="shared" si="21"/>
        <v>0</v>
      </c>
      <c r="M102" s="12">
        <f t="shared" si="22"/>
        <v>0</v>
      </c>
      <c r="N102" s="12">
        <f t="shared" si="23"/>
        <v>0</v>
      </c>
      <c r="O102" s="12">
        <f t="shared" si="24"/>
        <v>0</v>
      </c>
      <c r="P102" s="12">
        <f t="shared" si="25"/>
        <v>0</v>
      </c>
    </row>
    <row r="103" spans="1:16" ht="12" customHeight="1" x14ac:dyDescent="0.2">
      <c r="A103" s="9">
        <f t="shared" si="13"/>
        <v>77</v>
      </c>
      <c r="B103" s="13" t="s">
        <v>3</v>
      </c>
      <c r="C103" s="12">
        <f t="shared" si="14"/>
        <v>0</v>
      </c>
      <c r="D103" s="12">
        <f t="shared" si="15"/>
        <v>0</v>
      </c>
      <c r="E103" s="12">
        <f>IF(NC&lt;=N,IF(PG="T",0,IF(PG="P",Interes,Interes+Amort)),0)</f>
        <v>0</v>
      </c>
      <c r="F103" s="12">
        <f>IF(NC&lt;=N,IF(OR(PG="T",PG="P"),0,-SI/(N-NC+1)),0)</f>
        <v>0</v>
      </c>
      <c r="G103" s="12">
        <f t="shared" si="16"/>
        <v>0</v>
      </c>
      <c r="H103" s="12">
        <f t="shared" si="17"/>
        <v>0</v>
      </c>
      <c r="I103" s="12">
        <f t="shared" si="18"/>
        <v>0</v>
      </c>
      <c r="J103" s="12">
        <f t="shared" si="19"/>
        <v>0</v>
      </c>
      <c r="K103" s="12">
        <f t="shared" si="20"/>
        <v>0</v>
      </c>
      <c r="L103" s="12">
        <f t="shared" si="21"/>
        <v>0</v>
      </c>
      <c r="M103" s="12">
        <f t="shared" si="22"/>
        <v>0</v>
      </c>
      <c r="N103" s="12">
        <f t="shared" si="23"/>
        <v>0</v>
      </c>
      <c r="O103" s="12">
        <f t="shared" si="24"/>
        <v>0</v>
      </c>
      <c r="P103" s="12">
        <f t="shared" si="25"/>
        <v>0</v>
      </c>
    </row>
    <row r="104" spans="1:16" ht="12" customHeight="1" x14ac:dyDescent="0.2">
      <c r="A104" s="9">
        <f t="shared" si="13"/>
        <v>78</v>
      </c>
      <c r="B104" s="13" t="s">
        <v>3</v>
      </c>
      <c r="C104" s="12">
        <f t="shared" si="14"/>
        <v>0</v>
      </c>
      <c r="D104" s="12">
        <f t="shared" si="15"/>
        <v>0</v>
      </c>
      <c r="E104" s="12">
        <f>IF(NC&lt;=N,IF(PG="T",0,IF(PG="P",Interes,Interes+Amort)),0)</f>
        <v>0</v>
      </c>
      <c r="F104" s="12">
        <f>IF(NC&lt;=N,IF(OR(PG="T",PG="P"),0,-SI/(N-NC+1)),0)</f>
        <v>0</v>
      </c>
      <c r="G104" s="12">
        <f t="shared" si="16"/>
        <v>0</v>
      </c>
      <c r="H104" s="12">
        <f t="shared" si="17"/>
        <v>0</v>
      </c>
      <c r="I104" s="12">
        <f t="shared" si="18"/>
        <v>0</v>
      </c>
      <c r="J104" s="12">
        <f t="shared" si="19"/>
        <v>0</v>
      </c>
      <c r="K104" s="12">
        <f t="shared" si="20"/>
        <v>0</v>
      </c>
      <c r="L104" s="12">
        <f t="shared" si="21"/>
        <v>0</v>
      </c>
      <c r="M104" s="12">
        <f t="shared" si="22"/>
        <v>0</v>
      </c>
      <c r="N104" s="12">
        <f t="shared" si="23"/>
        <v>0</v>
      </c>
      <c r="O104" s="12">
        <f t="shared" si="24"/>
        <v>0</v>
      </c>
      <c r="P104" s="12">
        <f t="shared" si="25"/>
        <v>0</v>
      </c>
    </row>
    <row r="105" spans="1:16" ht="12" customHeight="1" x14ac:dyDescent="0.2">
      <c r="A105" s="9">
        <f t="shared" si="13"/>
        <v>79</v>
      </c>
      <c r="B105" s="13" t="s">
        <v>3</v>
      </c>
      <c r="C105" s="12">
        <f t="shared" si="14"/>
        <v>0</v>
      </c>
      <c r="D105" s="12">
        <f t="shared" si="15"/>
        <v>0</v>
      </c>
      <c r="E105" s="12">
        <f>IF(NC&lt;=N,IF(PG="T",0,IF(PG="P",Interes,Interes+Amort)),0)</f>
        <v>0</v>
      </c>
      <c r="F105" s="12">
        <f>IF(NC&lt;=N,IF(OR(PG="T",PG="P"),0,-SI/(N-NC+1)),0)</f>
        <v>0</v>
      </c>
      <c r="G105" s="12">
        <f t="shared" si="16"/>
        <v>0</v>
      </c>
      <c r="H105" s="12">
        <f t="shared" si="17"/>
        <v>0</v>
      </c>
      <c r="I105" s="12">
        <f t="shared" si="18"/>
        <v>0</v>
      </c>
      <c r="J105" s="12">
        <f t="shared" si="19"/>
        <v>0</v>
      </c>
      <c r="K105" s="12">
        <f t="shared" si="20"/>
        <v>0</v>
      </c>
      <c r="L105" s="12">
        <f t="shared" si="21"/>
        <v>0</v>
      </c>
      <c r="M105" s="12">
        <f t="shared" si="22"/>
        <v>0</v>
      </c>
      <c r="N105" s="12">
        <f t="shared" si="23"/>
        <v>0</v>
      </c>
      <c r="O105" s="12">
        <f t="shared" si="24"/>
        <v>0</v>
      </c>
      <c r="P105" s="12">
        <f t="shared" si="25"/>
        <v>0</v>
      </c>
    </row>
    <row r="106" spans="1:16" ht="12" customHeight="1" x14ac:dyDescent="0.2">
      <c r="A106" s="9">
        <f t="shared" si="13"/>
        <v>80</v>
      </c>
      <c r="B106" s="13" t="s">
        <v>3</v>
      </c>
      <c r="C106" s="12">
        <f t="shared" si="14"/>
        <v>0</v>
      </c>
      <c r="D106" s="12">
        <f t="shared" si="15"/>
        <v>0</v>
      </c>
      <c r="E106" s="12">
        <f>IF(NC&lt;=N,IF(PG="T",0,IF(PG="P",Interes,Interes+Amort)),0)</f>
        <v>0</v>
      </c>
      <c r="F106" s="12">
        <f>IF(NC&lt;=N,IF(OR(PG="T",PG="P"),0,-SI/(N-NC+1)),0)</f>
        <v>0</v>
      </c>
      <c r="G106" s="12">
        <f t="shared" si="16"/>
        <v>0</v>
      </c>
      <c r="H106" s="12">
        <f t="shared" si="17"/>
        <v>0</v>
      </c>
      <c r="I106" s="12">
        <f t="shared" si="18"/>
        <v>0</v>
      </c>
      <c r="J106" s="12">
        <f t="shared" si="19"/>
        <v>0</v>
      </c>
      <c r="K106" s="12">
        <f t="shared" si="20"/>
        <v>0</v>
      </c>
      <c r="L106" s="12">
        <f t="shared" si="21"/>
        <v>0</v>
      </c>
      <c r="M106" s="12">
        <f t="shared" si="22"/>
        <v>0</v>
      </c>
      <c r="N106" s="12">
        <f t="shared" si="23"/>
        <v>0</v>
      </c>
      <c r="O106" s="12">
        <f t="shared" si="24"/>
        <v>0</v>
      </c>
      <c r="P106" s="12">
        <f t="shared" si="25"/>
        <v>0</v>
      </c>
    </row>
    <row r="107" spans="1:16" ht="12" customHeight="1" x14ac:dyDescent="0.2">
      <c r="A107" s="9">
        <f t="shared" si="13"/>
        <v>81</v>
      </c>
      <c r="B107" s="13" t="s">
        <v>3</v>
      </c>
      <c r="C107" s="12">
        <f t="shared" si="14"/>
        <v>0</v>
      </c>
      <c r="D107" s="12">
        <f t="shared" si="15"/>
        <v>0</v>
      </c>
      <c r="E107" s="12">
        <f>IF(NC&lt;=N,IF(PG="T",0,IF(PG="P",Interes,Interes+Amort)),0)</f>
        <v>0</v>
      </c>
      <c r="F107" s="12">
        <f>IF(NC&lt;=N,IF(OR(PG="T",PG="P"),0,-SI/(N-NC+1)),0)</f>
        <v>0</v>
      </c>
      <c r="G107" s="12">
        <f t="shared" si="16"/>
        <v>0</v>
      </c>
      <c r="H107" s="12">
        <f t="shared" si="17"/>
        <v>0</v>
      </c>
      <c r="I107" s="12">
        <f t="shared" si="18"/>
        <v>0</v>
      </c>
      <c r="J107" s="12">
        <f t="shared" si="19"/>
        <v>0</v>
      </c>
      <c r="K107" s="12">
        <f t="shared" si="20"/>
        <v>0</v>
      </c>
      <c r="L107" s="12">
        <f t="shared" si="21"/>
        <v>0</v>
      </c>
      <c r="M107" s="12">
        <f t="shared" si="22"/>
        <v>0</v>
      </c>
      <c r="N107" s="12">
        <f t="shared" si="23"/>
        <v>0</v>
      </c>
      <c r="O107" s="12">
        <f t="shared" si="24"/>
        <v>0</v>
      </c>
      <c r="P107" s="12">
        <f t="shared" si="25"/>
        <v>0</v>
      </c>
    </row>
    <row r="108" spans="1:16" ht="12" customHeight="1" x14ac:dyDescent="0.2">
      <c r="A108" s="9">
        <f t="shared" si="13"/>
        <v>82</v>
      </c>
      <c r="B108" s="13" t="s">
        <v>3</v>
      </c>
      <c r="C108" s="12">
        <f t="shared" si="14"/>
        <v>0</v>
      </c>
      <c r="D108" s="12">
        <f t="shared" si="15"/>
        <v>0</v>
      </c>
      <c r="E108" s="12">
        <f>IF(NC&lt;=N,IF(PG="T",0,IF(PG="P",Interes,Interes+Amort)),0)</f>
        <v>0</v>
      </c>
      <c r="F108" s="12">
        <f>IF(NC&lt;=N,IF(OR(PG="T",PG="P"),0,-SI/(N-NC+1)),0)</f>
        <v>0</v>
      </c>
      <c r="G108" s="12">
        <f t="shared" si="16"/>
        <v>0</v>
      </c>
      <c r="H108" s="12">
        <f t="shared" si="17"/>
        <v>0</v>
      </c>
      <c r="I108" s="12">
        <f t="shared" si="18"/>
        <v>0</v>
      </c>
      <c r="J108" s="12">
        <f t="shared" si="19"/>
        <v>0</v>
      </c>
      <c r="K108" s="12">
        <f t="shared" si="20"/>
        <v>0</v>
      </c>
      <c r="L108" s="12">
        <f t="shared" si="21"/>
        <v>0</v>
      </c>
      <c r="M108" s="12">
        <f t="shared" si="22"/>
        <v>0</v>
      </c>
      <c r="N108" s="12">
        <f t="shared" si="23"/>
        <v>0</v>
      </c>
      <c r="O108" s="12">
        <f t="shared" si="24"/>
        <v>0</v>
      </c>
      <c r="P108" s="12">
        <f t="shared" si="25"/>
        <v>0</v>
      </c>
    </row>
    <row r="109" spans="1:16" ht="12" customHeight="1" x14ac:dyDescent="0.2">
      <c r="A109" s="9">
        <f t="shared" si="13"/>
        <v>83</v>
      </c>
      <c r="B109" s="13" t="s">
        <v>3</v>
      </c>
      <c r="C109" s="12">
        <f t="shared" si="14"/>
        <v>0</v>
      </c>
      <c r="D109" s="12">
        <f t="shared" si="15"/>
        <v>0</v>
      </c>
      <c r="E109" s="12">
        <f>IF(NC&lt;=N,IF(PG="T",0,IF(PG="P",Interes,Interes+Amort)),0)</f>
        <v>0</v>
      </c>
      <c r="F109" s="12">
        <f>IF(NC&lt;=N,IF(OR(PG="T",PG="P"),0,-SI/(N-NC+1)),0)</f>
        <v>0</v>
      </c>
      <c r="G109" s="12">
        <f t="shared" si="16"/>
        <v>0</v>
      </c>
      <c r="H109" s="12">
        <f t="shared" si="17"/>
        <v>0</v>
      </c>
      <c r="I109" s="12">
        <f t="shared" si="18"/>
        <v>0</v>
      </c>
      <c r="J109" s="12">
        <f t="shared" si="19"/>
        <v>0</v>
      </c>
      <c r="K109" s="12">
        <f t="shared" si="20"/>
        <v>0</v>
      </c>
      <c r="L109" s="12">
        <f t="shared" si="21"/>
        <v>0</v>
      </c>
      <c r="M109" s="12">
        <f t="shared" si="22"/>
        <v>0</v>
      </c>
      <c r="N109" s="12">
        <f t="shared" si="23"/>
        <v>0</v>
      </c>
      <c r="O109" s="12">
        <f t="shared" si="24"/>
        <v>0</v>
      </c>
      <c r="P109" s="12">
        <f t="shared" si="25"/>
        <v>0</v>
      </c>
    </row>
    <row r="110" spans="1:16" ht="12" customHeight="1" x14ac:dyDescent="0.2">
      <c r="A110" s="9">
        <f t="shared" si="13"/>
        <v>84</v>
      </c>
      <c r="B110" s="13" t="s">
        <v>3</v>
      </c>
      <c r="C110" s="12">
        <f t="shared" si="14"/>
        <v>0</v>
      </c>
      <c r="D110" s="12">
        <f t="shared" si="15"/>
        <v>0</v>
      </c>
      <c r="E110" s="12">
        <f>IF(NC&lt;=N,IF(PG="T",0,IF(PG="P",Interes,Interes+Amort)),0)</f>
        <v>0</v>
      </c>
      <c r="F110" s="12">
        <f>IF(NC&lt;=N,IF(OR(PG="T",PG="P"),0,-SI/(N-NC+1)),0)</f>
        <v>0</v>
      </c>
      <c r="G110" s="12">
        <f t="shared" si="16"/>
        <v>0</v>
      </c>
      <c r="H110" s="12">
        <f t="shared" si="17"/>
        <v>0</v>
      </c>
      <c r="I110" s="12">
        <f t="shared" si="18"/>
        <v>0</v>
      </c>
      <c r="J110" s="12">
        <f t="shared" si="19"/>
        <v>0</v>
      </c>
      <c r="K110" s="12">
        <f t="shared" si="20"/>
        <v>0</v>
      </c>
      <c r="L110" s="12">
        <f t="shared" si="21"/>
        <v>0</v>
      </c>
      <c r="M110" s="12">
        <f t="shared" si="22"/>
        <v>0</v>
      </c>
      <c r="N110" s="12">
        <f t="shared" si="23"/>
        <v>0</v>
      </c>
      <c r="O110" s="12">
        <f t="shared" si="24"/>
        <v>0</v>
      </c>
      <c r="P110" s="12">
        <f t="shared" si="25"/>
        <v>0</v>
      </c>
    </row>
    <row r="111" spans="1:16" ht="12" customHeight="1" x14ac:dyDescent="0.2">
      <c r="A111" s="9">
        <f t="shared" si="13"/>
        <v>85</v>
      </c>
      <c r="B111" s="13" t="s">
        <v>3</v>
      </c>
      <c r="C111" s="12">
        <f t="shared" si="14"/>
        <v>0</v>
      </c>
      <c r="D111" s="12">
        <f t="shared" si="15"/>
        <v>0</v>
      </c>
      <c r="E111" s="12">
        <f>IF(NC&lt;=N,IF(PG="T",0,IF(PG="P",Interes,Interes+Amort)),0)</f>
        <v>0</v>
      </c>
      <c r="F111" s="12">
        <f>IF(NC&lt;=N,IF(OR(PG="T",PG="P"),0,-SI/(N-NC+1)),0)</f>
        <v>0</v>
      </c>
      <c r="G111" s="12">
        <f t="shared" si="16"/>
        <v>0</v>
      </c>
      <c r="H111" s="12">
        <f t="shared" si="17"/>
        <v>0</v>
      </c>
      <c r="I111" s="12">
        <f t="shared" si="18"/>
        <v>0</v>
      </c>
      <c r="J111" s="12">
        <f t="shared" si="19"/>
        <v>0</v>
      </c>
      <c r="K111" s="12">
        <f t="shared" si="20"/>
        <v>0</v>
      </c>
      <c r="L111" s="12">
        <f t="shared" si="21"/>
        <v>0</v>
      </c>
      <c r="M111" s="12">
        <f t="shared" si="22"/>
        <v>0</v>
      </c>
      <c r="N111" s="12">
        <f t="shared" si="23"/>
        <v>0</v>
      </c>
      <c r="O111" s="12">
        <f t="shared" si="24"/>
        <v>0</v>
      </c>
      <c r="P111" s="12">
        <f t="shared" si="25"/>
        <v>0</v>
      </c>
    </row>
    <row r="112" spans="1:16" ht="12" customHeight="1" x14ac:dyDescent="0.2">
      <c r="A112" s="9">
        <f t="shared" si="13"/>
        <v>86</v>
      </c>
      <c r="B112" s="13" t="s">
        <v>3</v>
      </c>
      <c r="C112" s="12">
        <f t="shared" si="14"/>
        <v>0</v>
      </c>
      <c r="D112" s="12">
        <f t="shared" si="15"/>
        <v>0</v>
      </c>
      <c r="E112" s="12">
        <f>IF(NC&lt;=N,IF(PG="T",0,IF(PG="P",Interes,Interes+Amort)),0)</f>
        <v>0</v>
      </c>
      <c r="F112" s="12">
        <f>IF(NC&lt;=N,IF(OR(PG="T",PG="P"),0,-SI/(N-NC+1)),0)</f>
        <v>0</v>
      </c>
      <c r="G112" s="12">
        <f t="shared" si="16"/>
        <v>0</v>
      </c>
      <c r="H112" s="12">
        <f t="shared" si="17"/>
        <v>0</v>
      </c>
      <c r="I112" s="12">
        <f t="shared" si="18"/>
        <v>0</v>
      </c>
      <c r="J112" s="12">
        <f t="shared" si="19"/>
        <v>0</v>
      </c>
      <c r="K112" s="12">
        <f t="shared" si="20"/>
        <v>0</v>
      </c>
      <c r="L112" s="12">
        <f t="shared" si="21"/>
        <v>0</v>
      </c>
      <c r="M112" s="12">
        <f t="shared" si="22"/>
        <v>0</v>
      </c>
      <c r="N112" s="12">
        <f t="shared" si="23"/>
        <v>0</v>
      </c>
      <c r="O112" s="12">
        <f t="shared" si="24"/>
        <v>0</v>
      </c>
      <c r="P112" s="12">
        <f t="shared" si="25"/>
        <v>0</v>
      </c>
    </row>
    <row r="113" spans="1:16" ht="12" customHeight="1" x14ac:dyDescent="0.2">
      <c r="A113" s="9">
        <f t="shared" si="13"/>
        <v>87</v>
      </c>
      <c r="B113" s="13" t="s">
        <v>3</v>
      </c>
      <c r="C113" s="12">
        <f t="shared" si="14"/>
        <v>0</v>
      </c>
      <c r="D113" s="12">
        <f t="shared" si="15"/>
        <v>0</v>
      </c>
      <c r="E113" s="12">
        <f>IF(NC&lt;=N,IF(PG="T",0,IF(PG="P",Interes,Interes+Amort)),0)</f>
        <v>0</v>
      </c>
      <c r="F113" s="12">
        <f>IF(NC&lt;=N,IF(OR(PG="T",PG="P"),0,-SI/(N-NC+1)),0)</f>
        <v>0</v>
      </c>
      <c r="G113" s="12">
        <f t="shared" si="16"/>
        <v>0</v>
      </c>
      <c r="H113" s="12">
        <f t="shared" si="17"/>
        <v>0</v>
      </c>
      <c r="I113" s="12">
        <f t="shared" si="18"/>
        <v>0</v>
      </c>
      <c r="J113" s="12">
        <f t="shared" si="19"/>
        <v>0</v>
      </c>
      <c r="K113" s="12">
        <f t="shared" si="20"/>
        <v>0</v>
      </c>
      <c r="L113" s="12">
        <f t="shared" si="21"/>
        <v>0</v>
      </c>
      <c r="M113" s="12">
        <f t="shared" si="22"/>
        <v>0</v>
      </c>
      <c r="N113" s="12">
        <f t="shared" si="23"/>
        <v>0</v>
      </c>
      <c r="O113" s="12">
        <f t="shared" si="24"/>
        <v>0</v>
      </c>
      <c r="P113" s="12">
        <f t="shared" si="25"/>
        <v>0</v>
      </c>
    </row>
    <row r="114" spans="1:16" ht="12" customHeight="1" x14ac:dyDescent="0.2">
      <c r="A114" s="9">
        <f t="shared" si="13"/>
        <v>88</v>
      </c>
      <c r="B114" s="13" t="s">
        <v>3</v>
      </c>
      <c r="C114" s="12">
        <f t="shared" si="14"/>
        <v>0</v>
      </c>
      <c r="D114" s="12">
        <f t="shared" si="15"/>
        <v>0</v>
      </c>
      <c r="E114" s="12">
        <f>IF(NC&lt;=N,IF(PG="T",0,IF(PG="P",Interes,Interes+Amort)),0)</f>
        <v>0</v>
      </c>
      <c r="F114" s="12">
        <f>IF(NC&lt;=N,IF(OR(PG="T",PG="P"),0,-SI/(N-NC+1)),0)</f>
        <v>0</v>
      </c>
      <c r="G114" s="12">
        <f t="shared" si="16"/>
        <v>0</v>
      </c>
      <c r="H114" s="12">
        <f t="shared" si="17"/>
        <v>0</v>
      </c>
      <c r="I114" s="12">
        <f t="shared" si="18"/>
        <v>0</v>
      </c>
      <c r="J114" s="12">
        <f t="shared" si="19"/>
        <v>0</v>
      </c>
      <c r="K114" s="12">
        <f t="shared" si="20"/>
        <v>0</v>
      </c>
      <c r="L114" s="12">
        <f t="shared" si="21"/>
        <v>0</v>
      </c>
      <c r="M114" s="12">
        <f t="shared" si="22"/>
        <v>0</v>
      </c>
      <c r="N114" s="12">
        <f t="shared" si="23"/>
        <v>0</v>
      </c>
      <c r="O114" s="12">
        <f t="shared" si="24"/>
        <v>0</v>
      </c>
      <c r="P114" s="12">
        <f t="shared" si="25"/>
        <v>0</v>
      </c>
    </row>
    <row r="115" spans="1:16" ht="12" customHeight="1" x14ac:dyDescent="0.2">
      <c r="A115" s="9">
        <f t="shared" si="13"/>
        <v>89</v>
      </c>
      <c r="B115" s="13" t="s">
        <v>3</v>
      </c>
      <c r="C115" s="12">
        <f t="shared" si="14"/>
        <v>0</v>
      </c>
      <c r="D115" s="12">
        <f t="shared" si="15"/>
        <v>0</v>
      </c>
      <c r="E115" s="12">
        <f>IF(NC&lt;=N,IF(PG="T",0,IF(PG="P",Interes,Interes+Amort)),0)</f>
        <v>0</v>
      </c>
      <c r="F115" s="12">
        <f>IF(NC&lt;=N,IF(OR(PG="T",PG="P"),0,-SI/(N-NC+1)),0)</f>
        <v>0</v>
      </c>
      <c r="G115" s="12">
        <f t="shared" si="16"/>
        <v>0</v>
      </c>
      <c r="H115" s="12">
        <f t="shared" si="17"/>
        <v>0</v>
      </c>
      <c r="I115" s="12">
        <f t="shared" si="18"/>
        <v>0</v>
      </c>
      <c r="J115" s="12">
        <f t="shared" si="19"/>
        <v>0</v>
      </c>
      <c r="K115" s="12">
        <f t="shared" si="20"/>
        <v>0</v>
      </c>
      <c r="L115" s="12">
        <f t="shared" si="21"/>
        <v>0</v>
      </c>
      <c r="M115" s="12">
        <f t="shared" si="22"/>
        <v>0</v>
      </c>
      <c r="N115" s="12">
        <f t="shared" si="23"/>
        <v>0</v>
      </c>
      <c r="O115" s="12">
        <f t="shared" si="24"/>
        <v>0</v>
      </c>
      <c r="P115" s="12">
        <f t="shared" si="25"/>
        <v>0</v>
      </c>
    </row>
    <row r="116" spans="1:16" ht="12" customHeight="1" x14ac:dyDescent="0.2">
      <c r="A116" s="9">
        <f t="shared" si="13"/>
        <v>90</v>
      </c>
      <c r="B116" s="13" t="s">
        <v>3</v>
      </c>
      <c r="C116" s="12">
        <f t="shared" si="14"/>
        <v>0</v>
      </c>
      <c r="D116" s="12">
        <f t="shared" si="15"/>
        <v>0</v>
      </c>
      <c r="E116" s="12">
        <f>IF(NC&lt;=N,IF(PG="T",0,IF(PG="P",Interes,Interes+Amort)),0)</f>
        <v>0</v>
      </c>
      <c r="F116" s="12">
        <f>IF(NC&lt;=N,IF(OR(PG="T",PG="P"),0,-SI/(N-NC+1)),0)</f>
        <v>0</v>
      </c>
      <c r="G116" s="12">
        <f t="shared" si="16"/>
        <v>0</v>
      </c>
      <c r="H116" s="12">
        <f t="shared" si="17"/>
        <v>0</v>
      </c>
      <c r="I116" s="12">
        <f t="shared" si="18"/>
        <v>0</v>
      </c>
      <c r="J116" s="12">
        <f t="shared" si="19"/>
        <v>0</v>
      </c>
      <c r="K116" s="12">
        <f t="shared" si="20"/>
        <v>0</v>
      </c>
      <c r="L116" s="12">
        <f t="shared" si="21"/>
        <v>0</v>
      </c>
      <c r="M116" s="12">
        <f t="shared" si="22"/>
        <v>0</v>
      </c>
      <c r="N116" s="12">
        <f t="shared" si="23"/>
        <v>0</v>
      </c>
      <c r="O116" s="12">
        <f t="shared" si="24"/>
        <v>0</v>
      </c>
      <c r="P116" s="12">
        <f t="shared" si="25"/>
        <v>0</v>
      </c>
    </row>
    <row r="117" spans="1:16" ht="12" customHeight="1" x14ac:dyDescent="0.2">
      <c r="A117" s="9">
        <f t="shared" si="13"/>
        <v>91</v>
      </c>
      <c r="B117" s="13" t="s">
        <v>3</v>
      </c>
      <c r="C117" s="12">
        <f t="shared" si="14"/>
        <v>0</v>
      </c>
      <c r="D117" s="12">
        <f t="shared" si="15"/>
        <v>0</v>
      </c>
      <c r="E117" s="12">
        <f>IF(NC&lt;=N,IF(PG="T",0,IF(PG="P",Interes,Interes+Amort)),0)</f>
        <v>0</v>
      </c>
      <c r="F117" s="12">
        <f>IF(NC&lt;=N,IF(OR(PG="T",PG="P"),0,-SI/(N-NC+1)),0)</f>
        <v>0</v>
      </c>
      <c r="G117" s="12">
        <f t="shared" si="16"/>
        <v>0</v>
      </c>
      <c r="H117" s="12">
        <f t="shared" si="17"/>
        <v>0</v>
      </c>
      <c r="I117" s="12">
        <f t="shared" si="18"/>
        <v>0</v>
      </c>
      <c r="J117" s="12">
        <f t="shared" si="19"/>
        <v>0</v>
      </c>
      <c r="K117" s="12">
        <f t="shared" si="20"/>
        <v>0</v>
      </c>
      <c r="L117" s="12">
        <f t="shared" si="21"/>
        <v>0</v>
      </c>
      <c r="M117" s="12">
        <f t="shared" si="22"/>
        <v>0</v>
      </c>
      <c r="N117" s="12">
        <f t="shared" si="23"/>
        <v>0</v>
      </c>
      <c r="O117" s="12">
        <f t="shared" si="24"/>
        <v>0</v>
      </c>
      <c r="P117" s="12">
        <f t="shared" si="25"/>
        <v>0</v>
      </c>
    </row>
    <row r="118" spans="1:16" ht="12" customHeight="1" x14ac:dyDescent="0.2">
      <c r="A118" s="9">
        <f t="shared" si="13"/>
        <v>92</v>
      </c>
      <c r="B118" s="13" t="s">
        <v>3</v>
      </c>
      <c r="C118" s="12">
        <f t="shared" si="14"/>
        <v>0</v>
      </c>
      <c r="D118" s="12">
        <f t="shared" si="15"/>
        <v>0</v>
      </c>
      <c r="E118" s="12">
        <f>IF(NC&lt;=N,IF(PG="T",0,IF(PG="P",Interes,Interes+Amort)),0)</f>
        <v>0</v>
      </c>
      <c r="F118" s="12">
        <f>IF(NC&lt;=N,IF(OR(PG="T",PG="P"),0,-SI/(N-NC+1)),0)</f>
        <v>0</v>
      </c>
      <c r="G118" s="12">
        <f t="shared" si="16"/>
        <v>0</v>
      </c>
      <c r="H118" s="12">
        <f t="shared" si="17"/>
        <v>0</v>
      </c>
      <c r="I118" s="12">
        <f t="shared" si="18"/>
        <v>0</v>
      </c>
      <c r="J118" s="12">
        <f t="shared" si="19"/>
        <v>0</v>
      </c>
      <c r="K118" s="12">
        <f t="shared" si="20"/>
        <v>0</v>
      </c>
      <c r="L118" s="12">
        <f t="shared" si="21"/>
        <v>0</v>
      </c>
      <c r="M118" s="12">
        <f t="shared" si="22"/>
        <v>0</v>
      </c>
      <c r="N118" s="12">
        <f t="shared" si="23"/>
        <v>0</v>
      </c>
      <c r="O118" s="12">
        <f t="shared" si="24"/>
        <v>0</v>
      </c>
      <c r="P118" s="12">
        <f t="shared" si="25"/>
        <v>0</v>
      </c>
    </row>
    <row r="119" spans="1:16" ht="12" customHeight="1" x14ac:dyDescent="0.2">
      <c r="A119" s="9">
        <f t="shared" si="13"/>
        <v>93</v>
      </c>
      <c r="B119" s="13" t="s">
        <v>3</v>
      </c>
      <c r="C119" s="12">
        <f t="shared" si="14"/>
        <v>0</v>
      </c>
      <c r="D119" s="12">
        <f t="shared" si="15"/>
        <v>0</v>
      </c>
      <c r="E119" s="12">
        <f>IF(NC&lt;=N,IF(PG="T",0,IF(PG="P",Interes,Interes+Amort)),0)</f>
        <v>0</v>
      </c>
      <c r="F119" s="12">
        <f>IF(NC&lt;=N,IF(OR(PG="T",PG="P"),0,-SI/(N-NC+1)),0)</f>
        <v>0</v>
      </c>
      <c r="G119" s="12">
        <f t="shared" si="16"/>
        <v>0</v>
      </c>
      <c r="H119" s="12">
        <f t="shared" si="17"/>
        <v>0</v>
      </c>
      <c r="I119" s="12">
        <f t="shared" si="18"/>
        <v>0</v>
      </c>
      <c r="J119" s="12">
        <f t="shared" si="19"/>
        <v>0</v>
      </c>
      <c r="K119" s="12">
        <f t="shared" si="20"/>
        <v>0</v>
      </c>
      <c r="L119" s="12">
        <f t="shared" si="21"/>
        <v>0</v>
      </c>
      <c r="M119" s="12">
        <f t="shared" si="22"/>
        <v>0</v>
      </c>
      <c r="N119" s="12">
        <f t="shared" si="23"/>
        <v>0</v>
      </c>
      <c r="O119" s="12">
        <f t="shared" si="24"/>
        <v>0</v>
      </c>
      <c r="P119" s="12">
        <f t="shared" si="25"/>
        <v>0</v>
      </c>
    </row>
    <row r="120" spans="1:16" ht="12" customHeight="1" x14ac:dyDescent="0.2">
      <c r="A120" s="9">
        <f t="shared" si="13"/>
        <v>94</v>
      </c>
      <c r="B120" s="13" t="s">
        <v>3</v>
      </c>
      <c r="C120" s="12">
        <f t="shared" si="14"/>
        <v>0</v>
      </c>
      <c r="D120" s="12">
        <f t="shared" si="15"/>
        <v>0</v>
      </c>
      <c r="E120" s="12">
        <f>IF(NC&lt;=N,IF(PG="T",0,IF(PG="P",Interes,Interes+Amort)),0)</f>
        <v>0</v>
      </c>
      <c r="F120" s="12">
        <f>IF(NC&lt;=N,IF(OR(PG="T",PG="P"),0,-SI/(N-NC+1)),0)</f>
        <v>0</v>
      </c>
      <c r="G120" s="12">
        <f t="shared" si="16"/>
        <v>0</v>
      </c>
      <c r="H120" s="12">
        <f t="shared" si="17"/>
        <v>0</v>
      </c>
      <c r="I120" s="12">
        <f t="shared" si="18"/>
        <v>0</v>
      </c>
      <c r="J120" s="12">
        <f t="shared" si="19"/>
        <v>0</v>
      </c>
      <c r="K120" s="12">
        <f t="shared" si="20"/>
        <v>0</v>
      </c>
      <c r="L120" s="12">
        <f t="shared" si="21"/>
        <v>0</v>
      </c>
      <c r="M120" s="12">
        <f t="shared" si="22"/>
        <v>0</v>
      </c>
      <c r="N120" s="12">
        <f t="shared" si="23"/>
        <v>0</v>
      </c>
      <c r="O120" s="12">
        <f t="shared" si="24"/>
        <v>0</v>
      </c>
      <c r="P120" s="12">
        <f t="shared" si="25"/>
        <v>0</v>
      </c>
    </row>
    <row r="121" spans="1:16" ht="12" customHeight="1" x14ac:dyDescent="0.2">
      <c r="A121" s="9">
        <f t="shared" si="13"/>
        <v>95</v>
      </c>
      <c r="B121" s="13" t="s">
        <v>3</v>
      </c>
      <c r="C121" s="12">
        <f t="shared" si="14"/>
        <v>0</v>
      </c>
      <c r="D121" s="12">
        <f t="shared" si="15"/>
        <v>0</v>
      </c>
      <c r="E121" s="12">
        <f>IF(NC&lt;=N,IF(PG="T",0,IF(PG="P",Interes,Interes+Amort)),0)</f>
        <v>0</v>
      </c>
      <c r="F121" s="12">
        <f>IF(NC&lt;=N,IF(OR(PG="T",PG="P"),0,-SI/(N-NC+1)),0)</f>
        <v>0</v>
      </c>
      <c r="G121" s="12">
        <f t="shared" si="16"/>
        <v>0</v>
      </c>
      <c r="H121" s="12">
        <f t="shared" si="17"/>
        <v>0</v>
      </c>
      <c r="I121" s="12">
        <f t="shared" si="18"/>
        <v>0</v>
      </c>
      <c r="J121" s="12">
        <f t="shared" si="19"/>
        <v>0</v>
      </c>
      <c r="K121" s="12">
        <f t="shared" si="20"/>
        <v>0</v>
      </c>
      <c r="L121" s="12">
        <f t="shared" si="21"/>
        <v>0</v>
      </c>
      <c r="M121" s="12">
        <f t="shared" si="22"/>
        <v>0</v>
      </c>
      <c r="N121" s="12">
        <f t="shared" si="23"/>
        <v>0</v>
      </c>
      <c r="O121" s="12">
        <f t="shared" si="24"/>
        <v>0</v>
      </c>
      <c r="P121" s="12">
        <f t="shared" si="25"/>
        <v>0</v>
      </c>
    </row>
    <row r="122" spans="1:16" ht="12" customHeight="1" x14ac:dyDescent="0.2">
      <c r="A122" s="9">
        <f t="shared" si="13"/>
        <v>96</v>
      </c>
      <c r="B122" s="13" t="s">
        <v>3</v>
      </c>
      <c r="C122" s="12">
        <f t="shared" si="14"/>
        <v>0</v>
      </c>
      <c r="D122" s="12">
        <f t="shared" si="15"/>
        <v>0</v>
      </c>
      <c r="E122" s="12">
        <f>IF(NC&lt;=N,IF(PG="T",0,IF(PG="P",Interes,Interes+Amort)),0)</f>
        <v>0</v>
      </c>
      <c r="F122" s="12">
        <f>IF(NC&lt;=N,IF(OR(PG="T",PG="P"),0,-SI/(N-NC+1)),0)</f>
        <v>0</v>
      </c>
      <c r="G122" s="12">
        <f t="shared" si="16"/>
        <v>0</v>
      </c>
      <c r="H122" s="12">
        <f t="shared" si="17"/>
        <v>0</v>
      </c>
      <c r="I122" s="12">
        <f t="shared" si="18"/>
        <v>0</v>
      </c>
      <c r="J122" s="12">
        <f t="shared" si="19"/>
        <v>0</v>
      </c>
      <c r="K122" s="12">
        <f t="shared" si="20"/>
        <v>0</v>
      </c>
      <c r="L122" s="12">
        <f t="shared" si="21"/>
        <v>0</v>
      </c>
      <c r="M122" s="12">
        <f t="shared" si="22"/>
        <v>0</v>
      </c>
      <c r="N122" s="12">
        <f t="shared" si="23"/>
        <v>0</v>
      </c>
      <c r="O122" s="12">
        <f t="shared" si="24"/>
        <v>0</v>
      </c>
      <c r="P122" s="12">
        <f t="shared" si="25"/>
        <v>0</v>
      </c>
    </row>
    <row r="123" spans="1:16" ht="12" customHeight="1" x14ac:dyDescent="0.2">
      <c r="A123" s="9">
        <f t="shared" si="13"/>
        <v>97</v>
      </c>
      <c r="B123" s="13" t="s">
        <v>3</v>
      </c>
      <c r="C123" s="12">
        <f t="shared" si="14"/>
        <v>0</v>
      </c>
      <c r="D123" s="12">
        <f t="shared" si="15"/>
        <v>0</v>
      </c>
      <c r="E123" s="12">
        <f>IF(NC&lt;=N,IF(PG="T",0,IF(PG="P",Interes,Interes+Amort)),0)</f>
        <v>0</v>
      </c>
      <c r="F123" s="12">
        <f>IF(NC&lt;=N,IF(OR(PG="T",PG="P"),0,-SI/(N-NC+1)),0)</f>
        <v>0</v>
      </c>
      <c r="G123" s="12">
        <f t="shared" si="16"/>
        <v>0</v>
      </c>
      <c r="H123" s="12">
        <f t="shared" si="17"/>
        <v>0</v>
      </c>
      <c r="I123" s="12">
        <f t="shared" si="18"/>
        <v>0</v>
      </c>
      <c r="J123" s="12">
        <f t="shared" si="19"/>
        <v>0</v>
      </c>
      <c r="K123" s="12">
        <f t="shared" si="20"/>
        <v>0</v>
      </c>
      <c r="L123" s="12">
        <f t="shared" si="21"/>
        <v>0</v>
      </c>
      <c r="M123" s="12">
        <f t="shared" si="22"/>
        <v>0</v>
      </c>
      <c r="N123" s="12">
        <f t="shared" si="23"/>
        <v>0</v>
      </c>
      <c r="O123" s="12">
        <f t="shared" si="24"/>
        <v>0</v>
      </c>
      <c r="P123" s="12">
        <f t="shared" si="25"/>
        <v>0</v>
      </c>
    </row>
    <row r="124" spans="1:16" ht="12" customHeight="1" x14ac:dyDescent="0.2">
      <c r="A124" s="9">
        <f t="shared" si="13"/>
        <v>98</v>
      </c>
      <c r="B124" s="13" t="s">
        <v>3</v>
      </c>
      <c r="C124" s="12">
        <f t="shared" si="14"/>
        <v>0</v>
      </c>
      <c r="D124" s="12">
        <f t="shared" si="15"/>
        <v>0</v>
      </c>
      <c r="E124" s="12">
        <f>IF(NC&lt;=N,IF(PG="T",0,IF(PG="P",Interes,Interes+Amort)),0)</f>
        <v>0</v>
      </c>
      <c r="F124" s="12">
        <f>IF(NC&lt;=N,IF(OR(PG="T",PG="P"),0,-SI/(N-NC+1)),0)</f>
        <v>0</v>
      </c>
      <c r="G124" s="12">
        <f t="shared" si="16"/>
        <v>0</v>
      </c>
      <c r="H124" s="12">
        <f t="shared" si="17"/>
        <v>0</v>
      </c>
      <c r="I124" s="12">
        <f t="shared" si="18"/>
        <v>0</v>
      </c>
      <c r="J124" s="12">
        <f t="shared" si="19"/>
        <v>0</v>
      </c>
      <c r="K124" s="12">
        <f t="shared" si="20"/>
        <v>0</v>
      </c>
      <c r="L124" s="12">
        <f t="shared" si="21"/>
        <v>0</v>
      </c>
      <c r="M124" s="12">
        <f t="shared" si="22"/>
        <v>0</v>
      </c>
      <c r="N124" s="12">
        <f t="shared" si="23"/>
        <v>0</v>
      </c>
      <c r="O124" s="12">
        <f t="shared" si="24"/>
        <v>0</v>
      </c>
      <c r="P124" s="12">
        <f t="shared" si="25"/>
        <v>0</v>
      </c>
    </row>
    <row r="125" spans="1:16" ht="12" customHeight="1" x14ac:dyDescent="0.2">
      <c r="A125" s="9">
        <f t="shared" si="13"/>
        <v>99</v>
      </c>
      <c r="B125" s="13" t="s">
        <v>3</v>
      </c>
      <c r="C125" s="12">
        <f t="shared" si="14"/>
        <v>0</v>
      </c>
      <c r="D125" s="12">
        <f t="shared" si="15"/>
        <v>0</v>
      </c>
      <c r="E125" s="12">
        <f>IF(NC&lt;=N,IF(PG="T",0,IF(PG="P",Interes,Interes+Amort)),0)</f>
        <v>0</v>
      </c>
      <c r="F125" s="12">
        <f>IF(NC&lt;=N,IF(OR(PG="T",PG="P"),0,-SI/(N-NC+1)),0)</f>
        <v>0</v>
      </c>
      <c r="G125" s="12">
        <f t="shared" si="16"/>
        <v>0</v>
      </c>
      <c r="H125" s="12">
        <f t="shared" si="17"/>
        <v>0</v>
      </c>
      <c r="I125" s="12">
        <f t="shared" si="18"/>
        <v>0</v>
      </c>
      <c r="J125" s="12">
        <f t="shared" si="19"/>
        <v>0</v>
      </c>
      <c r="K125" s="12">
        <f t="shared" si="20"/>
        <v>0</v>
      </c>
      <c r="L125" s="12">
        <f t="shared" si="21"/>
        <v>0</v>
      </c>
      <c r="M125" s="12">
        <f t="shared" si="22"/>
        <v>0</v>
      </c>
      <c r="N125" s="12">
        <f t="shared" si="23"/>
        <v>0</v>
      </c>
      <c r="O125" s="12">
        <f t="shared" si="24"/>
        <v>0</v>
      </c>
      <c r="P125" s="12">
        <f t="shared" si="25"/>
        <v>0</v>
      </c>
    </row>
    <row r="126" spans="1:16" ht="12" customHeight="1" x14ac:dyDescent="0.2">
      <c r="A126" s="9">
        <f t="shared" si="13"/>
        <v>100</v>
      </c>
      <c r="B126" s="13" t="s">
        <v>3</v>
      </c>
      <c r="C126" s="12">
        <f t="shared" si="14"/>
        <v>0</v>
      </c>
      <c r="D126" s="12">
        <f t="shared" si="15"/>
        <v>0</v>
      </c>
      <c r="E126" s="12">
        <f>IF(NC&lt;=N,IF(PG="T",0,IF(PG="P",Interes,Interes+Amort)),0)</f>
        <v>0</v>
      </c>
      <c r="F126" s="12">
        <f>IF(NC&lt;=N,IF(OR(PG="T",PG="P"),0,-SI/(N-NC+1)),0)</f>
        <v>0</v>
      </c>
      <c r="G126" s="12">
        <f t="shared" si="16"/>
        <v>0</v>
      </c>
      <c r="H126" s="12">
        <f t="shared" si="17"/>
        <v>0</v>
      </c>
      <c r="I126" s="12">
        <f t="shared" si="18"/>
        <v>0</v>
      </c>
      <c r="J126" s="12">
        <f t="shared" si="19"/>
        <v>0</v>
      </c>
      <c r="K126" s="12">
        <f t="shared" si="20"/>
        <v>0</v>
      </c>
      <c r="L126" s="12">
        <f t="shared" si="21"/>
        <v>0</v>
      </c>
      <c r="M126" s="12">
        <f t="shared" si="22"/>
        <v>0</v>
      </c>
      <c r="N126" s="12">
        <f t="shared" si="23"/>
        <v>0</v>
      </c>
      <c r="O126" s="12">
        <f t="shared" si="24"/>
        <v>0</v>
      </c>
      <c r="P126" s="12">
        <f t="shared" si="25"/>
        <v>0</v>
      </c>
    </row>
    <row r="127" spans="1:16" ht="12" customHeight="1" x14ac:dyDescent="0.2">
      <c r="A127" s="9">
        <f t="shared" si="13"/>
        <v>101</v>
      </c>
      <c r="B127" s="13" t="s">
        <v>3</v>
      </c>
      <c r="C127" s="12">
        <f t="shared" si="14"/>
        <v>0</v>
      </c>
      <c r="D127" s="12">
        <f t="shared" si="15"/>
        <v>0</v>
      </c>
      <c r="E127" s="12">
        <f>IF(NC&lt;=N,IF(PG="T",0,IF(PG="P",Interes,Interes+Amort)),0)</f>
        <v>0</v>
      </c>
      <c r="F127" s="12">
        <f>IF(NC&lt;=N,IF(OR(PG="T",PG="P"),0,-SI/(N-NC+1)),0)</f>
        <v>0</v>
      </c>
      <c r="G127" s="12">
        <f t="shared" si="16"/>
        <v>0</v>
      </c>
      <c r="H127" s="12">
        <f t="shared" si="17"/>
        <v>0</v>
      </c>
      <c r="I127" s="12">
        <f t="shared" si="18"/>
        <v>0</v>
      </c>
      <c r="J127" s="12">
        <f t="shared" si="19"/>
        <v>0</v>
      </c>
      <c r="K127" s="12">
        <f t="shared" si="20"/>
        <v>0</v>
      </c>
      <c r="L127" s="12">
        <f t="shared" si="21"/>
        <v>0</v>
      </c>
      <c r="M127" s="12">
        <f t="shared" si="22"/>
        <v>0</v>
      </c>
      <c r="N127" s="12">
        <f t="shared" si="23"/>
        <v>0</v>
      </c>
      <c r="O127" s="12">
        <f t="shared" si="24"/>
        <v>0</v>
      </c>
      <c r="P127" s="12">
        <f t="shared" si="25"/>
        <v>0</v>
      </c>
    </row>
    <row r="128" spans="1:16" ht="12" customHeight="1" x14ac:dyDescent="0.2">
      <c r="A128" s="9">
        <f t="shared" si="13"/>
        <v>102</v>
      </c>
      <c r="B128" s="13" t="s">
        <v>3</v>
      </c>
      <c r="C128" s="12">
        <f t="shared" si="14"/>
        <v>0</v>
      </c>
      <c r="D128" s="12">
        <f t="shared" si="15"/>
        <v>0</v>
      </c>
      <c r="E128" s="12">
        <f>IF(NC&lt;=N,IF(PG="T",0,IF(PG="P",Interes,Interes+Amort)),0)</f>
        <v>0</v>
      </c>
      <c r="F128" s="12">
        <f>IF(NC&lt;=N,IF(OR(PG="T",PG="P"),0,-SI/(N-NC+1)),0)</f>
        <v>0</v>
      </c>
      <c r="G128" s="12">
        <f t="shared" si="16"/>
        <v>0</v>
      </c>
      <c r="H128" s="12">
        <f t="shared" si="17"/>
        <v>0</v>
      </c>
      <c r="I128" s="12">
        <f t="shared" si="18"/>
        <v>0</v>
      </c>
      <c r="J128" s="12">
        <f t="shared" si="19"/>
        <v>0</v>
      </c>
      <c r="K128" s="12">
        <f t="shared" si="20"/>
        <v>0</v>
      </c>
      <c r="L128" s="12">
        <f t="shared" si="21"/>
        <v>0</v>
      </c>
      <c r="M128" s="12">
        <f t="shared" si="22"/>
        <v>0</v>
      </c>
      <c r="N128" s="12">
        <f t="shared" si="23"/>
        <v>0</v>
      </c>
      <c r="O128" s="12">
        <f t="shared" si="24"/>
        <v>0</v>
      </c>
      <c r="P128" s="12">
        <f t="shared" si="25"/>
        <v>0</v>
      </c>
    </row>
    <row r="129" spans="1:16" ht="12" customHeight="1" x14ac:dyDescent="0.2">
      <c r="A129" s="9">
        <f t="shared" si="13"/>
        <v>103</v>
      </c>
      <c r="B129" s="13" t="s">
        <v>3</v>
      </c>
      <c r="C129" s="12">
        <f t="shared" si="14"/>
        <v>0</v>
      </c>
      <c r="D129" s="12">
        <f t="shared" si="15"/>
        <v>0</v>
      </c>
      <c r="E129" s="12">
        <f>IF(NC&lt;=N,IF(PG="T",0,IF(PG="P",Interes,Interes+Amort)),0)</f>
        <v>0</v>
      </c>
      <c r="F129" s="12">
        <f>IF(NC&lt;=N,IF(OR(PG="T",PG="P"),0,-SI/(N-NC+1)),0)</f>
        <v>0</v>
      </c>
      <c r="G129" s="12">
        <f t="shared" si="16"/>
        <v>0</v>
      </c>
      <c r="H129" s="12">
        <f t="shared" si="17"/>
        <v>0</v>
      </c>
      <c r="I129" s="12">
        <f t="shared" si="18"/>
        <v>0</v>
      </c>
      <c r="J129" s="12">
        <f t="shared" si="19"/>
        <v>0</v>
      </c>
      <c r="K129" s="12">
        <f t="shared" si="20"/>
        <v>0</v>
      </c>
      <c r="L129" s="12">
        <f t="shared" si="21"/>
        <v>0</v>
      </c>
      <c r="M129" s="12">
        <f t="shared" si="22"/>
        <v>0</v>
      </c>
      <c r="N129" s="12">
        <f t="shared" si="23"/>
        <v>0</v>
      </c>
      <c r="O129" s="12">
        <f t="shared" si="24"/>
        <v>0</v>
      </c>
      <c r="P129" s="12">
        <f t="shared" si="25"/>
        <v>0</v>
      </c>
    </row>
    <row r="130" spans="1:16" ht="12" customHeight="1" x14ac:dyDescent="0.2">
      <c r="A130" s="9">
        <f t="shared" si="13"/>
        <v>104</v>
      </c>
      <c r="B130" s="13" t="s">
        <v>3</v>
      </c>
      <c r="C130" s="12">
        <f t="shared" si="14"/>
        <v>0</v>
      </c>
      <c r="D130" s="12">
        <f t="shared" si="15"/>
        <v>0</v>
      </c>
      <c r="E130" s="12">
        <f>IF(NC&lt;=N,IF(PG="T",0,IF(PG="P",Interes,Interes+Amort)),0)</f>
        <v>0</v>
      </c>
      <c r="F130" s="12">
        <f>IF(NC&lt;=N,IF(OR(PG="T",PG="P"),0,-SI/(N-NC+1)),0)</f>
        <v>0</v>
      </c>
      <c r="G130" s="12">
        <f t="shared" si="16"/>
        <v>0</v>
      </c>
      <c r="H130" s="12">
        <f t="shared" si="17"/>
        <v>0</v>
      </c>
      <c r="I130" s="12">
        <f t="shared" si="18"/>
        <v>0</v>
      </c>
      <c r="J130" s="12">
        <f t="shared" si="19"/>
        <v>0</v>
      </c>
      <c r="K130" s="12">
        <f t="shared" si="20"/>
        <v>0</v>
      </c>
      <c r="L130" s="12">
        <f t="shared" si="21"/>
        <v>0</v>
      </c>
      <c r="M130" s="12">
        <f t="shared" si="22"/>
        <v>0</v>
      </c>
      <c r="N130" s="12">
        <f t="shared" si="23"/>
        <v>0</v>
      </c>
      <c r="O130" s="12">
        <f t="shared" si="24"/>
        <v>0</v>
      </c>
      <c r="P130" s="12">
        <f t="shared" si="25"/>
        <v>0</v>
      </c>
    </row>
    <row r="131" spans="1:16" ht="12" customHeight="1" x14ac:dyDescent="0.2">
      <c r="A131" s="9">
        <f t="shared" si="13"/>
        <v>105</v>
      </c>
      <c r="B131" s="13" t="s">
        <v>3</v>
      </c>
      <c r="C131" s="12">
        <f t="shared" si="14"/>
        <v>0</v>
      </c>
      <c r="D131" s="12">
        <f t="shared" si="15"/>
        <v>0</v>
      </c>
      <c r="E131" s="12">
        <f>IF(NC&lt;=N,IF(PG="T",0,IF(PG="P",Interes,Interes+Amort)),0)</f>
        <v>0</v>
      </c>
      <c r="F131" s="12">
        <f>IF(NC&lt;=N,IF(OR(PG="T",PG="P"),0,-SI/(N-NC+1)),0)</f>
        <v>0</v>
      </c>
      <c r="G131" s="12">
        <f t="shared" si="16"/>
        <v>0</v>
      </c>
      <c r="H131" s="12">
        <f t="shared" si="17"/>
        <v>0</v>
      </c>
      <c r="I131" s="12">
        <f t="shared" si="18"/>
        <v>0</v>
      </c>
      <c r="J131" s="12">
        <f t="shared" si="19"/>
        <v>0</v>
      </c>
      <c r="K131" s="12">
        <f t="shared" si="20"/>
        <v>0</v>
      </c>
      <c r="L131" s="12">
        <f t="shared" si="21"/>
        <v>0</v>
      </c>
      <c r="M131" s="12">
        <f t="shared" si="22"/>
        <v>0</v>
      </c>
      <c r="N131" s="12">
        <f t="shared" si="23"/>
        <v>0</v>
      </c>
      <c r="O131" s="12">
        <f t="shared" si="24"/>
        <v>0</v>
      </c>
      <c r="P131" s="12">
        <f t="shared" si="25"/>
        <v>0</v>
      </c>
    </row>
    <row r="132" spans="1:16" ht="12" customHeight="1" x14ac:dyDescent="0.2">
      <c r="A132" s="9">
        <f t="shared" si="13"/>
        <v>106</v>
      </c>
      <c r="B132" s="13" t="s">
        <v>3</v>
      </c>
      <c r="C132" s="12">
        <f t="shared" si="14"/>
        <v>0</v>
      </c>
      <c r="D132" s="12">
        <f t="shared" si="15"/>
        <v>0</v>
      </c>
      <c r="E132" s="12">
        <f>IF(NC&lt;=N,IF(PG="T",0,IF(PG="P",Interes,Interes+Amort)),0)</f>
        <v>0</v>
      </c>
      <c r="F132" s="12">
        <f>IF(NC&lt;=N,IF(OR(PG="T",PG="P"),0,-SI/(N-NC+1)),0)</f>
        <v>0</v>
      </c>
      <c r="G132" s="12">
        <f t="shared" si="16"/>
        <v>0</v>
      </c>
      <c r="H132" s="12">
        <f t="shared" si="17"/>
        <v>0</v>
      </c>
      <c r="I132" s="12">
        <f t="shared" si="18"/>
        <v>0</v>
      </c>
      <c r="J132" s="12">
        <f t="shared" si="19"/>
        <v>0</v>
      </c>
      <c r="K132" s="12">
        <f t="shared" si="20"/>
        <v>0</v>
      </c>
      <c r="L132" s="12">
        <f t="shared" si="21"/>
        <v>0</v>
      </c>
      <c r="M132" s="12">
        <f t="shared" si="22"/>
        <v>0</v>
      </c>
      <c r="N132" s="12">
        <f t="shared" si="23"/>
        <v>0</v>
      </c>
      <c r="O132" s="12">
        <f t="shared" si="24"/>
        <v>0</v>
      </c>
      <c r="P132" s="12">
        <f t="shared" si="25"/>
        <v>0</v>
      </c>
    </row>
    <row r="133" spans="1:16" ht="12" customHeight="1" x14ac:dyDescent="0.2">
      <c r="A133" s="9">
        <f t="shared" si="13"/>
        <v>107</v>
      </c>
      <c r="B133" s="13" t="s">
        <v>3</v>
      </c>
      <c r="C133" s="12">
        <f t="shared" si="14"/>
        <v>0</v>
      </c>
      <c r="D133" s="12">
        <f t="shared" si="15"/>
        <v>0</v>
      </c>
      <c r="E133" s="12">
        <f>IF(NC&lt;=N,IF(PG="T",0,IF(PG="P",Interes,Interes+Amort)),0)</f>
        <v>0</v>
      </c>
      <c r="F133" s="12">
        <f>IF(NC&lt;=N,IF(OR(PG="T",PG="P"),0,-SI/(N-NC+1)),0)</f>
        <v>0</v>
      </c>
      <c r="G133" s="12">
        <f t="shared" si="16"/>
        <v>0</v>
      </c>
      <c r="H133" s="12">
        <f t="shared" si="17"/>
        <v>0</v>
      </c>
      <c r="I133" s="12">
        <f t="shared" si="18"/>
        <v>0</v>
      </c>
      <c r="J133" s="12">
        <f t="shared" si="19"/>
        <v>0</v>
      </c>
      <c r="K133" s="12">
        <f t="shared" si="20"/>
        <v>0</v>
      </c>
      <c r="L133" s="12">
        <f t="shared" si="21"/>
        <v>0</v>
      </c>
      <c r="M133" s="12">
        <f t="shared" si="22"/>
        <v>0</v>
      </c>
      <c r="N133" s="12">
        <f t="shared" si="23"/>
        <v>0</v>
      </c>
      <c r="O133" s="12">
        <f t="shared" si="24"/>
        <v>0</v>
      </c>
      <c r="P133" s="12">
        <f t="shared" si="25"/>
        <v>0</v>
      </c>
    </row>
    <row r="134" spans="1:16" ht="12" customHeight="1" x14ac:dyDescent="0.2">
      <c r="A134" s="9">
        <f t="shared" si="13"/>
        <v>108</v>
      </c>
      <c r="B134" s="13" t="s">
        <v>3</v>
      </c>
      <c r="C134" s="12">
        <f t="shared" si="14"/>
        <v>0</v>
      </c>
      <c r="D134" s="12">
        <f t="shared" si="15"/>
        <v>0</v>
      </c>
      <c r="E134" s="12">
        <f>IF(NC&lt;=N,IF(PG="T",0,IF(PG="P",Interes,Interes+Amort)),0)</f>
        <v>0</v>
      </c>
      <c r="F134" s="12">
        <f>IF(NC&lt;=N,IF(OR(PG="T",PG="P"),0,-SI/(N-NC+1)),0)</f>
        <v>0</v>
      </c>
      <c r="G134" s="12">
        <f t="shared" si="16"/>
        <v>0</v>
      </c>
      <c r="H134" s="12">
        <f t="shared" si="17"/>
        <v>0</v>
      </c>
      <c r="I134" s="12">
        <f t="shared" si="18"/>
        <v>0</v>
      </c>
      <c r="J134" s="12">
        <f t="shared" si="19"/>
        <v>0</v>
      </c>
      <c r="K134" s="12">
        <f t="shared" si="20"/>
        <v>0</v>
      </c>
      <c r="L134" s="12">
        <f t="shared" si="21"/>
        <v>0</v>
      </c>
      <c r="M134" s="12">
        <f t="shared" si="22"/>
        <v>0</v>
      </c>
      <c r="N134" s="12">
        <f t="shared" si="23"/>
        <v>0</v>
      </c>
      <c r="O134" s="12">
        <f t="shared" si="24"/>
        <v>0</v>
      </c>
      <c r="P134" s="12">
        <f t="shared" si="25"/>
        <v>0</v>
      </c>
    </row>
    <row r="135" spans="1:16" ht="12" customHeight="1" x14ac:dyDescent="0.2">
      <c r="A135" s="9">
        <f t="shared" si="13"/>
        <v>109</v>
      </c>
      <c r="B135" s="13" t="s">
        <v>3</v>
      </c>
      <c r="C135" s="12">
        <f t="shared" si="14"/>
        <v>0</v>
      </c>
      <c r="D135" s="12">
        <f t="shared" si="15"/>
        <v>0</v>
      </c>
      <c r="E135" s="12">
        <f>IF(NC&lt;=N,IF(PG="T",0,IF(PG="P",Interes,Interes+Amort)),0)</f>
        <v>0</v>
      </c>
      <c r="F135" s="12">
        <f>IF(NC&lt;=N,IF(OR(PG="T",PG="P"),0,-SI/(N-NC+1)),0)</f>
        <v>0</v>
      </c>
      <c r="G135" s="12">
        <f t="shared" si="16"/>
        <v>0</v>
      </c>
      <c r="H135" s="12">
        <f t="shared" si="17"/>
        <v>0</v>
      </c>
      <c r="I135" s="12">
        <f t="shared" si="18"/>
        <v>0</v>
      </c>
      <c r="J135" s="12">
        <f t="shared" si="19"/>
        <v>0</v>
      </c>
      <c r="K135" s="12">
        <f t="shared" si="20"/>
        <v>0</v>
      </c>
      <c r="L135" s="12">
        <f t="shared" si="21"/>
        <v>0</v>
      </c>
      <c r="M135" s="12">
        <f t="shared" si="22"/>
        <v>0</v>
      </c>
      <c r="N135" s="12">
        <f t="shared" si="23"/>
        <v>0</v>
      </c>
      <c r="O135" s="12">
        <f t="shared" si="24"/>
        <v>0</v>
      </c>
      <c r="P135" s="12">
        <f t="shared" si="25"/>
        <v>0</v>
      </c>
    </row>
    <row r="136" spans="1:16" ht="12" customHeight="1" x14ac:dyDescent="0.2">
      <c r="A136" s="9">
        <f t="shared" si="13"/>
        <v>110</v>
      </c>
      <c r="B136" s="13" t="s">
        <v>3</v>
      </c>
      <c r="C136" s="12">
        <f t="shared" si="14"/>
        <v>0</v>
      </c>
      <c r="D136" s="12">
        <f t="shared" si="15"/>
        <v>0</v>
      </c>
      <c r="E136" s="12">
        <f>IF(NC&lt;=N,IF(PG="T",0,IF(PG="P",Interes,Interes+Amort)),0)</f>
        <v>0</v>
      </c>
      <c r="F136" s="12">
        <f>IF(NC&lt;=N,IF(OR(PG="T",PG="P"),0,-SI/(N-NC+1)),0)</f>
        <v>0</v>
      </c>
      <c r="G136" s="12">
        <f t="shared" si="16"/>
        <v>0</v>
      </c>
      <c r="H136" s="12">
        <f t="shared" si="17"/>
        <v>0</v>
      </c>
      <c r="I136" s="12">
        <f t="shared" si="18"/>
        <v>0</v>
      </c>
      <c r="J136" s="12">
        <f t="shared" si="19"/>
        <v>0</v>
      </c>
      <c r="K136" s="12">
        <f t="shared" si="20"/>
        <v>0</v>
      </c>
      <c r="L136" s="12">
        <f t="shared" si="21"/>
        <v>0</v>
      </c>
      <c r="M136" s="12">
        <f t="shared" si="22"/>
        <v>0</v>
      </c>
      <c r="N136" s="12">
        <f t="shared" si="23"/>
        <v>0</v>
      </c>
      <c r="O136" s="12">
        <f t="shared" si="24"/>
        <v>0</v>
      </c>
      <c r="P136" s="12">
        <f t="shared" si="25"/>
        <v>0</v>
      </c>
    </row>
    <row r="137" spans="1:16" ht="12" customHeight="1" x14ac:dyDescent="0.2">
      <c r="A137" s="9">
        <f t="shared" si="13"/>
        <v>111</v>
      </c>
      <c r="B137" s="13" t="s">
        <v>3</v>
      </c>
      <c r="C137" s="12">
        <f t="shared" si="14"/>
        <v>0</v>
      </c>
      <c r="D137" s="12">
        <f t="shared" si="15"/>
        <v>0</v>
      </c>
      <c r="E137" s="12">
        <f>IF(NC&lt;=N,IF(PG="T",0,IF(PG="P",Interes,Interes+Amort)),0)</f>
        <v>0</v>
      </c>
      <c r="F137" s="12">
        <f>IF(NC&lt;=N,IF(OR(PG="T",PG="P"),0,-SI/(N-NC+1)),0)</f>
        <v>0</v>
      </c>
      <c r="G137" s="12">
        <f t="shared" si="16"/>
        <v>0</v>
      </c>
      <c r="H137" s="12">
        <f t="shared" si="17"/>
        <v>0</v>
      </c>
      <c r="I137" s="12">
        <f t="shared" si="18"/>
        <v>0</v>
      </c>
      <c r="J137" s="12">
        <f t="shared" si="19"/>
        <v>0</v>
      </c>
      <c r="K137" s="12">
        <f t="shared" si="20"/>
        <v>0</v>
      </c>
      <c r="L137" s="12">
        <f t="shared" si="21"/>
        <v>0</v>
      </c>
      <c r="M137" s="12">
        <f t="shared" si="22"/>
        <v>0</v>
      </c>
      <c r="N137" s="12">
        <f t="shared" si="23"/>
        <v>0</v>
      </c>
      <c r="O137" s="12">
        <f t="shared" si="24"/>
        <v>0</v>
      </c>
      <c r="P137" s="12">
        <f t="shared" si="25"/>
        <v>0</v>
      </c>
    </row>
    <row r="138" spans="1:16" ht="12" customHeight="1" x14ac:dyDescent="0.2">
      <c r="A138" s="9">
        <f t="shared" si="13"/>
        <v>112</v>
      </c>
      <c r="B138" s="13" t="s">
        <v>3</v>
      </c>
      <c r="C138" s="12">
        <f t="shared" si="14"/>
        <v>0</v>
      </c>
      <c r="D138" s="12">
        <f t="shared" si="15"/>
        <v>0</v>
      </c>
      <c r="E138" s="12">
        <f>IF(NC&lt;=N,IF(PG="T",0,IF(PG="P",Interes,Interes+Amort)),0)</f>
        <v>0</v>
      </c>
      <c r="F138" s="12">
        <f>IF(NC&lt;=N,IF(OR(PG="T",PG="P"),0,-SI/(N-NC+1)),0)</f>
        <v>0</v>
      </c>
      <c r="G138" s="12">
        <f t="shared" si="16"/>
        <v>0</v>
      </c>
      <c r="H138" s="12">
        <f t="shared" si="17"/>
        <v>0</v>
      </c>
      <c r="I138" s="12">
        <f t="shared" si="18"/>
        <v>0</v>
      </c>
      <c r="J138" s="12">
        <f t="shared" si="19"/>
        <v>0</v>
      </c>
      <c r="K138" s="12">
        <f t="shared" si="20"/>
        <v>0</v>
      </c>
      <c r="L138" s="12">
        <f t="shared" si="21"/>
        <v>0</v>
      </c>
      <c r="M138" s="12">
        <f t="shared" si="22"/>
        <v>0</v>
      </c>
      <c r="N138" s="12">
        <f t="shared" si="23"/>
        <v>0</v>
      </c>
      <c r="O138" s="12">
        <f t="shared" si="24"/>
        <v>0</v>
      </c>
      <c r="P138" s="12">
        <f t="shared" si="25"/>
        <v>0</v>
      </c>
    </row>
    <row r="139" spans="1:16" ht="12" customHeight="1" x14ac:dyDescent="0.2">
      <c r="A139" s="9">
        <f t="shared" si="13"/>
        <v>113</v>
      </c>
      <c r="B139" s="13" t="s">
        <v>3</v>
      </c>
      <c r="C139" s="12">
        <f t="shared" si="14"/>
        <v>0</v>
      </c>
      <c r="D139" s="12">
        <f t="shared" si="15"/>
        <v>0</v>
      </c>
      <c r="E139" s="12">
        <f>IF(NC&lt;=N,IF(PG="T",0,IF(PG="P",Interes,Interes+Amort)),0)</f>
        <v>0</v>
      </c>
      <c r="F139" s="12">
        <f>IF(NC&lt;=N,IF(OR(PG="T",PG="P"),0,-SI/(N-NC+1)),0)</f>
        <v>0</v>
      </c>
      <c r="G139" s="12">
        <f t="shared" si="16"/>
        <v>0</v>
      </c>
      <c r="H139" s="12">
        <f t="shared" si="17"/>
        <v>0</v>
      </c>
      <c r="I139" s="12">
        <f t="shared" si="18"/>
        <v>0</v>
      </c>
      <c r="J139" s="12">
        <f t="shared" si="19"/>
        <v>0</v>
      </c>
      <c r="K139" s="12">
        <f t="shared" si="20"/>
        <v>0</v>
      </c>
      <c r="L139" s="12">
        <f t="shared" si="21"/>
        <v>0</v>
      </c>
      <c r="M139" s="12">
        <f t="shared" si="22"/>
        <v>0</v>
      </c>
      <c r="N139" s="12">
        <f t="shared" si="23"/>
        <v>0</v>
      </c>
      <c r="O139" s="12">
        <f t="shared" si="24"/>
        <v>0</v>
      </c>
      <c r="P139" s="12">
        <f t="shared" si="25"/>
        <v>0</v>
      </c>
    </row>
    <row r="140" spans="1:16" ht="12" customHeight="1" x14ac:dyDescent="0.2">
      <c r="A140" s="9">
        <f t="shared" si="13"/>
        <v>114</v>
      </c>
      <c r="B140" s="13" t="s">
        <v>3</v>
      </c>
      <c r="C140" s="12">
        <f t="shared" si="14"/>
        <v>0</v>
      </c>
      <c r="D140" s="12">
        <f t="shared" si="15"/>
        <v>0</v>
      </c>
      <c r="E140" s="12">
        <f>IF(NC&lt;=N,IF(PG="T",0,IF(PG="P",Interes,Interes+Amort)),0)</f>
        <v>0</v>
      </c>
      <c r="F140" s="12">
        <f>IF(NC&lt;=N,IF(OR(PG="T",PG="P"),0,-SI/(N-NC+1)),0)</f>
        <v>0</v>
      </c>
      <c r="G140" s="12">
        <f t="shared" si="16"/>
        <v>0</v>
      </c>
      <c r="H140" s="12">
        <f t="shared" si="17"/>
        <v>0</v>
      </c>
      <c r="I140" s="12">
        <f t="shared" si="18"/>
        <v>0</v>
      </c>
      <c r="J140" s="12">
        <f t="shared" si="19"/>
        <v>0</v>
      </c>
      <c r="K140" s="12">
        <f t="shared" si="20"/>
        <v>0</v>
      </c>
      <c r="L140" s="12">
        <f t="shared" si="21"/>
        <v>0</v>
      </c>
      <c r="M140" s="12">
        <f t="shared" si="22"/>
        <v>0</v>
      </c>
      <c r="N140" s="12">
        <f t="shared" si="23"/>
        <v>0</v>
      </c>
      <c r="O140" s="12">
        <f t="shared" si="24"/>
        <v>0</v>
      </c>
      <c r="P140" s="12">
        <f t="shared" si="25"/>
        <v>0</v>
      </c>
    </row>
    <row r="141" spans="1:16" ht="12" customHeight="1" x14ac:dyDescent="0.2">
      <c r="A141" s="9">
        <f t="shared" si="13"/>
        <v>115</v>
      </c>
      <c r="B141" s="13" t="s">
        <v>3</v>
      </c>
      <c r="C141" s="12">
        <f t="shared" si="14"/>
        <v>0</v>
      </c>
      <c r="D141" s="12">
        <f t="shared" si="15"/>
        <v>0</v>
      </c>
      <c r="E141" s="12">
        <f>IF(NC&lt;=N,IF(PG="T",0,IF(PG="P",Interes,Interes+Amort)),0)</f>
        <v>0</v>
      </c>
      <c r="F141" s="12">
        <f>IF(NC&lt;=N,IF(OR(PG="T",PG="P"),0,-SI/(N-NC+1)),0)</f>
        <v>0</v>
      </c>
      <c r="G141" s="12">
        <f t="shared" si="16"/>
        <v>0</v>
      </c>
      <c r="H141" s="12">
        <f t="shared" si="17"/>
        <v>0</v>
      </c>
      <c r="I141" s="12">
        <f t="shared" si="18"/>
        <v>0</v>
      </c>
      <c r="J141" s="12">
        <f t="shared" si="19"/>
        <v>0</v>
      </c>
      <c r="K141" s="12">
        <f t="shared" si="20"/>
        <v>0</v>
      </c>
      <c r="L141" s="12">
        <f t="shared" si="21"/>
        <v>0</v>
      </c>
      <c r="M141" s="12">
        <f t="shared" si="22"/>
        <v>0</v>
      </c>
      <c r="N141" s="12">
        <f t="shared" si="23"/>
        <v>0</v>
      </c>
      <c r="O141" s="12">
        <f t="shared" si="24"/>
        <v>0</v>
      </c>
      <c r="P141" s="12">
        <f t="shared" si="25"/>
        <v>0</v>
      </c>
    </row>
    <row r="142" spans="1:16" ht="12" customHeight="1" x14ac:dyDescent="0.2">
      <c r="A142" s="9">
        <f t="shared" si="13"/>
        <v>116</v>
      </c>
      <c r="B142" s="13" t="s">
        <v>3</v>
      </c>
      <c r="C142" s="12">
        <f t="shared" si="14"/>
        <v>0</v>
      </c>
      <c r="D142" s="12">
        <f t="shared" si="15"/>
        <v>0</v>
      </c>
      <c r="E142" s="12">
        <f>IF(NC&lt;=N,IF(PG="T",0,IF(PG="P",Interes,Interes+Amort)),0)</f>
        <v>0</v>
      </c>
      <c r="F142" s="12">
        <f>IF(NC&lt;=N,IF(OR(PG="T",PG="P"),0,-SI/(N-NC+1)),0)</f>
        <v>0</v>
      </c>
      <c r="G142" s="12">
        <f t="shared" si="16"/>
        <v>0</v>
      </c>
      <c r="H142" s="12">
        <f t="shared" si="17"/>
        <v>0</v>
      </c>
      <c r="I142" s="12">
        <f t="shared" si="18"/>
        <v>0</v>
      </c>
      <c r="J142" s="12">
        <f t="shared" si="19"/>
        <v>0</v>
      </c>
      <c r="K142" s="12">
        <f t="shared" si="20"/>
        <v>0</v>
      </c>
      <c r="L142" s="12">
        <f t="shared" si="21"/>
        <v>0</v>
      </c>
      <c r="M142" s="12">
        <f t="shared" si="22"/>
        <v>0</v>
      </c>
      <c r="N142" s="12">
        <f t="shared" si="23"/>
        <v>0</v>
      </c>
      <c r="O142" s="12">
        <f t="shared" si="24"/>
        <v>0</v>
      </c>
      <c r="P142" s="12">
        <f t="shared" si="25"/>
        <v>0</v>
      </c>
    </row>
    <row r="143" spans="1:16" ht="12" customHeight="1" x14ac:dyDescent="0.2">
      <c r="A143" s="9">
        <f t="shared" si="13"/>
        <v>117</v>
      </c>
      <c r="B143" s="13" t="s">
        <v>3</v>
      </c>
      <c r="C143" s="12">
        <f t="shared" si="14"/>
        <v>0</v>
      </c>
      <c r="D143" s="12">
        <f t="shared" si="15"/>
        <v>0</v>
      </c>
      <c r="E143" s="12">
        <f>IF(NC&lt;=N,IF(PG="T",0,IF(PG="P",Interes,Interes+Amort)),0)</f>
        <v>0</v>
      </c>
      <c r="F143" s="12">
        <f>IF(NC&lt;=N,IF(OR(PG="T",PG="P"),0,-SI/(N-NC+1)),0)</f>
        <v>0</v>
      </c>
      <c r="G143" s="12">
        <f t="shared" si="16"/>
        <v>0</v>
      </c>
      <c r="H143" s="12">
        <f t="shared" si="17"/>
        <v>0</v>
      </c>
      <c r="I143" s="12">
        <f t="shared" si="18"/>
        <v>0</v>
      </c>
      <c r="J143" s="12">
        <f t="shared" si="19"/>
        <v>0</v>
      </c>
      <c r="K143" s="12">
        <f t="shared" si="20"/>
        <v>0</v>
      </c>
      <c r="L143" s="12">
        <f t="shared" si="21"/>
        <v>0</v>
      </c>
      <c r="M143" s="12">
        <f t="shared" si="22"/>
        <v>0</v>
      </c>
      <c r="N143" s="12">
        <f t="shared" si="23"/>
        <v>0</v>
      </c>
      <c r="O143" s="12">
        <f t="shared" si="24"/>
        <v>0</v>
      </c>
      <c r="P143" s="12">
        <f t="shared" si="25"/>
        <v>0</v>
      </c>
    </row>
    <row r="144" spans="1:16" ht="12" customHeight="1" x14ac:dyDescent="0.2">
      <c r="A144" s="9">
        <f t="shared" si="13"/>
        <v>118</v>
      </c>
      <c r="B144" s="13" t="s">
        <v>3</v>
      </c>
      <c r="C144" s="12">
        <f t="shared" si="14"/>
        <v>0</v>
      </c>
      <c r="D144" s="12">
        <f t="shared" si="15"/>
        <v>0</v>
      </c>
      <c r="E144" s="12">
        <f>IF(NC&lt;=N,IF(PG="T",0,IF(PG="P",Interes,Interes+Amort)),0)</f>
        <v>0</v>
      </c>
      <c r="F144" s="12">
        <f>IF(NC&lt;=N,IF(OR(PG="T",PG="P"),0,-SI/(N-NC+1)),0)</f>
        <v>0</v>
      </c>
      <c r="G144" s="12">
        <f t="shared" si="16"/>
        <v>0</v>
      </c>
      <c r="H144" s="12">
        <f t="shared" si="17"/>
        <v>0</v>
      </c>
      <c r="I144" s="12">
        <f t="shared" si="18"/>
        <v>0</v>
      </c>
      <c r="J144" s="12">
        <f t="shared" si="19"/>
        <v>0</v>
      </c>
      <c r="K144" s="12">
        <f t="shared" si="20"/>
        <v>0</v>
      </c>
      <c r="L144" s="12">
        <f t="shared" si="21"/>
        <v>0</v>
      </c>
      <c r="M144" s="12">
        <f t="shared" si="22"/>
        <v>0</v>
      </c>
      <c r="N144" s="12">
        <f t="shared" si="23"/>
        <v>0</v>
      </c>
      <c r="O144" s="12">
        <f t="shared" si="24"/>
        <v>0</v>
      </c>
      <c r="P144" s="12">
        <f t="shared" si="25"/>
        <v>0</v>
      </c>
    </row>
    <row r="145" spans="1:16" ht="12" customHeight="1" x14ac:dyDescent="0.2">
      <c r="A145" s="9">
        <f t="shared" si="13"/>
        <v>119</v>
      </c>
      <c r="B145" s="13" t="s">
        <v>3</v>
      </c>
      <c r="C145" s="12">
        <f t="shared" si="14"/>
        <v>0</v>
      </c>
      <c r="D145" s="12">
        <f t="shared" si="15"/>
        <v>0</v>
      </c>
      <c r="E145" s="12">
        <f>IF(NC&lt;=N,IF(PG="T",0,IF(PG="P",Interes,Interes+Amort)),0)</f>
        <v>0</v>
      </c>
      <c r="F145" s="12">
        <f>IF(NC&lt;=N,IF(OR(PG="T",PG="P"),0,-SI/(N-NC+1)),0)</f>
        <v>0</v>
      </c>
      <c r="G145" s="12">
        <f t="shared" si="16"/>
        <v>0</v>
      </c>
      <c r="H145" s="12">
        <f t="shared" si="17"/>
        <v>0</v>
      </c>
      <c r="I145" s="12">
        <f t="shared" si="18"/>
        <v>0</v>
      </c>
      <c r="J145" s="12">
        <f t="shared" si="19"/>
        <v>0</v>
      </c>
      <c r="K145" s="12">
        <f t="shared" si="20"/>
        <v>0</v>
      </c>
      <c r="L145" s="12">
        <f t="shared" si="21"/>
        <v>0</v>
      </c>
      <c r="M145" s="12">
        <f t="shared" si="22"/>
        <v>0</v>
      </c>
      <c r="N145" s="12">
        <f t="shared" si="23"/>
        <v>0</v>
      </c>
      <c r="O145" s="12">
        <f t="shared" si="24"/>
        <v>0</v>
      </c>
      <c r="P145" s="12">
        <f t="shared" si="25"/>
        <v>0</v>
      </c>
    </row>
    <row r="146" spans="1:16" ht="12" customHeight="1" x14ac:dyDescent="0.2">
      <c r="A146" s="9">
        <f t="shared" si="13"/>
        <v>120</v>
      </c>
      <c r="B146" s="13" t="s">
        <v>3</v>
      </c>
      <c r="C146" s="12">
        <f t="shared" si="14"/>
        <v>0</v>
      </c>
      <c r="D146" s="12">
        <f t="shared" si="15"/>
        <v>0</v>
      </c>
      <c r="E146" s="12">
        <f>IF(NC&lt;=N,IF(PG="T",0,IF(PG="P",Interes,Interes+Amort)),0)</f>
        <v>0</v>
      </c>
      <c r="F146" s="12">
        <f>IF(NC&lt;=N,IF(OR(PG="T",PG="P"),0,-SI/(N-NC+1)),0)</f>
        <v>0</v>
      </c>
      <c r="G146" s="12">
        <f t="shared" si="16"/>
        <v>0</v>
      </c>
      <c r="H146" s="12">
        <f t="shared" si="17"/>
        <v>0</v>
      </c>
      <c r="I146" s="12">
        <f t="shared" si="18"/>
        <v>0</v>
      </c>
      <c r="J146" s="12">
        <f t="shared" si="19"/>
        <v>0</v>
      </c>
      <c r="K146" s="12">
        <f t="shared" si="20"/>
        <v>0</v>
      </c>
      <c r="L146" s="12">
        <f t="shared" si="21"/>
        <v>0</v>
      </c>
      <c r="M146" s="12">
        <f t="shared" si="22"/>
        <v>0</v>
      </c>
      <c r="N146" s="12">
        <f t="shared" si="23"/>
        <v>0</v>
      </c>
      <c r="O146" s="12">
        <f t="shared" si="24"/>
        <v>0</v>
      </c>
      <c r="P146" s="12">
        <f t="shared" si="25"/>
        <v>0</v>
      </c>
    </row>
    <row r="147" spans="1:16" ht="12" hidden="1" customHeight="1" x14ac:dyDescent="0.2"/>
    <row r="148" spans="1:16" ht="12" hidden="1" customHeight="1" x14ac:dyDescent="0.2"/>
    <row r="149" spans="1:16" ht="12" hidden="1" customHeight="1" x14ac:dyDescent="0.2"/>
    <row r="150" spans="1:16" ht="12" hidden="1" customHeight="1" x14ac:dyDescent="0.2"/>
    <row r="151" spans="1:16" ht="12" hidden="1" customHeight="1" x14ac:dyDescent="0.2"/>
    <row r="152" spans="1:16" ht="12" hidden="1" customHeight="1" x14ac:dyDescent="0.2"/>
    <row r="153" spans="1:16" ht="12" hidden="1" customHeight="1" x14ac:dyDescent="0.2"/>
    <row r="154" spans="1:16" ht="12" hidden="1" customHeight="1" x14ac:dyDescent="0.2"/>
    <row r="155" spans="1:16" ht="12" hidden="1" customHeight="1" x14ac:dyDescent="0.2"/>
    <row r="156" spans="1:16" ht="12" hidden="1" customHeight="1" x14ac:dyDescent="0.2"/>
    <row r="157" spans="1:16" ht="12" hidden="1" customHeight="1" x14ac:dyDescent="0.2"/>
    <row r="158" spans="1:16" ht="12" hidden="1" customHeight="1" x14ac:dyDescent="0.2"/>
    <row r="159" spans="1:16" ht="12" hidden="1" customHeight="1" x14ac:dyDescent="0.2"/>
    <row r="160" spans="1:16" ht="12" hidden="1" customHeight="1" x14ac:dyDescent="0.2"/>
    <row r="161" ht="12" hidden="1" customHeight="1" x14ac:dyDescent="0.2"/>
    <row r="162" ht="12" hidden="1" customHeight="1" x14ac:dyDescent="0.2"/>
    <row r="163" ht="12" hidden="1" customHeight="1" x14ac:dyDescent="0.2"/>
    <row r="164" ht="12" hidden="1" customHeight="1" x14ac:dyDescent="0.2"/>
    <row r="165" ht="12" hidden="1" customHeight="1" x14ac:dyDescent="0.2"/>
    <row r="166" ht="12" hidden="1" customHeight="1" x14ac:dyDescent="0.2"/>
    <row r="167" ht="12" hidden="1" customHeight="1" x14ac:dyDescent="0.2"/>
    <row r="168" ht="12" hidden="1" customHeight="1" x14ac:dyDescent="0.2"/>
    <row r="169" ht="12" hidden="1" customHeight="1" x14ac:dyDescent="0.2"/>
    <row r="170" ht="12" hidden="1" customHeight="1" x14ac:dyDescent="0.2"/>
    <row r="171" ht="12" hidden="1" customHeight="1" x14ac:dyDescent="0.2"/>
    <row r="172" ht="12" hidden="1" customHeight="1" x14ac:dyDescent="0.2"/>
    <row r="173" ht="12" hidden="1" customHeight="1" x14ac:dyDescent="0.2"/>
    <row r="174" ht="12" hidden="1" customHeight="1" x14ac:dyDescent="0.2"/>
    <row r="175" ht="12" hidden="1" customHeight="1" x14ac:dyDescent="0.2"/>
    <row r="176" ht="12" hidden="1" customHeight="1" x14ac:dyDescent="0.2"/>
    <row r="177" ht="12" hidden="1" customHeight="1" x14ac:dyDescent="0.2"/>
    <row r="178" ht="12" hidden="1" customHeight="1" x14ac:dyDescent="0.2"/>
    <row r="179" ht="12" hidden="1" customHeight="1" x14ac:dyDescent="0.2"/>
    <row r="180" ht="12" hidden="1" customHeight="1" x14ac:dyDescent="0.2"/>
    <row r="181" ht="12" hidden="1" customHeight="1" x14ac:dyDescent="0.2"/>
    <row r="182" ht="12" hidden="1" customHeight="1" x14ac:dyDescent="0.2"/>
    <row r="183" ht="12" hidden="1" customHeight="1" x14ac:dyDescent="0.2"/>
    <row r="184" ht="12" hidden="1" customHeight="1" x14ac:dyDescent="0.2"/>
    <row r="185" ht="12" hidden="1" customHeight="1" x14ac:dyDescent="0.2"/>
    <row r="186" ht="12" hidden="1" customHeight="1" x14ac:dyDescent="0.2"/>
    <row r="187" ht="12" hidden="1" customHeight="1" x14ac:dyDescent="0.2"/>
    <row r="188" ht="12" hidden="1" customHeight="1" x14ac:dyDescent="0.2"/>
    <row r="189" ht="12" hidden="1" customHeight="1" x14ac:dyDescent="0.2"/>
    <row r="190" ht="12" hidden="1" customHeight="1" x14ac:dyDescent="0.2"/>
    <row r="191" ht="12" hidden="1" customHeight="1" x14ac:dyDescent="0.2"/>
    <row r="192" ht="12" hidden="1" customHeight="1" x14ac:dyDescent="0.2"/>
    <row r="193" ht="12" hidden="1" customHeight="1" x14ac:dyDescent="0.2"/>
    <row r="194" ht="12" hidden="1" customHeight="1" x14ac:dyDescent="0.2"/>
    <row r="195" ht="12" hidden="1" customHeight="1" x14ac:dyDescent="0.2"/>
    <row r="196" ht="12" hidden="1" customHeight="1" x14ac:dyDescent="0.2"/>
    <row r="197" ht="12" hidden="1" customHeight="1" x14ac:dyDescent="0.2"/>
    <row r="198" ht="12" hidden="1" customHeight="1" x14ac:dyDescent="0.2"/>
    <row r="199" ht="12" hidden="1" customHeight="1" x14ac:dyDescent="0.2"/>
    <row r="200" ht="12" hidden="1" customHeight="1" x14ac:dyDescent="0.2"/>
    <row r="201" ht="12" hidden="1" customHeight="1" x14ac:dyDescent="0.2"/>
    <row r="202" ht="12" hidden="1" customHeight="1" x14ac:dyDescent="0.2"/>
    <row r="203" ht="12" hidden="1" customHeight="1" x14ac:dyDescent="0.2"/>
    <row r="204" ht="12" hidden="1" customHeight="1" x14ac:dyDescent="0.2"/>
    <row r="205" ht="12" hidden="1" customHeight="1" x14ac:dyDescent="0.2"/>
    <row r="206" ht="12" hidden="1" customHeight="1" x14ac:dyDescent="0.2"/>
    <row r="207" ht="12" hidden="1" customHeight="1" x14ac:dyDescent="0.2"/>
    <row r="208" ht="12" hidden="1" customHeight="1" x14ac:dyDescent="0.2"/>
    <row r="209" ht="12" hidden="1" customHeight="1" x14ac:dyDescent="0.2"/>
    <row r="210" ht="12" hidden="1" customHeight="1" x14ac:dyDescent="0.2"/>
    <row r="211" ht="12" hidden="1" customHeight="1" x14ac:dyDescent="0.2"/>
    <row r="212" ht="12" hidden="1" customHeight="1" x14ac:dyDescent="0.2"/>
    <row r="213" ht="12" hidden="1" customHeight="1" x14ac:dyDescent="0.2"/>
    <row r="214" ht="12" hidden="1" customHeight="1" x14ac:dyDescent="0.2"/>
    <row r="215" ht="12" hidden="1" customHeight="1" x14ac:dyDescent="0.2"/>
    <row r="216" ht="12" hidden="1" customHeight="1" x14ac:dyDescent="0.2"/>
    <row r="217" ht="12" hidden="1" customHeight="1" x14ac:dyDescent="0.2"/>
    <row r="218" ht="12" hidden="1" customHeight="1" x14ac:dyDescent="0.2"/>
    <row r="219" ht="12" hidden="1" customHeight="1" x14ac:dyDescent="0.2"/>
    <row r="220" ht="12" hidden="1" customHeight="1" x14ac:dyDescent="0.2"/>
    <row r="221" ht="12" hidden="1" customHeight="1" x14ac:dyDescent="0.2"/>
    <row r="222" ht="12" hidden="1" customHeight="1" x14ac:dyDescent="0.2"/>
    <row r="223" ht="12" hidden="1" customHeight="1" x14ac:dyDescent="0.2"/>
    <row r="224" ht="12" hidden="1" customHeight="1" x14ac:dyDescent="0.2"/>
    <row r="225" ht="12" hidden="1" customHeight="1" x14ac:dyDescent="0.2"/>
    <row r="226" ht="12" hidden="1" customHeight="1" x14ac:dyDescent="0.2"/>
    <row r="227" ht="12" hidden="1" customHeight="1" x14ac:dyDescent="0.2"/>
    <row r="228" ht="12" hidden="1" customHeight="1" x14ac:dyDescent="0.2"/>
    <row r="229" ht="12" hidden="1" customHeight="1" x14ac:dyDescent="0.2"/>
    <row r="230" ht="12" hidden="1" customHeight="1" x14ac:dyDescent="0.2"/>
    <row r="231" ht="12" hidden="1" customHeight="1" x14ac:dyDescent="0.2"/>
    <row r="232" ht="12" hidden="1" customHeight="1" x14ac:dyDescent="0.2"/>
    <row r="233" ht="12" hidden="1" customHeight="1" x14ac:dyDescent="0.2"/>
    <row r="234" ht="12" hidden="1" customHeight="1" x14ac:dyDescent="0.2"/>
    <row r="235" ht="12" hidden="1" customHeight="1" x14ac:dyDescent="0.2"/>
    <row r="236" ht="12" hidden="1" customHeight="1" x14ac:dyDescent="0.2"/>
    <row r="237" ht="12" hidden="1" customHeight="1" x14ac:dyDescent="0.2"/>
    <row r="238" ht="12" hidden="1" customHeight="1" x14ac:dyDescent="0.2"/>
    <row r="239" ht="12" hidden="1" customHeight="1" x14ac:dyDescent="0.2"/>
    <row r="240" ht="12" hidden="1" customHeight="1" x14ac:dyDescent="0.2"/>
    <row r="241" ht="12" hidden="1" customHeight="1" x14ac:dyDescent="0.2"/>
    <row r="242" ht="12" hidden="1" customHeight="1" x14ac:dyDescent="0.2"/>
    <row r="243" ht="12" hidden="1" customHeight="1" x14ac:dyDescent="0.2"/>
    <row r="244" ht="12" hidden="1" customHeight="1" x14ac:dyDescent="0.2"/>
    <row r="245" ht="12" hidden="1" customHeight="1" x14ac:dyDescent="0.2"/>
    <row r="246" ht="12" hidden="1" customHeight="1" x14ac:dyDescent="0.2"/>
    <row r="247" ht="12" hidden="1" customHeight="1" x14ac:dyDescent="0.2"/>
    <row r="248" ht="12" hidden="1" customHeight="1" x14ac:dyDescent="0.2"/>
    <row r="249" ht="12" hidden="1" customHeight="1" x14ac:dyDescent="0.2"/>
    <row r="250" ht="12" hidden="1" customHeight="1" x14ac:dyDescent="0.2"/>
    <row r="251" ht="12" hidden="1" customHeight="1" x14ac:dyDescent="0.2"/>
    <row r="252" ht="12" hidden="1" customHeight="1" x14ac:dyDescent="0.2"/>
    <row r="253" ht="12" hidden="1" customHeight="1" x14ac:dyDescent="0.2"/>
    <row r="254" ht="12" hidden="1" customHeight="1" x14ac:dyDescent="0.2"/>
    <row r="255" ht="12" hidden="1" customHeight="1" x14ac:dyDescent="0.2"/>
    <row r="256" ht="12" hidden="1" customHeight="1" x14ac:dyDescent="0.2"/>
    <row r="257" ht="12" hidden="1" customHeight="1" x14ac:dyDescent="0.2"/>
    <row r="258" ht="12" hidden="1" customHeight="1" x14ac:dyDescent="0.2"/>
    <row r="259" ht="12" hidden="1" customHeight="1" x14ac:dyDescent="0.2"/>
    <row r="260" ht="12" hidden="1" customHeight="1" x14ac:dyDescent="0.2"/>
    <row r="261" ht="12" hidden="1" customHeight="1" x14ac:dyDescent="0.2"/>
    <row r="262" ht="12" hidden="1" customHeight="1" x14ac:dyDescent="0.2"/>
    <row r="263" ht="12" hidden="1" customHeight="1" x14ac:dyDescent="0.2"/>
    <row r="264" ht="12" hidden="1" customHeight="1" x14ac:dyDescent="0.2"/>
    <row r="265" ht="12" hidden="1" customHeight="1" x14ac:dyDescent="0.2"/>
    <row r="266" ht="12" hidden="1" customHeight="1" x14ac:dyDescent="0.2"/>
    <row r="267" ht="12" hidden="1" customHeight="1" x14ac:dyDescent="0.2"/>
    <row r="268" ht="12" hidden="1" customHeight="1" x14ac:dyDescent="0.2"/>
    <row r="269" ht="12" hidden="1" customHeight="1" x14ac:dyDescent="0.2"/>
    <row r="270" ht="12" hidden="1" customHeight="1" x14ac:dyDescent="0.2"/>
    <row r="271" ht="12" hidden="1" customHeight="1" x14ac:dyDescent="0.2"/>
    <row r="272" ht="12" hidden="1" customHeight="1" x14ac:dyDescent="0.2"/>
    <row r="273" ht="12" hidden="1" customHeight="1" x14ac:dyDescent="0.2"/>
    <row r="274" ht="12" hidden="1" customHeight="1" x14ac:dyDescent="0.2"/>
    <row r="275" ht="12" hidden="1" customHeight="1" x14ac:dyDescent="0.2"/>
    <row r="276" ht="12" hidden="1" customHeight="1" x14ac:dyDescent="0.2"/>
    <row r="277" ht="12" hidden="1" customHeight="1" x14ac:dyDescent="0.2"/>
    <row r="278" ht="12" hidden="1" customHeight="1" x14ac:dyDescent="0.2"/>
    <row r="279" ht="12" hidden="1" customHeight="1" x14ac:dyDescent="0.2"/>
    <row r="280" ht="12" hidden="1" customHeight="1" x14ac:dyDescent="0.2"/>
    <row r="281" ht="12" hidden="1" customHeight="1" x14ac:dyDescent="0.2"/>
    <row r="282" ht="12" hidden="1" customHeight="1" x14ac:dyDescent="0.2"/>
    <row r="283" ht="12" hidden="1" customHeight="1" x14ac:dyDescent="0.2"/>
    <row r="284" ht="12" hidden="1" customHeight="1" x14ac:dyDescent="0.2"/>
    <row r="285" ht="12" hidden="1" customHeight="1" x14ac:dyDescent="0.2"/>
    <row r="286" ht="12" hidden="1" customHeight="1" x14ac:dyDescent="0.2"/>
    <row r="287" ht="12" hidden="1" customHeight="1" x14ac:dyDescent="0.2"/>
    <row r="288" ht="12" hidden="1" customHeight="1" x14ac:dyDescent="0.2"/>
    <row r="289" ht="12" hidden="1" customHeight="1" x14ac:dyDescent="0.2"/>
    <row r="290" ht="12" hidden="1" customHeight="1" x14ac:dyDescent="0.2"/>
    <row r="291" ht="12" hidden="1" customHeight="1" x14ac:dyDescent="0.2"/>
    <row r="292" ht="12" hidden="1" customHeight="1" x14ac:dyDescent="0.2"/>
    <row r="293" ht="12" hidden="1" customHeight="1" x14ac:dyDescent="0.2"/>
    <row r="294" ht="12" hidden="1" customHeight="1" x14ac:dyDescent="0.2"/>
    <row r="295" ht="12" hidden="1" customHeight="1" x14ac:dyDescent="0.2"/>
    <row r="296" ht="12" hidden="1" customHeight="1" x14ac:dyDescent="0.2"/>
    <row r="297" ht="12" hidden="1" customHeight="1" x14ac:dyDescent="0.2"/>
    <row r="298" ht="12" hidden="1" customHeight="1" x14ac:dyDescent="0.2"/>
    <row r="299" ht="12" hidden="1" customHeight="1" x14ac:dyDescent="0.2"/>
    <row r="300" ht="12" hidden="1" customHeight="1" x14ac:dyDescent="0.2"/>
    <row r="301" ht="12" hidden="1" customHeight="1" x14ac:dyDescent="0.2"/>
    <row r="302" ht="12" hidden="1" customHeight="1" x14ac:dyDescent="0.2"/>
    <row r="303" ht="12" hidden="1" customHeight="1" x14ac:dyDescent="0.2"/>
    <row r="304" ht="12" hidden="1" customHeight="1" x14ac:dyDescent="0.2"/>
    <row r="305" ht="12" hidden="1" customHeight="1" x14ac:dyDescent="0.2"/>
    <row r="306" ht="12" hidden="1" customHeight="1" x14ac:dyDescent="0.2"/>
    <row r="307" ht="12" hidden="1" customHeight="1" x14ac:dyDescent="0.2"/>
    <row r="308" ht="12" hidden="1" customHeight="1" x14ac:dyDescent="0.2"/>
    <row r="309" ht="12" hidden="1" customHeight="1" x14ac:dyDescent="0.2"/>
    <row r="310" ht="12" hidden="1" customHeight="1" x14ac:dyDescent="0.2"/>
    <row r="311" ht="12" hidden="1" customHeight="1" x14ac:dyDescent="0.2"/>
    <row r="312" ht="12" hidden="1" customHeight="1" x14ac:dyDescent="0.2"/>
    <row r="313" ht="12" hidden="1" customHeight="1" x14ac:dyDescent="0.2"/>
    <row r="314" ht="12" hidden="1" customHeight="1" x14ac:dyDescent="0.2"/>
    <row r="315" ht="12" hidden="1" customHeight="1" x14ac:dyDescent="0.2"/>
    <row r="316" ht="12" hidden="1" customHeight="1" x14ac:dyDescent="0.2"/>
    <row r="317" ht="12" hidden="1" customHeight="1" x14ac:dyDescent="0.2"/>
    <row r="318" ht="12" hidden="1" customHeight="1" x14ac:dyDescent="0.2"/>
    <row r="319" ht="12" hidden="1" customHeight="1" x14ac:dyDescent="0.2"/>
    <row r="320" ht="12" hidden="1" customHeight="1" x14ac:dyDescent="0.2"/>
    <row r="321" ht="12" hidden="1" customHeight="1" x14ac:dyDescent="0.2"/>
    <row r="322" ht="12" hidden="1" customHeight="1" x14ac:dyDescent="0.2"/>
    <row r="323" ht="12" hidden="1" customHeight="1" x14ac:dyDescent="0.2"/>
    <row r="324" ht="12" hidden="1" customHeight="1" x14ac:dyDescent="0.2"/>
    <row r="325" ht="12" hidden="1" customHeight="1" x14ac:dyDescent="0.2"/>
    <row r="326" ht="12" hidden="1" customHeight="1" x14ac:dyDescent="0.2"/>
  </sheetData>
  <mergeCells count="45">
    <mergeCell ref="B22:C22"/>
    <mergeCell ref="G22:H22"/>
    <mergeCell ref="B23:C23"/>
    <mergeCell ref="G23:H23"/>
    <mergeCell ref="B19:C19"/>
    <mergeCell ref="G19:I19"/>
    <mergeCell ref="B20:C20"/>
    <mergeCell ref="G20:H20"/>
    <mergeCell ref="B21:D21"/>
    <mergeCell ref="G21:H21"/>
    <mergeCell ref="B16:C16"/>
    <mergeCell ref="G16:H16"/>
    <mergeCell ref="B17:C17"/>
    <mergeCell ref="G17:H17"/>
    <mergeCell ref="B18:D18"/>
    <mergeCell ref="G18:H18"/>
    <mergeCell ref="B13:C13"/>
    <mergeCell ref="G13:H13"/>
    <mergeCell ref="B14:C14"/>
    <mergeCell ref="G14:H14"/>
    <mergeCell ref="B15:C15"/>
    <mergeCell ref="G15:H15"/>
    <mergeCell ref="B10:C10"/>
    <mergeCell ref="G10:I10"/>
    <mergeCell ref="B11:C11"/>
    <mergeCell ref="G11:H11"/>
    <mergeCell ref="B12:D12"/>
    <mergeCell ref="G12:I12"/>
    <mergeCell ref="G6:H6"/>
    <mergeCell ref="B7:C7"/>
    <mergeCell ref="G7:H7"/>
    <mergeCell ref="B8:C8"/>
    <mergeCell ref="G8:H8"/>
    <mergeCell ref="B9:C9"/>
    <mergeCell ref="G9:H9"/>
    <mergeCell ref="A1:I1"/>
    <mergeCell ref="A3:A23"/>
    <mergeCell ref="B3:D3"/>
    <mergeCell ref="F3:F23"/>
    <mergeCell ref="G3:I3"/>
    <mergeCell ref="B4:C4"/>
    <mergeCell ref="G4:H4"/>
    <mergeCell ref="B5:C5"/>
    <mergeCell ref="G5:H5"/>
    <mergeCell ref="B6:C6"/>
  </mergeCells>
  <conditionalFormatting sqref="D22 D13:D17 D4:D7 D19:D20 D11">
    <cfRule type="cellIs" dxfId="7" priority="7" stopIfTrue="1" operator="greaterThan">
      <formula>0</formula>
    </cfRule>
    <cfRule type="cellIs" dxfId="6" priority="8" stopIfTrue="1" operator="lessThan">
      <formula>0</formula>
    </cfRule>
  </conditionalFormatting>
  <conditionalFormatting sqref="D23">
    <cfRule type="cellIs" dxfId="5" priority="5" stopIfTrue="1" operator="greaterThan">
      <formula>0</formula>
    </cfRule>
    <cfRule type="cellIs" dxfId="4" priority="6" stopIfTrue="1" operator="lessThan">
      <formula>0</formula>
    </cfRule>
  </conditionalFormatting>
  <conditionalFormatting sqref="D9:D10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D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dataValidations count="1">
    <dataValidation type="list" allowBlank="1" showInputMessage="1" showErrorMessage="1" promptTitle="ELIJA PLAZO DE GRACIA" prompt="T : Total_x000a_P : Parcial o Normal_x000a_S : Sin Plazo de Gracia" sqref="B27:B146">
      <formula1>"T,P,S"</formula1>
    </dataValidation>
  </dataValidations>
  <printOptions horizontalCentered="1" verticalCentered="1"/>
  <pageMargins left="0" right="0" top="0" bottom="0" header="0" footer="0"/>
  <pageSetup paperSize="9" scale="70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74</vt:i4>
      </vt:variant>
    </vt:vector>
  </HeadingPairs>
  <TitlesOfParts>
    <vt:vector size="76" baseType="lpstr">
      <vt:lpstr>Leasing - Frances</vt:lpstr>
      <vt:lpstr>Leasing - Aleman</vt:lpstr>
      <vt:lpstr>'Leasing - Aleman'!Ahorro</vt:lpstr>
      <vt:lpstr>Ahorro</vt:lpstr>
      <vt:lpstr>'Leasing - Aleman'!Amort</vt:lpstr>
      <vt:lpstr>Amort</vt:lpstr>
      <vt:lpstr>'Leasing - Aleman'!Área_de_impresión</vt:lpstr>
      <vt:lpstr>'Leasing - Frances'!Área_de_impresión</vt:lpstr>
      <vt:lpstr>'Leasing - Aleman'!COK</vt:lpstr>
      <vt:lpstr>COK</vt:lpstr>
      <vt:lpstr>'Leasing - Aleman'!Comision</vt:lpstr>
      <vt:lpstr>Comision</vt:lpstr>
      <vt:lpstr>'Leasing - Aleman'!ComPer</vt:lpstr>
      <vt:lpstr>ComPer</vt:lpstr>
      <vt:lpstr>'Leasing - Aleman'!Cuota</vt:lpstr>
      <vt:lpstr>Cuota</vt:lpstr>
      <vt:lpstr>'Leasing - Aleman'!Depreciacion</vt:lpstr>
      <vt:lpstr>Depreciacion</vt:lpstr>
      <vt:lpstr>'Leasing - Aleman'!Flujo</vt:lpstr>
      <vt:lpstr>Flujo</vt:lpstr>
      <vt:lpstr>'Leasing - Aleman'!frec</vt:lpstr>
      <vt:lpstr>frec</vt:lpstr>
      <vt:lpstr>'Leasing - Aleman'!IGV</vt:lpstr>
      <vt:lpstr>IGV</vt:lpstr>
      <vt:lpstr>'Leasing - Aleman'!IGVP</vt:lpstr>
      <vt:lpstr>IGVP</vt:lpstr>
      <vt:lpstr>'Leasing - Aleman'!Interes</vt:lpstr>
      <vt:lpstr>Interes</vt:lpstr>
      <vt:lpstr>'Leasing - Aleman'!Leasing</vt:lpstr>
      <vt:lpstr>Leasing</vt:lpstr>
      <vt:lpstr>'Leasing - Aleman'!N</vt:lpstr>
      <vt:lpstr>N</vt:lpstr>
      <vt:lpstr>'Leasing - Aleman'!NA</vt:lpstr>
      <vt:lpstr>NA</vt:lpstr>
      <vt:lpstr>'Leasing - Aleman'!NC</vt:lpstr>
      <vt:lpstr>NC</vt:lpstr>
      <vt:lpstr>'Leasing - Aleman'!NCxA</vt:lpstr>
      <vt:lpstr>NCxA</vt:lpstr>
      <vt:lpstr>'Leasing - Aleman'!NDiasxAgno</vt:lpstr>
      <vt:lpstr>NDiasxAgno</vt:lpstr>
      <vt:lpstr>'Leasing - Aleman'!PG</vt:lpstr>
      <vt:lpstr>PG</vt:lpstr>
      <vt:lpstr>'Leasing - Aleman'!pIGV</vt:lpstr>
      <vt:lpstr>pIGV</vt:lpstr>
      <vt:lpstr>'Leasing - Aleman'!pIR</vt:lpstr>
      <vt:lpstr>pIR</vt:lpstr>
      <vt:lpstr>'Leasing - Aleman'!pRecompra</vt:lpstr>
      <vt:lpstr>pRecompra</vt:lpstr>
      <vt:lpstr>'Leasing - Aleman'!pSegRie</vt:lpstr>
      <vt:lpstr>pSegRie</vt:lpstr>
      <vt:lpstr>'Leasing - Aleman'!PV</vt:lpstr>
      <vt:lpstr>PV</vt:lpstr>
      <vt:lpstr>'Leasing - Aleman'!Recompra</vt:lpstr>
      <vt:lpstr>Recompra</vt:lpstr>
      <vt:lpstr>'Leasing - Aleman'!Saldo</vt:lpstr>
      <vt:lpstr>Saldo</vt:lpstr>
      <vt:lpstr>'Leasing - Aleman'!SegRie</vt:lpstr>
      <vt:lpstr>SegRie</vt:lpstr>
      <vt:lpstr>'Leasing - Aleman'!SegRiePer</vt:lpstr>
      <vt:lpstr>SegRiePer</vt:lpstr>
      <vt:lpstr>'Leasing - Aleman'!SF</vt:lpstr>
      <vt:lpstr>SF</vt:lpstr>
      <vt:lpstr>'Leasing - Aleman'!SI</vt:lpstr>
      <vt:lpstr>SI</vt:lpstr>
      <vt:lpstr>'Leasing - Aleman'!TCEA</vt:lpstr>
      <vt:lpstr>TCEA</vt:lpstr>
      <vt:lpstr>'Leasing - Aleman'!TEA</vt:lpstr>
      <vt:lpstr>TEA</vt:lpstr>
      <vt:lpstr>'Leasing - Aleman'!TEP</vt:lpstr>
      <vt:lpstr>TEP</vt:lpstr>
      <vt:lpstr>'Leasing - Aleman'!VAN</vt:lpstr>
      <vt:lpstr>VAN</vt:lpstr>
      <vt:lpstr>'Leasing - Aleman'!VV</vt:lpstr>
      <vt:lpstr>VV</vt:lpstr>
      <vt:lpstr>'Leasing - Aleman'!WACC</vt:lpstr>
      <vt:lpstr>WACC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M645</cp:lastModifiedBy>
  <cp:lastPrinted>2005-12-11T16:49:36Z</cp:lastPrinted>
  <dcterms:created xsi:type="dcterms:W3CDTF">2001-05-06T05:01:23Z</dcterms:created>
  <dcterms:modified xsi:type="dcterms:W3CDTF">2013-11-18T17:06:31Z</dcterms:modified>
</cp:coreProperties>
</file>