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-15" windowWidth="7800" windowHeight="8325" tabRatio="832"/>
  </bookViews>
  <sheets>
    <sheet name="Ejercicio 2" sheetId="34" r:id="rId1"/>
    <sheet name="Gráfico Tasa de corte" sheetId="36" r:id="rId2"/>
    <sheet name="PRD" sheetId="40" r:id="rId3"/>
    <sheet name="Grafico PRD Aranis" sheetId="42" r:id="rId4"/>
    <sheet name="Grafico PRD Casero" sheetId="43" r:id="rId5"/>
  </sheets>
  <definedNames>
    <definedName name="_xlnm.Print_Area" localSheetId="0">'Ejercicio 2'!$A$1:$F$19</definedName>
    <definedName name="_xlnm.Print_Area" localSheetId="2">PRD!$A$1:$A$11</definedName>
  </definedNames>
  <calcPr calcId="145621"/>
</workbook>
</file>

<file path=xl/calcChain.xml><?xml version="1.0" encoding="utf-8"?>
<calcChain xmlns="http://schemas.openxmlformats.org/spreadsheetml/2006/main">
  <c r="E8" i="34" l="1"/>
  <c r="E9" i="34"/>
  <c r="E10" i="34"/>
  <c r="E11" i="34"/>
  <c r="E12" i="34"/>
  <c r="E13" i="34"/>
  <c r="F8" i="34"/>
  <c r="F9" i="34"/>
  <c r="F10" i="34"/>
  <c r="F11" i="34"/>
  <c r="F12" i="34"/>
  <c r="F13" i="34"/>
  <c r="C14" i="34"/>
  <c r="K14" i="34" l="1"/>
  <c r="K13" i="34"/>
  <c r="K12" i="34"/>
  <c r="K11" i="34"/>
  <c r="K10" i="34"/>
  <c r="K9" i="34"/>
  <c r="K8" i="34"/>
  <c r="K7" i="34"/>
  <c r="C26" i="34" l="1"/>
  <c r="E31" i="34"/>
  <c r="E32" i="34"/>
  <c r="E33" i="34"/>
  <c r="E34" i="34"/>
  <c r="E35" i="34"/>
  <c r="E36" i="34"/>
  <c r="E37" i="34"/>
  <c r="E38" i="34"/>
  <c r="E39" i="34"/>
  <c r="E40" i="34"/>
  <c r="E41" i="34"/>
  <c r="E42" i="34"/>
  <c r="E43" i="34"/>
  <c r="E44" i="34"/>
  <c r="E45" i="34"/>
  <c r="E46" i="34"/>
  <c r="E47" i="34"/>
  <c r="E48" i="34"/>
  <c r="E49" i="34"/>
  <c r="E50" i="34"/>
  <c r="E51" i="34"/>
  <c r="E26" i="34"/>
  <c r="D51" i="34"/>
  <c r="D50" i="34"/>
  <c r="D49" i="34"/>
  <c r="D48" i="34"/>
  <c r="D47" i="34"/>
  <c r="D46" i="34"/>
  <c r="D45" i="34"/>
  <c r="D44" i="34"/>
  <c r="D43" i="34"/>
  <c r="D42" i="34"/>
  <c r="D41" i="34"/>
  <c r="D40" i="34"/>
  <c r="D39" i="34"/>
  <c r="D38" i="34"/>
  <c r="D37" i="34"/>
  <c r="D36" i="34"/>
  <c r="D35" i="34"/>
  <c r="D34" i="34"/>
  <c r="D33" i="34"/>
  <c r="D32" i="34"/>
  <c r="D31" i="34"/>
  <c r="D30" i="34"/>
  <c r="D29" i="34"/>
  <c r="D28" i="34"/>
  <c r="D27" i="34"/>
  <c r="D26" i="34"/>
  <c r="C27" i="34"/>
  <c r="E27" i="34" s="1"/>
  <c r="C28" i="34"/>
  <c r="E28" i="34" s="1"/>
  <c r="C29" i="34"/>
  <c r="C30" i="34"/>
  <c r="E30" i="34" s="1"/>
  <c r="C31" i="34"/>
  <c r="C32" i="34"/>
  <c r="C33" i="34"/>
  <c r="C34" i="34"/>
  <c r="C35" i="34"/>
  <c r="C36" i="34"/>
  <c r="C37" i="34"/>
  <c r="C38" i="34"/>
  <c r="C39" i="34"/>
  <c r="C40" i="34"/>
  <c r="C41" i="34"/>
  <c r="C42" i="34"/>
  <c r="C43" i="34"/>
  <c r="C44" i="34"/>
  <c r="C45" i="34"/>
  <c r="C46" i="34"/>
  <c r="C47" i="34"/>
  <c r="C48" i="34"/>
  <c r="C49" i="34"/>
  <c r="C50" i="34"/>
  <c r="C51" i="34"/>
  <c r="I7" i="34"/>
  <c r="J7" i="34"/>
  <c r="E29" i="34" l="1"/>
  <c r="H7" i="34"/>
  <c r="G7" i="34"/>
  <c r="C20" i="34"/>
  <c r="D20" i="34"/>
  <c r="D16" i="34"/>
  <c r="C16" i="34"/>
  <c r="D14" i="34"/>
  <c r="E7" i="34"/>
  <c r="F7" i="34"/>
  <c r="H8" i="34"/>
  <c r="J8" i="34" s="1"/>
  <c r="G8" i="34"/>
  <c r="I8" i="34" s="1"/>
  <c r="G9" i="34" l="1"/>
  <c r="G10" i="34" s="1"/>
  <c r="H9" i="34"/>
  <c r="J9" i="34" s="1"/>
  <c r="A8" i="34"/>
  <c r="A9" i="34"/>
  <c r="H10" i="34" l="1"/>
  <c r="I9" i="34"/>
  <c r="G11" i="34"/>
  <c r="I10" i="34"/>
  <c r="H11" i="34"/>
  <c r="J10" i="34"/>
  <c r="A10" i="34"/>
  <c r="H12" i="34" l="1"/>
  <c r="J11" i="34"/>
  <c r="G12" i="34"/>
  <c r="I11" i="34"/>
  <c r="A11" i="34"/>
  <c r="H13" i="34" l="1"/>
  <c r="J13" i="34" s="1"/>
  <c r="J12" i="34"/>
  <c r="G13" i="34"/>
  <c r="I13" i="34" s="1"/>
  <c r="I12" i="34"/>
  <c r="A12" i="34"/>
  <c r="C18" i="34" l="1"/>
  <c r="D18" i="34"/>
  <c r="A13" i="34"/>
</calcChain>
</file>

<file path=xl/sharedStrings.xml><?xml version="1.0" encoding="utf-8"?>
<sst xmlns="http://schemas.openxmlformats.org/spreadsheetml/2006/main" count="51" uniqueCount="24">
  <si>
    <t>VAN</t>
  </si>
  <si>
    <t>OPCION</t>
  </si>
  <si>
    <t>TIR</t>
  </si>
  <si>
    <t>FLUJO</t>
  </si>
  <si>
    <t>FLUJO DESCONTADO</t>
  </si>
  <si>
    <t>Modelo Aranis</t>
  </si>
  <si>
    <t>Modelo Casero</t>
  </si>
  <si>
    <t>Embutidos especiales</t>
  </si>
  <si>
    <t>Fecha</t>
  </si>
  <si>
    <t>FLUJO ACUMULADO DESCONTADO</t>
  </si>
  <si>
    <t>PRD</t>
  </si>
  <si>
    <t>Tasa de Cruce Aramis vs Casero</t>
  </si>
  <si>
    <t>Nº</t>
  </si>
  <si>
    <t>Tasa</t>
  </si>
  <si>
    <t>Tabla para tasa de cruce</t>
  </si>
  <si>
    <t>Aramis</t>
  </si>
  <si>
    <t>Casero</t>
  </si>
  <si>
    <t>Año</t>
  </si>
  <si>
    <t>PER. DE RECUPERACION DESCONTADO</t>
  </si>
  <si>
    <t>Cruce</t>
  </si>
  <si>
    <t>B/C</t>
  </si>
  <si>
    <t/>
  </si>
  <si>
    <t>Embutidos Especiales S.A.C.</t>
  </si>
  <si>
    <t>Tasa de descuento anual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</si>
</sst>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_(* #,##0.00_);_(* \(#,##0.00\);_(* &quot;-&quot;??_);_(@_)"/>
    <numFmt numFmtId="165" formatCode="[Blue]\ #,##0.00_);[Red]\(\ #,##0.00\)"/>
    <numFmt numFmtId="166" formatCode="[Blue]\ #,##0_);[Red]\(\ #,##0\)"/>
    <numFmt numFmtId="167" formatCode="0.000%"/>
    <numFmt numFmtId="168" formatCode="[Blue]\ #,##0.000_);[Red]\(\ #,##0.000\)"/>
    <numFmt numFmtId="169" formatCode="_ * #,##0.00_ ;_ * \-#,##0.00_ ;_ * &quot;-&quot;??_ ;_ @_ "/>
  </numFmts>
  <fonts count="11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</font>
    <font>
      <sz val="10"/>
      <name val="Comic Sans MS"/>
      <family val="4"/>
    </font>
    <font>
      <b/>
      <sz val="9"/>
      <color indexed="12"/>
      <name val="Arial"/>
      <family val="2"/>
    </font>
    <font>
      <sz val="9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sz val="9"/>
      <color indexed="12"/>
      <name val="Arial"/>
      <family val="2"/>
    </font>
    <font>
      <b/>
      <sz val="16"/>
      <color theme="0"/>
      <name val="Arial"/>
      <family val="2"/>
    </font>
    <font>
      <b/>
      <sz val="14"/>
      <color theme="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27"/>
      </patternFill>
    </fill>
    <fill>
      <patternFill patternType="solid">
        <fgColor theme="7" tint="0.59999389629810485"/>
        <bgColor indexed="27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5">
    <xf numFmtId="0" fontId="0" fillId="0" borderId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" fillId="0" borderId="0"/>
    <xf numFmtId="169" fontId="1" fillId="0" borderId="0" applyFont="0" applyFill="0" applyBorder="0" applyAlignment="0" applyProtection="0"/>
  </cellStyleXfs>
  <cellXfs count="37">
    <xf numFmtId="0" fontId="0" fillId="0" borderId="0" xfId="0"/>
    <xf numFmtId="0" fontId="3" fillId="0" borderId="0" xfId="0" applyFont="1"/>
    <xf numFmtId="0" fontId="6" fillId="0" borderId="0" xfId="0" applyFont="1"/>
    <xf numFmtId="165" fontId="5" fillId="0" borderId="1" xfId="1" applyNumberFormat="1" applyFont="1" applyBorder="1" applyAlignment="1">
      <alignment horizontal="right"/>
    </xf>
    <xf numFmtId="0" fontId="5" fillId="2" borderId="1" xfId="0" applyFont="1" applyFill="1" applyBorder="1" applyAlignment="1">
      <alignment horizontal="center"/>
    </xf>
    <xf numFmtId="10" fontId="5" fillId="2" borderId="1" xfId="2" applyNumberFormat="1" applyFont="1" applyFill="1" applyBorder="1" applyAlignment="1">
      <alignment horizontal="center"/>
    </xf>
    <xf numFmtId="14" fontId="5" fillId="2" borderId="1" xfId="0" applyNumberFormat="1" applyFont="1" applyFill="1" applyBorder="1" applyAlignment="1">
      <alignment horizontal="center"/>
    </xf>
    <xf numFmtId="165" fontId="5" fillId="0" borderId="1" xfId="1" applyNumberFormat="1" applyFont="1" applyBorder="1" applyAlignment="1">
      <alignment horizontal="center"/>
    </xf>
    <xf numFmtId="0" fontId="5" fillId="3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165" fontId="8" fillId="2" borderId="1" xfId="1" applyNumberFormat="1" applyFont="1" applyFill="1" applyBorder="1" applyAlignment="1">
      <alignment horizontal="right"/>
    </xf>
    <xf numFmtId="166" fontId="4" fillId="2" borderId="1" xfId="1" applyNumberFormat="1" applyFont="1" applyFill="1" applyBorder="1" applyAlignment="1">
      <alignment horizontal="center"/>
    </xf>
    <xf numFmtId="165" fontId="5" fillId="2" borderId="1" xfId="1" applyNumberFormat="1" applyFont="1" applyFill="1" applyBorder="1" applyAlignment="1">
      <alignment horizontal="center"/>
    </xf>
    <xf numFmtId="166" fontId="7" fillId="2" borderId="1" xfId="1" applyNumberFormat="1" applyFont="1" applyFill="1" applyBorder="1" applyAlignment="1">
      <alignment horizontal="center"/>
    </xf>
    <xf numFmtId="10" fontId="6" fillId="0" borderId="1" xfId="0" applyNumberFormat="1" applyFont="1" applyBorder="1" applyAlignment="1">
      <alignment horizontal="center"/>
    </xf>
    <xf numFmtId="166" fontId="4" fillId="8" borderId="1" xfId="1" applyNumberFormat="1" applyFont="1" applyFill="1" applyBorder="1" applyAlignment="1">
      <alignment horizontal="center"/>
    </xf>
    <xf numFmtId="167" fontId="8" fillId="2" borderId="1" xfId="2" applyNumberFormat="1" applyFont="1" applyFill="1" applyBorder="1" applyAlignment="1">
      <alignment horizontal="right"/>
    </xf>
    <xf numFmtId="167" fontId="8" fillId="8" borderId="1" xfId="2" applyNumberFormat="1" applyFont="1" applyFill="1" applyBorder="1" applyAlignment="1">
      <alignment horizontal="right"/>
    </xf>
    <xf numFmtId="168" fontId="5" fillId="2" borderId="1" xfId="1" applyNumberFormat="1" applyFont="1" applyFill="1" applyBorder="1" applyAlignment="1">
      <alignment horizontal="center"/>
    </xf>
    <xf numFmtId="168" fontId="5" fillId="8" borderId="1" xfId="1" applyNumberFormat="1" applyFont="1" applyFill="1" applyBorder="1" applyAlignment="1">
      <alignment horizontal="center"/>
    </xf>
    <xf numFmtId="165" fontId="5" fillId="8" borderId="1" xfId="1" applyNumberFormat="1" applyFont="1" applyFill="1" applyBorder="1" applyAlignment="1">
      <alignment horizontal="center"/>
    </xf>
    <xf numFmtId="167" fontId="4" fillId="0" borderId="1" xfId="2" applyNumberFormat="1" applyFont="1" applyBorder="1" applyAlignment="1">
      <alignment horizontal="right"/>
    </xf>
    <xf numFmtId="165" fontId="8" fillId="8" borderId="1" xfId="1" applyNumberFormat="1" applyFont="1" applyFill="1" applyBorder="1" applyAlignment="1">
      <alignment horizontal="right"/>
    </xf>
    <xf numFmtId="166" fontId="7" fillId="8" borderId="1" xfId="1" applyNumberFormat="1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5" fillId="4" borderId="1" xfId="0" applyFont="1" applyFill="1" applyBorder="1" applyAlignment="1">
      <alignment horizontal="center" vertical="center" wrapText="1"/>
    </xf>
    <xf numFmtId="0" fontId="9" fillId="6" borderId="2" xfId="0" applyFont="1" applyFill="1" applyBorder="1" applyAlignment="1">
      <alignment horizontal="center"/>
    </xf>
    <xf numFmtId="0" fontId="9" fillId="6" borderId="3" xfId="0" applyFont="1" applyFill="1" applyBorder="1" applyAlignment="1">
      <alignment horizontal="center"/>
    </xf>
    <xf numFmtId="0" fontId="9" fillId="6" borderId="4" xfId="0" applyFont="1" applyFill="1" applyBorder="1" applyAlignment="1">
      <alignment horizontal="center"/>
    </xf>
    <xf numFmtId="0" fontId="10" fillId="6" borderId="5" xfId="0" applyFont="1" applyFill="1" applyBorder="1" applyAlignment="1">
      <alignment horizontal="center"/>
    </xf>
    <xf numFmtId="0" fontId="10" fillId="6" borderId="6" xfId="0" applyFont="1" applyFill="1" applyBorder="1" applyAlignment="1">
      <alignment horizontal="center"/>
    </xf>
    <xf numFmtId="0" fontId="10" fillId="6" borderId="7" xfId="0" applyFont="1" applyFill="1" applyBorder="1" applyAlignment="1">
      <alignment horizontal="center"/>
    </xf>
    <xf numFmtId="0" fontId="6" fillId="7" borderId="1" xfId="0" applyFont="1" applyFill="1" applyBorder="1" applyAlignment="1">
      <alignment horizontal="left"/>
    </xf>
    <xf numFmtId="0" fontId="6" fillId="7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left"/>
    </xf>
  </cellXfs>
  <cellStyles count="5">
    <cellStyle name="Millares" xfId="1" builtinId="3"/>
    <cellStyle name="Millares 2" xfId="4"/>
    <cellStyle name="Normal" xfId="0" builtinId="0"/>
    <cellStyle name="Normal 2" xfId="3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styles" Target="style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chartsheet" Target="chartsheets/sheet3.xml"/><Relationship Id="rId4" Type="http://schemas.openxmlformats.org/officeDocument/2006/relationships/chartsheet" Target="chartsheets/sheet2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'Ejercicio 2'!$C$25</c:f>
              <c:strCache>
                <c:ptCount val="1"/>
                <c:pt idx="0">
                  <c:v>Aramis</c:v>
                </c:pt>
              </c:strCache>
            </c:strRef>
          </c:tx>
          <c:marker>
            <c:symbol val="none"/>
          </c:marker>
          <c:xVal>
            <c:numRef>
              <c:f>'Ejercicio 2'!$B$26:$B$51</c:f>
              <c:numCache>
                <c:formatCode>0.00%</c:formatCode>
                <c:ptCount val="2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</c:numCache>
            </c:numRef>
          </c:xVal>
          <c:yVal>
            <c:numRef>
              <c:f>'Ejercicio 2'!$C$26:$C$51</c:f>
              <c:numCache>
                <c:formatCode>[Blue]\ #,##0.00_);[Red]\(\ #,##0.00\)</c:formatCode>
                <c:ptCount val="26"/>
                <c:pt idx="0">
                  <c:v>2600</c:v>
                </c:pt>
                <c:pt idx="1">
                  <c:v>2292.4178765106408</c:v>
                </c:pt>
                <c:pt idx="2">
                  <c:v>2000.9329184760809</c:v>
                </c:pt>
                <c:pt idx="3">
                  <c:v>1724.5009862396664</c:v>
                </c:pt>
                <c:pt idx="4">
                  <c:v>1462.1570314362962</c:v>
                </c:pt>
                <c:pt idx="5">
                  <c:v>1213.0083159526348</c:v>
                </c:pt>
                <c:pt idx="6">
                  <c:v>976.22827610805143</c:v>
                </c:pt>
                <c:pt idx="7">
                  <c:v>751.05096485674767</c:v>
                </c:pt>
                <c:pt idx="8">
                  <c:v>536.76601239331922</c:v>
                </c:pt>
                <c:pt idx="9">
                  <c:v>332.71405220657107</c:v>
                </c:pt>
                <c:pt idx="10">
                  <c:v>138.28256548885201</c:v>
                </c:pt>
                <c:pt idx="11">
                  <c:v>-47.097898027055635</c:v>
                </c:pt>
                <c:pt idx="12">
                  <c:v>-223.95716017560972</c:v>
                </c:pt>
                <c:pt idx="13">
                  <c:v>-392.78854875921661</c:v>
                </c:pt>
                <c:pt idx="14">
                  <c:v>-554.05175603295538</c:v>
                </c:pt>
                <c:pt idx="15">
                  <c:v>-708.17544791452474</c:v>
                </c:pt>
                <c:pt idx="16">
                  <c:v>-855.5596477697618</c:v>
                </c:pt>
                <c:pt idx="17">
                  <c:v>-996.57791614706366</c:v>
                </c:pt>
                <c:pt idx="18">
                  <c:v>-1131.5793456345755</c:v>
                </c:pt>
                <c:pt idx="19">
                  <c:v>-1260.8903880575836</c:v>
                </c:pt>
                <c:pt idx="20">
                  <c:v>-1384.8165294924556</c:v>
                </c:pt>
                <c:pt idx="21">
                  <c:v>-1503.6438270216149</c:v>
                </c:pt>
                <c:pt idx="22">
                  <c:v>-1617.6403197700356</c:v>
                </c:pt>
                <c:pt idx="23">
                  <c:v>-1727.0573255276386</c:v>
                </c:pt>
                <c:pt idx="24">
                  <c:v>-1832.1306331573405</c:v>
                </c:pt>
                <c:pt idx="25">
                  <c:v>-1933.0816000000004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'Ejercicio 2'!$D$25</c:f>
              <c:strCache>
                <c:ptCount val="1"/>
                <c:pt idx="0">
                  <c:v>Casero</c:v>
                </c:pt>
              </c:strCache>
            </c:strRef>
          </c:tx>
          <c:marker>
            <c:symbol val="none"/>
          </c:marker>
          <c:xVal>
            <c:numRef>
              <c:f>'Ejercicio 2'!$B$26:$B$51</c:f>
              <c:numCache>
                <c:formatCode>0.00%</c:formatCode>
                <c:ptCount val="2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</c:numCache>
            </c:numRef>
          </c:xVal>
          <c:yVal>
            <c:numRef>
              <c:f>'Ejercicio 2'!$D$26:$D$51</c:f>
              <c:numCache>
                <c:formatCode>[Blue]\ #,##0.00_);[Red]\(\ #,##0.00\)</c:formatCode>
                <c:ptCount val="26"/>
                <c:pt idx="0">
                  <c:v>2200</c:v>
                </c:pt>
                <c:pt idx="1">
                  <c:v>1954.5717694951927</c:v>
                </c:pt>
                <c:pt idx="2">
                  <c:v>1721.7170688284759</c:v>
                </c:pt>
                <c:pt idx="3">
                  <c:v>1500.6297326538261</c:v>
                </c:pt>
                <c:pt idx="4">
                  <c:v>1290.5642280956208</c:v>
                </c:pt>
                <c:pt idx="5">
                  <c:v>1090.8304807209361</c:v>
                </c:pt>
                <c:pt idx="6">
                  <c:v>900.78919120646788</c:v>
                </c:pt>
                <c:pt idx="7">
                  <c:v>719.84759171692622</c:v>
                </c:pt>
                <c:pt idx="8">
                  <c:v>547.45559675342702</c:v>
                </c:pt>
                <c:pt idx="9">
                  <c:v>383.10230827711803</c:v>
                </c:pt>
                <c:pt idx="10">
                  <c:v>226.31283935466945</c:v>
                </c:pt>
                <c:pt idx="11">
                  <c:v>76.645424485906005</c:v>
                </c:pt>
                <c:pt idx="12">
                  <c:v>-66.311211773210744</c:v>
                </c:pt>
                <c:pt idx="13">
                  <c:v>-202.94025322898324</c:v>
                </c:pt>
                <c:pt idx="14">
                  <c:v>-333.59898014899045</c:v>
                </c:pt>
                <c:pt idx="15">
                  <c:v>-458.62076729244927</c:v>
                </c:pt>
                <c:pt idx="16">
                  <c:v>-578.3169100056175</c:v>
                </c:pt>
                <c:pt idx="17">
                  <c:v>-692.97829463670132</c:v>
                </c:pt>
                <c:pt idx="18">
                  <c:v>-802.87692785569743</c:v>
                </c:pt>
                <c:pt idx="19">
                  <c:v>-908.26733797968836</c:v>
                </c:pt>
                <c:pt idx="20">
                  <c:v>-1009.3878600823041</c:v>
                </c:pt>
                <c:pt idx="21">
                  <c:v>-1106.4618154877526</c:v>
                </c:pt>
                <c:pt idx="22">
                  <c:v>-1199.6985951986449</c:v>
                </c:pt>
                <c:pt idx="23">
                  <c:v>-1289.2946558678736</c:v>
                </c:pt>
                <c:pt idx="24">
                  <c:v>-1375.4344360854539</c:v>
                </c:pt>
                <c:pt idx="25">
                  <c:v>-1458.2911999999997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'Ejercicio 2'!$E$25</c:f>
              <c:strCache>
                <c:ptCount val="1"/>
                <c:pt idx="0">
                  <c:v>Cruce</c:v>
                </c:pt>
              </c:strCache>
            </c:strRef>
          </c:tx>
          <c:marker>
            <c:symbol val="none"/>
          </c:marker>
          <c:xVal>
            <c:numRef>
              <c:f>'Ejercicio 2'!$B$26:$B$51</c:f>
              <c:numCache>
                <c:formatCode>0.00%</c:formatCode>
                <c:ptCount val="2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</c:numCache>
            </c:numRef>
          </c:xVal>
          <c:yVal>
            <c:numRef>
              <c:f>'Ejercicio 2'!$E$26:$E$51</c:f>
              <c:numCache>
                <c:formatCode>[Blue]\ #,##0.00_);[Red]\(\ #,##0.00\)</c:formatCode>
                <c:ptCount val="26"/>
                <c:pt idx="0">
                  <c:v>400</c:v>
                </c:pt>
                <c:pt idx="1">
                  <c:v>337.84610701544807</c:v>
                </c:pt>
                <c:pt idx="2">
                  <c:v>279.21584964760495</c:v>
                </c:pt>
                <c:pt idx="3">
                  <c:v>223.87125358584035</c:v>
                </c:pt>
                <c:pt idx="4">
                  <c:v>171.59280334067535</c:v>
                </c:pt>
                <c:pt idx="5">
                  <c:v>122.17783523169874</c:v>
                </c:pt>
                <c:pt idx="6">
                  <c:v>75.439084901583556</c:v>
                </c:pt>
                <c:pt idx="7">
                  <c:v>31.203373139821451</c:v>
                </c:pt>
                <c:pt idx="8">
                  <c:v>-10.689584360107801</c:v>
                </c:pt>
                <c:pt idx="9">
                  <c:v>-50.388256070546959</c:v>
                </c:pt>
                <c:pt idx="10">
                  <c:v>-88.030273865817435</c:v>
                </c:pt>
                <c:pt idx="11">
                  <c:v>-123.74332251296164</c:v>
                </c:pt>
                <c:pt idx="12">
                  <c:v>-157.64594840239897</c:v>
                </c:pt>
                <c:pt idx="13">
                  <c:v>-189.84829553023337</c:v>
                </c:pt>
                <c:pt idx="14">
                  <c:v>-220.45277588396493</c:v>
                </c:pt>
                <c:pt idx="15">
                  <c:v>-249.55468062207547</c:v>
                </c:pt>
                <c:pt idx="16">
                  <c:v>-277.24273776414429</c:v>
                </c:pt>
                <c:pt idx="17">
                  <c:v>-303.59962151036234</c:v>
                </c:pt>
                <c:pt idx="18">
                  <c:v>-328.70241777887804</c:v>
                </c:pt>
                <c:pt idx="19">
                  <c:v>-352.62305007789519</c:v>
                </c:pt>
                <c:pt idx="20">
                  <c:v>-375.42866941015154</c:v>
                </c:pt>
                <c:pt idx="21">
                  <c:v>-397.18201153386235</c:v>
                </c:pt>
                <c:pt idx="22">
                  <c:v>-417.94172457139075</c:v>
                </c:pt>
                <c:pt idx="23">
                  <c:v>-437.76266965976492</c:v>
                </c:pt>
                <c:pt idx="24">
                  <c:v>-456.69619707188667</c:v>
                </c:pt>
                <c:pt idx="25">
                  <c:v>-474.79040000000077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360896"/>
        <c:axId val="117366784"/>
      </c:scatterChart>
      <c:valAx>
        <c:axId val="117360896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txPr>
          <a:bodyPr/>
          <a:lstStyle/>
          <a:p>
            <a:pPr>
              <a:defRPr sz="1400" b="1"/>
            </a:pPr>
            <a:endParaRPr lang="es-MX"/>
          </a:p>
        </c:txPr>
        <c:crossAx val="117366784"/>
        <c:crosses val="autoZero"/>
        <c:crossBetween val="midCat"/>
        <c:majorUnit val="2.5000000000000005E-2"/>
      </c:valAx>
      <c:valAx>
        <c:axId val="117366784"/>
        <c:scaling>
          <c:orientation val="minMax"/>
        </c:scaling>
        <c:delete val="0"/>
        <c:axPos val="l"/>
        <c:majorGridlines/>
        <c:numFmt formatCode="[Blue]\ #,##0.00_);[Red]\(\ #,##0.00\)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s-MX"/>
          </a:p>
        </c:txPr>
        <c:crossAx val="117360896"/>
        <c:crosses val="autoZero"/>
        <c:crossBetween val="midCat"/>
      </c:valAx>
    </c:plotArea>
    <c:legend>
      <c:legendPos val="b"/>
      <c:layout/>
      <c:overlay val="0"/>
      <c:txPr>
        <a:bodyPr/>
        <a:lstStyle/>
        <a:p>
          <a:pPr>
            <a:defRPr sz="1800" b="1"/>
          </a:pPr>
          <a:endParaRPr lang="es-MX"/>
        </a:p>
      </c:txPr>
    </c:legend>
    <c:plotVisOnly val="1"/>
    <c:dispBlanksAs val="gap"/>
    <c:showDLblsOverMax val="0"/>
  </c:chart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PRD!$B$4</c:f>
              <c:strCache>
                <c:ptCount val="1"/>
                <c:pt idx="0">
                  <c:v>Modelo Aranis</c:v>
                </c:pt>
              </c:strCache>
            </c:strRef>
          </c:tx>
          <c:spPr>
            <a:ln w="38100"/>
          </c:spPr>
          <c:marker>
            <c:symbol val="none"/>
          </c:marker>
          <c:dLbls>
            <c:txPr>
              <a:bodyPr/>
              <a:lstStyle/>
              <a:p>
                <a:pPr>
                  <a:defRPr sz="1200" b="1"/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PRD!$A$5:$A$11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PRD!$B$5:$B$11</c:f>
              <c:numCache>
                <c:formatCode>[Blue]\ #,##0.00_);[Red]\(\ #,##0.00\)</c:formatCode>
                <c:ptCount val="7"/>
                <c:pt idx="0">
                  <c:v>-6000</c:v>
                </c:pt>
                <c:pt idx="1">
                  <c:v>-4878.5046728971965</c:v>
                </c:pt>
                <c:pt idx="2">
                  <c:v>-3743.0343261420212</c:v>
                </c:pt>
                <c:pt idx="3">
                  <c:v>-2600.2172984948284</c:v>
                </c:pt>
                <c:pt idx="4">
                  <c:v>-1455.8744804235405</c:v>
                </c:pt>
                <c:pt idx="5">
                  <c:v>-315.09659324967106</c:v>
                </c:pt>
                <c:pt idx="6">
                  <c:v>751.05096485674903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434048"/>
        <c:axId val="136435584"/>
      </c:scatterChart>
      <c:valAx>
        <c:axId val="136434048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 b="1"/>
            </a:pPr>
            <a:endParaRPr lang="es-MX"/>
          </a:p>
        </c:txPr>
        <c:crossAx val="136435584"/>
        <c:crosses val="autoZero"/>
        <c:crossBetween val="midCat"/>
      </c:valAx>
      <c:valAx>
        <c:axId val="136435584"/>
        <c:scaling>
          <c:orientation val="minMax"/>
        </c:scaling>
        <c:delete val="0"/>
        <c:axPos val="l"/>
        <c:majorGridlines/>
        <c:numFmt formatCode="[Blue]\ #,##0.00_);[Red]\(\ #,##0.00\)" sourceLinked="1"/>
        <c:majorTickMark val="out"/>
        <c:minorTickMark val="none"/>
        <c:tickLblPos val="nextTo"/>
        <c:txPr>
          <a:bodyPr/>
          <a:lstStyle/>
          <a:p>
            <a:pPr>
              <a:defRPr sz="1200" b="1"/>
            </a:pPr>
            <a:endParaRPr lang="es-MX"/>
          </a:p>
        </c:txPr>
        <c:crossAx val="136434048"/>
        <c:crosses val="autoZero"/>
        <c:crossBetween val="midCat"/>
      </c:valAx>
    </c:plotArea>
    <c:plotVisOnly val="1"/>
    <c:dispBlanksAs val="gap"/>
    <c:showDLblsOverMax val="0"/>
  </c:chart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PRD!$C$4</c:f>
              <c:strCache>
                <c:ptCount val="1"/>
                <c:pt idx="0">
                  <c:v>Modelo Casero</c:v>
                </c:pt>
              </c:strCache>
            </c:strRef>
          </c:tx>
          <c:marker>
            <c:symbol val="none"/>
          </c:marker>
          <c:dLbls>
            <c:txPr>
              <a:bodyPr/>
              <a:lstStyle/>
              <a:p>
                <a:pPr>
                  <a:defRPr sz="1200" b="1"/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PRD!$A$5:$A$11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PRD!$C$5:$C$11</c:f>
              <c:numCache>
                <c:formatCode>[Blue]\ #,##0.00_);[Red]\(\ #,##0.00\)</c:formatCode>
                <c:ptCount val="7"/>
                <c:pt idx="0">
                  <c:v>-5000</c:v>
                </c:pt>
                <c:pt idx="1">
                  <c:v>-3878.5046728971965</c:v>
                </c:pt>
                <c:pt idx="2">
                  <c:v>-2830.3781989693425</c:v>
                </c:pt>
                <c:pt idx="3">
                  <c:v>-1850.8207467003203</c:v>
                </c:pt>
                <c:pt idx="4">
                  <c:v>-935.34649224329007</c:v>
                </c:pt>
                <c:pt idx="5">
                  <c:v>-79.763076862888056</c:v>
                </c:pt>
                <c:pt idx="6">
                  <c:v>719.84759171692701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823552"/>
        <c:axId val="136825088"/>
      </c:scatterChart>
      <c:valAx>
        <c:axId val="136823552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 b="1"/>
            </a:pPr>
            <a:endParaRPr lang="es-MX"/>
          </a:p>
        </c:txPr>
        <c:crossAx val="136825088"/>
        <c:crosses val="autoZero"/>
        <c:crossBetween val="midCat"/>
      </c:valAx>
      <c:valAx>
        <c:axId val="136825088"/>
        <c:scaling>
          <c:orientation val="minMax"/>
        </c:scaling>
        <c:delete val="0"/>
        <c:axPos val="l"/>
        <c:majorGridlines/>
        <c:numFmt formatCode="[Blue]\ #,##0.00_);[Red]\(\ #,##0.00\)" sourceLinked="1"/>
        <c:majorTickMark val="out"/>
        <c:minorTickMark val="none"/>
        <c:tickLblPos val="nextTo"/>
        <c:txPr>
          <a:bodyPr/>
          <a:lstStyle/>
          <a:p>
            <a:pPr>
              <a:defRPr sz="1200" b="1"/>
            </a:pPr>
            <a:endParaRPr lang="es-MX"/>
          </a:p>
        </c:txPr>
        <c:crossAx val="136823552"/>
        <c:crosses val="autoZero"/>
        <c:crossBetween val="midCat"/>
      </c:valAx>
    </c:plotArea>
    <c:plotVisOnly val="1"/>
    <c:dispBlanksAs val="gap"/>
    <c:showDLblsOverMax val="0"/>
  </c:chart>
  <c:userShapes r:id="rId1"/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3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83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8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6958" cy="6082229"/>
    <xdr:graphicFrame macro="">
      <xdr:nvGraphicFramePr>
        <xdr:cNvPr id="2" name="1 Gráfico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0.35081</cdr:x>
      <cdr:y>0.02405</cdr:y>
    </cdr:from>
    <cdr:to>
      <cdr:x>0.35234</cdr:x>
      <cdr:y>0.90057</cdr:y>
    </cdr:to>
    <cdr:cxnSp macro="">
      <cdr:nvCxnSpPr>
        <cdr:cNvPr id="3" name="2 Conector recto"/>
        <cdr:cNvCxnSpPr/>
      </cdr:nvCxnSpPr>
      <cdr:spPr>
        <a:xfrm xmlns:a="http://schemas.openxmlformats.org/drawingml/2006/main" flipH="1">
          <a:off x="3264055" y="146119"/>
          <a:ext cx="14266" cy="5324948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chemeClr val="tx1"/>
          </a:solidFill>
        </a:ln>
        <a:effectLst xmlns:a="http://schemas.openxmlformats.org/drawingml/2006/main">
          <a:outerShdw blurRad="50800" dist="38100" dir="5400000" algn="t" rotWithShape="0">
            <a:prstClr val="black">
              <a:alpha val="40000"/>
            </a:prstClr>
          </a:outerShdw>
        </a:effectLst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6958" cy="6082229"/>
    <xdr:graphicFrame macro="">
      <xdr:nvGraphicFramePr>
        <xdr:cNvPr id="2" name="1 Gráfico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0.72811</cdr:x>
      <cdr:y>0.24484</cdr:y>
    </cdr:from>
    <cdr:to>
      <cdr:x>0.76676</cdr:x>
      <cdr:y>0.24672</cdr:y>
    </cdr:to>
    <cdr:cxnSp macro="">
      <cdr:nvCxnSpPr>
        <cdr:cNvPr id="5" name="4 Conector recto de flecha"/>
        <cdr:cNvCxnSpPr/>
      </cdr:nvCxnSpPr>
      <cdr:spPr>
        <a:xfrm xmlns:a="http://schemas.openxmlformats.org/drawingml/2006/main" flipV="1">
          <a:off x="6782259" y="1491867"/>
          <a:ext cx="360000" cy="11476"/>
        </a:xfrm>
        <a:prstGeom xmlns:a="http://schemas.openxmlformats.org/drawingml/2006/main" prst="straightConnector1">
          <a:avLst/>
        </a:prstGeom>
        <a:ln xmlns:a="http://schemas.openxmlformats.org/drawingml/2006/main" w="28575">
          <a:solidFill>
            <a:schemeClr val="tx1"/>
          </a:solidFill>
          <a:headEnd type="arrow"/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0.76929</cdr:x>
      <cdr:y>0.4426</cdr:y>
    </cdr:from>
    <cdr:to>
      <cdr:x>0.85624</cdr:x>
      <cdr:y>0.4434</cdr:y>
    </cdr:to>
    <cdr:cxnSp macro="">
      <cdr:nvCxnSpPr>
        <cdr:cNvPr id="8" name="1 Conector recto de flecha"/>
        <cdr:cNvCxnSpPr/>
      </cdr:nvCxnSpPr>
      <cdr:spPr>
        <a:xfrm xmlns:a="http://schemas.openxmlformats.org/drawingml/2006/main" flipV="1">
          <a:off x="7165860" y="2696837"/>
          <a:ext cx="809893" cy="4896"/>
        </a:xfrm>
        <a:prstGeom xmlns:a="http://schemas.openxmlformats.org/drawingml/2006/main" prst="straightConnector1">
          <a:avLst/>
        </a:prstGeom>
        <a:ln xmlns:a="http://schemas.openxmlformats.org/drawingml/2006/main" w="28575">
          <a:solidFill>
            <a:schemeClr val="tx1"/>
          </a:solidFill>
          <a:headEnd type="arrow"/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0.76753</cdr:x>
      <cdr:y>0.18834</cdr:y>
    </cdr:from>
    <cdr:to>
      <cdr:x>0.76753</cdr:x>
      <cdr:y>0.48215</cdr:y>
    </cdr:to>
    <cdr:cxnSp macro="">
      <cdr:nvCxnSpPr>
        <cdr:cNvPr id="11" name="10 Conector recto"/>
        <cdr:cNvCxnSpPr/>
      </cdr:nvCxnSpPr>
      <cdr:spPr>
        <a:xfrm xmlns:a="http://schemas.openxmlformats.org/drawingml/2006/main">
          <a:off x="7149488" y="1147590"/>
          <a:ext cx="0" cy="1790241"/>
        </a:xfrm>
        <a:prstGeom xmlns:a="http://schemas.openxmlformats.org/drawingml/2006/main" prst="line">
          <a:avLst/>
        </a:prstGeom>
        <a:ln xmlns:a="http://schemas.openxmlformats.org/drawingml/2006/main" w="28575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0.73181</cdr:x>
      <cdr:y>0.18834</cdr:y>
    </cdr:from>
    <cdr:to>
      <cdr:x>0.82997</cdr:x>
      <cdr:y>0.33841</cdr:y>
    </cdr:to>
    <cdr:sp macro="" textlink="">
      <cdr:nvSpPr>
        <cdr:cNvPr id="13" name="12 CuadroTexto"/>
        <cdr:cNvSpPr txBox="1"/>
      </cdr:nvSpPr>
      <cdr:spPr>
        <a:xfrm xmlns:a="http://schemas.openxmlformats.org/drawingml/2006/main">
          <a:off x="6816687" y="114759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s-MX" sz="1800" b="1"/>
            <a:t>X</a:t>
          </a:r>
          <a:endParaRPr lang="es-MX" sz="1100" b="1"/>
        </a:p>
      </cdr:txBody>
    </cdr:sp>
  </cdr:relSizeAnchor>
  <cdr:relSizeAnchor xmlns:cdr="http://schemas.openxmlformats.org/drawingml/2006/chartDrawing">
    <cdr:from>
      <cdr:x>0.77616</cdr:x>
      <cdr:y>0.38986</cdr:y>
    </cdr:from>
    <cdr:to>
      <cdr:x>0.87432</cdr:x>
      <cdr:y>0.53993</cdr:y>
    </cdr:to>
    <cdr:sp macro="" textlink="">
      <cdr:nvSpPr>
        <cdr:cNvPr id="15" name="14 CuadroTexto"/>
        <cdr:cNvSpPr txBox="1"/>
      </cdr:nvSpPr>
      <cdr:spPr>
        <a:xfrm xmlns:a="http://schemas.openxmlformats.org/drawingml/2006/main">
          <a:off x="7229819" y="2375512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s-MX" sz="1800" b="1"/>
            <a:t>1 - X</a:t>
          </a:r>
          <a:endParaRPr lang="es-MX" sz="1100" b="1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06958" cy="6082229"/>
    <xdr:graphicFrame macro="">
      <xdr:nvGraphicFramePr>
        <xdr:cNvPr id="2" name="1 Gráfico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0.74166</cdr:x>
      <cdr:y>0.19964</cdr:y>
    </cdr:from>
    <cdr:to>
      <cdr:x>0.74166</cdr:x>
      <cdr:y>0.533</cdr:y>
    </cdr:to>
    <cdr:cxnSp macro="">
      <cdr:nvCxnSpPr>
        <cdr:cNvPr id="2" name="1 Conector recto"/>
        <cdr:cNvCxnSpPr/>
      </cdr:nvCxnSpPr>
      <cdr:spPr>
        <a:xfrm xmlns:a="http://schemas.openxmlformats.org/drawingml/2006/main">
          <a:off x="6908494" y="1216446"/>
          <a:ext cx="0" cy="2031235"/>
        </a:xfrm>
        <a:prstGeom xmlns:a="http://schemas.openxmlformats.org/drawingml/2006/main" prst="line">
          <a:avLst/>
        </a:prstGeom>
        <a:ln xmlns:a="http://schemas.openxmlformats.org/drawingml/2006/main" w="28575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0.72811</cdr:x>
      <cdr:y>0.2626</cdr:y>
    </cdr:from>
    <cdr:to>
      <cdr:x>0.74387</cdr:x>
      <cdr:y>0.26368</cdr:y>
    </cdr:to>
    <cdr:cxnSp macro="">
      <cdr:nvCxnSpPr>
        <cdr:cNvPr id="4" name="1 Conector recto de flecha"/>
        <cdr:cNvCxnSpPr/>
      </cdr:nvCxnSpPr>
      <cdr:spPr>
        <a:xfrm xmlns:a="http://schemas.openxmlformats.org/drawingml/2006/main" flipV="1">
          <a:off x="6782259" y="1600047"/>
          <a:ext cx="146854" cy="6580"/>
        </a:xfrm>
        <a:prstGeom xmlns:a="http://schemas.openxmlformats.org/drawingml/2006/main" prst="straightConnector1">
          <a:avLst/>
        </a:prstGeom>
        <a:ln xmlns:a="http://schemas.openxmlformats.org/drawingml/2006/main" w="28575">
          <a:solidFill>
            <a:schemeClr val="tx1"/>
          </a:solidFill>
          <a:headEnd type="arrow"/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0.74096</cdr:x>
      <cdr:y>0.46869</cdr:y>
    </cdr:from>
    <cdr:to>
      <cdr:x>0.855</cdr:x>
      <cdr:y>0.46897</cdr:y>
    </cdr:to>
    <cdr:cxnSp macro="">
      <cdr:nvCxnSpPr>
        <cdr:cNvPr id="6" name="1 Conector recto de flecha"/>
        <cdr:cNvCxnSpPr/>
      </cdr:nvCxnSpPr>
      <cdr:spPr>
        <a:xfrm xmlns:a="http://schemas.openxmlformats.org/drawingml/2006/main">
          <a:off x="6901915" y="2855816"/>
          <a:ext cx="1062362" cy="1684"/>
        </a:xfrm>
        <a:prstGeom xmlns:a="http://schemas.openxmlformats.org/drawingml/2006/main" prst="straightConnector1">
          <a:avLst/>
        </a:prstGeom>
        <a:ln xmlns:a="http://schemas.openxmlformats.org/drawingml/2006/main" w="28575">
          <a:solidFill>
            <a:schemeClr val="tx1"/>
          </a:solidFill>
          <a:headEnd type="arrow"/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0.76559</cdr:x>
      <cdr:y>0.41138</cdr:y>
    </cdr:from>
    <cdr:to>
      <cdr:x>0.86376</cdr:x>
      <cdr:y>0.56145</cdr:y>
    </cdr:to>
    <cdr:sp macro="" textlink="">
      <cdr:nvSpPr>
        <cdr:cNvPr id="8" name="1 CuadroTexto"/>
        <cdr:cNvSpPr txBox="1"/>
      </cdr:nvSpPr>
      <cdr:spPr>
        <a:xfrm xmlns:a="http://schemas.openxmlformats.org/drawingml/2006/main">
          <a:off x="7131433" y="2506643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MX" sz="1800" b="1"/>
            <a:t>1 - Y</a:t>
          </a:r>
          <a:endParaRPr lang="es-MX" sz="1100" b="1"/>
        </a:p>
      </cdr:txBody>
    </cdr:sp>
  </cdr:relSizeAnchor>
  <cdr:relSizeAnchor xmlns:cdr="http://schemas.openxmlformats.org/drawingml/2006/chartDrawing">
    <cdr:from>
      <cdr:x>0.70769</cdr:x>
      <cdr:y>0.19668</cdr:y>
    </cdr:from>
    <cdr:to>
      <cdr:x>0.80586</cdr:x>
      <cdr:y>0.34675</cdr:y>
    </cdr:to>
    <cdr:sp macro="" textlink="">
      <cdr:nvSpPr>
        <cdr:cNvPr id="9" name="1 CuadroTexto"/>
        <cdr:cNvSpPr txBox="1"/>
      </cdr:nvSpPr>
      <cdr:spPr>
        <a:xfrm xmlns:a="http://schemas.openxmlformats.org/drawingml/2006/main">
          <a:off x="6592065" y="119839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MX" sz="1800" b="1"/>
            <a:t>Y</a:t>
          </a:r>
          <a:endParaRPr lang="es-MX" sz="1100" b="1"/>
        </a:p>
      </cdr:txBody>
    </cdr:sp>
  </cdr:relSizeAnchor>
</c:userShape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K83"/>
  <sheetViews>
    <sheetView tabSelected="1" zoomScaleNormal="100" workbookViewId="0">
      <selection sqref="A1:K1"/>
    </sheetView>
  </sheetViews>
  <sheetFormatPr baseColWidth="10" defaultRowHeight="15" x14ac:dyDescent="0.3"/>
  <cols>
    <col min="1" max="1" width="4.42578125" style="1" bestFit="1" customWidth="1"/>
    <col min="2" max="4" width="10.140625" style="1" customWidth="1"/>
    <col min="5" max="5" width="10" style="1" customWidth="1"/>
    <col min="6" max="10" width="11.28515625" style="1" customWidth="1"/>
    <col min="11" max="11" width="14.7109375" style="1" customWidth="1"/>
    <col min="12" max="16384" width="11.42578125" style="1"/>
  </cols>
  <sheetData>
    <row r="1" spans="1:11" ht="20.25" x14ac:dyDescent="0.3">
      <c r="A1" s="26" t="s">
        <v>22</v>
      </c>
      <c r="B1" s="27"/>
      <c r="C1" s="27"/>
      <c r="D1" s="27"/>
      <c r="E1" s="27"/>
      <c r="F1" s="27"/>
      <c r="G1" s="27"/>
      <c r="H1" s="27"/>
      <c r="I1" s="27"/>
      <c r="J1" s="27"/>
      <c r="K1" s="28"/>
    </row>
    <row r="2" spans="1:11" ht="5.0999999999999996" customHeight="1" x14ac:dyDescent="0.3">
      <c r="A2" s="2"/>
      <c r="B2" s="2"/>
      <c r="C2" s="2"/>
      <c r="D2" s="2"/>
      <c r="E2" s="2"/>
      <c r="F2" s="2"/>
      <c r="G2" s="2"/>
      <c r="H2" s="2"/>
      <c r="I2" s="2"/>
      <c r="J2" s="2"/>
      <c r="K2" s="2"/>
    </row>
    <row r="3" spans="1:11" x14ac:dyDescent="0.3">
      <c r="A3" s="32" t="s">
        <v>23</v>
      </c>
      <c r="B3" s="32"/>
      <c r="C3" s="32"/>
      <c r="D3" s="14">
        <v>7.0000000000000007E-2</v>
      </c>
      <c r="E3" s="2"/>
      <c r="F3" s="2"/>
      <c r="G3" s="2"/>
      <c r="H3" s="2"/>
      <c r="I3" s="2"/>
      <c r="J3" s="2"/>
      <c r="K3" s="2"/>
    </row>
    <row r="4" spans="1:11" ht="5.0999999999999996" customHeight="1" x14ac:dyDescent="0.3">
      <c r="A4" s="2"/>
      <c r="B4" s="2"/>
      <c r="C4" s="2"/>
      <c r="D4" s="2"/>
      <c r="E4" s="2"/>
      <c r="F4" s="2"/>
      <c r="G4" s="2"/>
      <c r="H4" s="2"/>
      <c r="I4" s="2"/>
      <c r="J4" s="2"/>
      <c r="K4" s="2"/>
    </row>
    <row r="5" spans="1:11" ht="36" customHeight="1" x14ac:dyDescent="0.3">
      <c r="A5" s="2"/>
      <c r="B5" s="2"/>
      <c r="C5" s="33" t="s">
        <v>3</v>
      </c>
      <c r="D5" s="33"/>
      <c r="E5" s="34" t="s">
        <v>4</v>
      </c>
      <c r="F5" s="34"/>
      <c r="G5" s="35" t="s">
        <v>9</v>
      </c>
      <c r="H5" s="35"/>
      <c r="I5" s="35" t="s">
        <v>18</v>
      </c>
      <c r="J5" s="35"/>
      <c r="K5" s="2"/>
    </row>
    <row r="6" spans="1:11" ht="36" x14ac:dyDescent="0.3">
      <c r="A6" s="8" t="s">
        <v>17</v>
      </c>
      <c r="B6" s="8" t="s">
        <v>8</v>
      </c>
      <c r="C6" s="8" t="s">
        <v>5</v>
      </c>
      <c r="D6" s="8" t="s">
        <v>6</v>
      </c>
      <c r="E6" s="9" t="s">
        <v>5</v>
      </c>
      <c r="F6" s="9" t="s">
        <v>6</v>
      </c>
      <c r="G6" s="9" t="s">
        <v>5</v>
      </c>
      <c r="H6" s="9" t="s">
        <v>6</v>
      </c>
      <c r="I6" s="9" t="s">
        <v>5</v>
      </c>
      <c r="J6" s="9" t="s">
        <v>6</v>
      </c>
      <c r="K6" s="9" t="s">
        <v>11</v>
      </c>
    </row>
    <row r="7" spans="1:11" x14ac:dyDescent="0.3">
      <c r="A7" s="4">
        <v>0</v>
      </c>
      <c r="B7" s="6">
        <v>41061</v>
      </c>
      <c r="C7" s="3">
        <v>-6000</v>
      </c>
      <c r="D7" s="3">
        <v>-5000</v>
      </c>
      <c r="E7" s="3">
        <f>C7/(1+$D$3)^$A7</f>
        <v>-6000</v>
      </c>
      <c r="F7" s="3">
        <f>D7/(1+$D$3)^$A7</f>
        <v>-5000</v>
      </c>
      <c r="G7" s="3">
        <f>C7</f>
        <v>-6000</v>
      </c>
      <c r="H7" s="3">
        <f>D7</f>
        <v>-5000</v>
      </c>
      <c r="I7" s="7" t="str">
        <f>IF(AND(G7&gt;=0,G6&lt;0),$A6-G6/E7,"")</f>
        <v/>
      </c>
      <c r="J7" s="7" t="str">
        <f>IF(AND(H7&gt;=0,H6&lt;0),$A6-H6/F7,"")</f>
        <v/>
      </c>
      <c r="K7" s="3">
        <f>C7-D7</f>
        <v>-1000</v>
      </c>
    </row>
    <row r="8" spans="1:11" x14ac:dyDescent="0.3">
      <c r="A8" s="4">
        <f t="shared" ref="A8:A13" si="0">+A7+1</f>
        <v>1</v>
      </c>
      <c r="B8" s="6">
        <v>41426</v>
      </c>
      <c r="C8" s="3">
        <v>1200</v>
      </c>
      <c r="D8" s="3">
        <v>1200</v>
      </c>
      <c r="E8" s="3">
        <f t="shared" ref="E8:F13" si="1">C8/(1+$D$3)^$A8</f>
        <v>1121.4953271028037</v>
      </c>
      <c r="F8" s="3">
        <f t="shared" si="1"/>
        <v>1121.4953271028037</v>
      </c>
      <c r="G8" s="3">
        <f>E8+G7</f>
        <v>-4878.5046728971965</v>
      </c>
      <c r="H8" s="3">
        <f>F8+H7</f>
        <v>-3878.5046728971965</v>
      </c>
      <c r="I8" s="7" t="str">
        <f t="shared" ref="I8:J13" si="2">IF(AND(G8&gt;=0,G7&lt;0),$A7-G7/E8,"")</f>
        <v/>
      </c>
      <c r="J8" s="7" t="str">
        <f t="shared" si="2"/>
        <v/>
      </c>
      <c r="K8" s="3">
        <f t="shared" ref="K8:K13" si="3">C8-D8</f>
        <v>0</v>
      </c>
    </row>
    <row r="9" spans="1:11" x14ac:dyDescent="0.3">
      <c r="A9" s="4">
        <f t="shared" si="0"/>
        <v>2</v>
      </c>
      <c r="B9" s="6">
        <v>41791</v>
      </c>
      <c r="C9" s="3">
        <v>1300</v>
      </c>
      <c r="D9" s="3">
        <v>1200</v>
      </c>
      <c r="E9" s="3">
        <f t="shared" si="1"/>
        <v>1135.4703467551751</v>
      </c>
      <c r="F9" s="3">
        <f t="shared" si="1"/>
        <v>1048.126473927854</v>
      </c>
      <c r="G9" s="3">
        <f t="shared" ref="G9:H13" si="4">E9+G8</f>
        <v>-3743.0343261420212</v>
      </c>
      <c r="H9" s="3">
        <f t="shared" si="4"/>
        <v>-2830.3781989693425</v>
      </c>
      <c r="I9" s="7" t="str">
        <f t="shared" si="2"/>
        <v/>
      </c>
      <c r="J9" s="7" t="str">
        <f t="shared" si="2"/>
        <v/>
      </c>
      <c r="K9" s="3">
        <f t="shared" si="3"/>
        <v>100</v>
      </c>
    </row>
    <row r="10" spans="1:11" x14ac:dyDescent="0.3">
      <c r="A10" s="4">
        <f t="shared" si="0"/>
        <v>3</v>
      </c>
      <c r="B10" s="6">
        <v>42156</v>
      </c>
      <c r="C10" s="3">
        <v>1400</v>
      </c>
      <c r="D10" s="3">
        <v>1200</v>
      </c>
      <c r="E10" s="3">
        <f t="shared" si="1"/>
        <v>1142.8170276471926</v>
      </c>
      <c r="F10" s="3">
        <f t="shared" si="1"/>
        <v>979.55745226902229</v>
      </c>
      <c r="G10" s="3">
        <f t="shared" si="4"/>
        <v>-2600.2172984948284</v>
      </c>
      <c r="H10" s="3">
        <f t="shared" si="4"/>
        <v>-1850.8207467003203</v>
      </c>
      <c r="I10" s="7" t="str">
        <f t="shared" si="2"/>
        <v/>
      </c>
      <c r="J10" s="7" t="str">
        <f t="shared" si="2"/>
        <v/>
      </c>
      <c r="K10" s="3">
        <f t="shared" si="3"/>
        <v>200</v>
      </c>
    </row>
    <row r="11" spans="1:11" x14ac:dyDescent="0.3">
      <c r="A11" s="4">
        <f t="shared" si="0"/>
        <v>4</v>
      </c>
      <c r="B11" s="6">
        <v>42522</v>
      </c>
      <c r="C11" s="3">
        <v>1500</v>
      </c>
      <c r="D11" s="3">
        <v>1200</v>
      </c>
      <c r="E11" s="3">
        <f t="shared" si="1"/>
        <v>1144.3428180712879</v>
      </c>
      <c r="F11" s="3">
        <f t="shared" si="1"/>
        <v>915.47425445703027</v>
      </c>
      <c r="G11" s="3">
        <f t="shared" si="4"/>
        <v>-1455.8744804235405</v>
      </c>
      <c r="H11" s="3">
        <f t="shared" si="4"/>
        <v>-935.34649224329007</v>
      </c>
      <c r="I11" s="7" t="str">
        <f t="shared" si="2"/>
        <v/>
      </c>
      <c r="J11" s="7" t="str">
        <f t="shared" si="2"/>
        <v/>
      </c>
      <c r="K11" s="3">
        <f t="shared" si="3"/>
        <v>300</v>
      </c>
    </row>
    <row r="12" spans="1:11" x14ac:dyDescent="0.3">
      <c r="A12" s="4">
        <f t="shared" si="0"/>
        <v>5</v>
      </c>
      <c r="B12" s="6">
        <v>42887</v>
      </c>
      <c r="C12" s="3">
        <v>1600</v>
      </c>
      <c r="D12" s="3">
        <v>1200</v>
      </c>
      <c r="E12" s="3">
        <f t="shared" si="1"/>
        <v>1140.7778871738694</v>
      </c>
      <c r="F12" s="3">
        <f t="shared" si="1"/>
        <v>855.58341538040202</v>
      </c>
      <c r="G12" s="3">
        <f t="shared" si="4"/>
        <v>-315.09659324967106</v>
      </c>
      <c r="H12" s="3">
        <f t="shared" si="4"/>
        <v>-79.763076862888056</v>
      </c>
      <c r="I12" s="7" t="str">
        <f t="shared" si="2"/>
        <v/>
      </c>
      <c r="J12" s="7" t="str">
        <f t="shared" si="2"/>
        <v/>
      </c>
      <c r="K12" s="3">
        <f t="shared" si="3"/>
        <v>400</v>
      </c>
    </row>
    <row r="13" spans="1:11" x14ac:dyDescent="0.3">
      <c r="A13" s="4">
        <f t="shared" si="0"/>
        <v>6</v>
      </c>
      <c r="B13" s="6">
        <v>43252</v>
      </c>
      <c r="C13" s="3">
        <v>1600</v>
      </c>
      <c r="D13" s="3">
        <v>1200</v>
      </c>
      <c r="E13" s="3">
        <f t="shared" si="1"/>
        <v>1066.1475581064201</v>
      </c>
      <c r="F13" s="3">
        <f t="shared" si="1"/>
        <v>799.61066857981507</v>
      </c>
      <c r="G13" s="3">
        <f t="shared" si="4"/>
        <v>751.05096485674903</v>
      </c>
      <c r="H13" s="3">
        <f t="shared" si="4"/>
        <v>719.84759171692701</v>
      </c>
      <c r="I13" s="7">
        <f t="shared" si="2"/>
        <v>5.2955468882837504</v>
      </c>
      <c r="J13" s="7">
        <f t="shared" si="2"/>
        <v>5.0997523920041674</v>
      </c>
      <c r="K13" s="3">
        <f t="shared" si="3"/>
        <v>400</v>
      </c>
    </row>
    <row r="14" spans="1:11" x14ac:dyDescent="0.3">
      <c r="A14" s="36" t="s">
        <v>0</v>
      </c>
      <c r="B14" s="36"/>
      <c r="C14" s="22">
        <f>C7+NPV($D$3,C8:C13)</f>
        <v>751.05096485674767</v>
      </c>
      <c r="D14" s="10">
        <f>D7+NPV($D$3,D8:D13)</f>
        <v>719.84759171692622</v>
      </c>
      <c r="E14" s="2"/>
      <c r="F14" s="2"/>
      <c r="G14" s="2"/>
      <c r="H14" s="2"/>
      <c r="I14" s="2"/>
      <c r="J14" s="2"/>
      <c r="K14" s="21">
        <f>IRR(K7:K13)</f>
        <v>7.739653992773432E-2</v>
      </c>
    </row>
    <row r="15" spans="1:11" x14ac:dyDescent="0.3">
      <c r="A15" s="36" t="s">
        <v>1</v>
      </c>
      <c r="B15" s="36"/>
      <c r="C15" s="15">
        <v>1</v>
      </c>
      <c r="D15" s="11">
        <v>2</v>
      </c>
      <c r="E15" s="2"/>
      <c r="F15" s="2"/>
      <c r="G15" s="2"/>
      <c r="H15" s="2"/>
      <c r="I15" s="2"/>
      <c r="J15" s="2"/>
      <c r="K15" s="2"/>
    </row>
    <row r="16" spans="1:11" x14ac:dyDescent="0.3">
      <c r="A16" s="36" t="s">
        <v>2</v>
      </c>
      <c r="B16" s="36"/>
      <c r="C16" s="16">
        <f>IRR(C7:C13)</f>
        <v>0.10741421697793863</v>
      </c>
      <c r="D16" s="17">
        <f>IRR(D7:D13)</f>
        <v>0.11530473216469828</v>
      </c>
      <c r="E16" s="2"/>
      <c r="F16" s="2"/>
      <c r="G16" s="2"/>
      <c r="H16" s="2"/>
      <c r="I16" s="2"/>
      <c r="J16" s="2"/>
      <c r="K16" s="2"/>
    </row>
    <row r="17" spans="1:11" x14ac:dyDescent="0.3">
      <c r="A17" s="36" t="s">
        <v>1</v>
      </c>
      <c r="B17" s="36"/>
      <c r="C17" s="11">
        <v>2</v>
      </c>
      <c r="D17" s="15">
        <v>1</v>
      </c>
      <c r="E17" s="2"/>
      <c r="F17" s="2"/>
      <c r="G17" s="2"/>
      <c r="H17" s="2"/>
      <c r="I17" s="2"/>
      <c r="J17" s="2"/>
      <c r="K17" s="2"/>
    </row>
    <row r="18" spans="1:11" x14ac:dyDescent="0.3">
      <c r="A18" s="36" t="s">
        <v>10</v>
      </c>
      <c r="B18" s="36"/>
      <c r="C18" s="12">
        <f>MAX(I7:I13)</f>
        <v>5.2955468882837504</v>
      </c>
      <c r="D18" s="20">
        <f>MAX(J7:J13)</f>
        <v>5.0997523920041674</v>
      </c>
      <c r="E18" s="2"/>
      <c r="F18" s="2"/>
      <c r="G18" s="2"/>
      <c r="H18" s="2"/>
      <c r="I18" s="2"/>
      <c r="J18" s="2"/>
      <c r="K18" s="2"/>
    </row>
    <row r="19" spans="1:11" x14ac:dyDescent="0.3">
      <c r="A19" s="36" t="s">
        <v>1</v>
      </c>
      <c r="B19" s="36"/>
      <c r="C19" s="13">
        <v>2</v>
      </c>
      <c r="D19" s="23">
        <v>1</v>
      </c>
      <c r="E19" s="2"/>
      <c r="F19" s="2"/>
      <c r="G19" s="2"/>
      <c r="H19" s="2"/>
      <c r="I19" s="2"/>
      <c r="J19" s="2"/>
      <c r="K19" s="2"/>
    </row>
    <row r="20" spans="1:11" x14ac:dyDescent="0.3">
      <c r="A20" s="36" t="s">
        <v>20</v>
      </c>
      <c r="B20" s="36"/>
      <c r="C20" s="18">
        <f>ABS(NPV($D$3,C8:C13)/C7)</f>
        <v>1.125175160809458</v>
      </c>
      <c r="D20" s="19">
        <f>ABS(NPV($D$3,D8:D13)/D7)</f>
        <v>1.1439695183433853</v>
      </c>
      <c r="E20" s="2"/>
      <c r="F20" s="2"/>
      <c r="G20" s="2"/>
      <c r="H20" s="2"/>
      <c r="I20" s="2"/>
      <c r="J20" s="2"/>
      <c r="K20" s="2"/>
    </row>
    <row r="21" spans="1:11" x14ac:dyDescent="0.3">
      <c r="A21" s="36" t="s">
        <v>1</v>
      </c>
      <c r="B21" s="36"/>
      <c r="C21" s="13">
        <v>2</v>
      </c>
      <c r="D21" s="23">
        <v>1</v>
      </c>
      <c r="E21" s="2"/>
      <c r="F21" s="2"/>
      <c r="G21" s="2"/>
      <c r="H21" s="2"/>
      <c r="I21" s="2"/>
      <c r="J21" s="2"/>
      <c r="K21" s="2"/>
    </row>
    <row r="22" spans="1:11" x14ac:dyDescent="0.3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</row>
    <row r="23" spans="1:11" ht="18.75" x14ac:dyDescent="0.3">
      <c r="A23" s="29" t="s">
        <v>14</v>
      </c>
      <c r="B23" s="30"/>
      <c r="C23" s="30"/>
      <c r="D23" s="30"/>
      <c r="E23" s="31"/>
      <c r="F23" s="2"/>
      <c r="G23" s="2"/>
      <c r="H23" s="2"/>
      <c r="I23" s="2"/>
      <c r="J23" s="2"/>
      <c r="K23" s="2"/>
    </row>
    <row r="24" spans="1:11" ht="5.0999999999999996" customHeight="1" x14ac:dyDescent="0.3">
      <c r="A24" s="2"/>
      <c r="B24" s="24"/>
      <c r="C24" s="24"/>
      <c r="D24" s="24"/>
      <c r="E24" s="24"/>
      <c r="F24" s="2"/>
      <c r="G24" s="2"/>
      <c r="H24" s="2"/>
      <c r="I24" s="2"/>
      <c r="J24" s="2"/>
      <c r="K24" s="2"/>
    </row>
    <row r="25" spans="1:11" x14ac:dyDescent="0.3">
      <c r="A25" s="8" t="s">
        <v>12</v>
      </c>
      <c r="B25" s="8" t="s">
        <v>13</v>
      </c>
      <c r="C25" s="9" t="s">
        <v>15</v>
      </c>
      <c r="D25" s="9" t="s">
        <v>16</v>
      </c>
      <c r="E25" s="9" t="s">
        <v>19</v>
      </c>
      <c r="F25" s="2"/>
      <c r="G25" s="2"/>
      <c r="H25" s="2"/>
      <c r="I25" s="2"/>
      <c r="J25" s="2"/>
      <c r="K25" s="2"/>
    </row>
    <row r="26" spans="1:11" x14ac:dyDescent="0.3">
      <c r="A26" s="4">
        <v>1</v>
      </c>
      <c r="B26" s="5">
        <v>0</v>
      </c>
      <c r="C26" s="3">
        <f>C$7+NPV($B26,C$8:C$13)</f>
        <v>2600</v>
      </c>
      <c r="D26" s="3">
        <f>D$7+NPV($B26,D$8:D$13)</f>
        <v>2200</v>
      </c>
      <c r="E26" s="3">
        <f>C26-D26</f>
        <v>400</v>
      </c>
      <c r="F26" s="2"/>
      <c r="G26" s="2"/>
      <c r="H26" s="2"/>
      <c r="I26" s="2"/>
      <c r="J26" s="2"/>
      <c r="K26" s="2"/>
    </row>
    <row r="27" spans="1:11" x14ac:dyDescent="0.3">
      <c r="A27" s="4">
        <v>2</v>
      </c>
      <c r="B27" s="5">
        <v>0.01</v>
      </c>
      <c r="C27" s="3">
        <f t="shared" ref="C27:D51" si="5">C$7+NPV($B27,C$8:C$13)</f>
        <v>2292.4178765106408</v>
      </c>
      <c r="D27" s="3">
        <f t="shared" si="5"/>
        <v>1954.5717694951927</v>
      </c>
      <c r="E27" s="3">
        <f t="shared" ref="E27:E51" si="6">C27-D27</f>
        <v>337.84610701544807</v>
      </c>
      <c r="F27" s="2"/>
      <c r="G27" s="2"/>
      <c r="H27" s="2"/>
      <c r="I27" s="2"/>
      <c r="J27" s="2"/>
      <c r="K27" s="2"/>
    </row>
    <row r="28" spans="1:11" x14ac:dyDescent="0.3">
      <c r="A28" s="4">
        <v>3</v>
      </c>
      <c r="B28" s="5">
        <v>0.02</v>
      </c>
      <c r="C28" s="3">
        <f t="shared" si="5"/>
        <v>2000.9329184760809</v>
      </c>
      <c r="D28" s="3">
        <f t="shared" si="5"/>
        <v>1721.7170688284759</v>
      </c>
      <c r="E28" s="3">
        <f t="shared" si="6"/>
        <v>279.21584964760495</v>
      </c>
      <c r="F28" s="2"/>
      <c r="G28" s="2"/>
      <c r="H28" s="2"/>
      <c r="I28" s="2"/>
      <c r="J28" s="2"/>
      <c r="K28" s="2"/>
    </row>
    <row r="29" spans="1:11" x14ac:dyDescent="0.3">
      <c r="A29" s="4">
        <v>4</v>
      </c>
      <c r="B29" s="5">
        <v>0.03</v>
      </c>
      <c r="C29" s="3">
        <f t="shared" si="5"/>
        <v>1724.5009862396664</v>
      </c>
      <c r="D29" s="3">
        <f t="shared" si="5"/>
        <v>1500.6297326538261</v>
      </c>
      <c r="E29" s="3">
        <f t="shared" si="6"/>
        <v>223.87125358584035</v>
      </c>
      <c r="F29" s="2"/>
      <c r="G29" s="2"/>
      <c r="H29" s="2"/>
      <c r="I29" s="2"/>
      <c r="J29" s="2"/>
      <c r="K29" s="2"/>
    </row>
    <row r="30" spans="1:11" x14ac:dyDescent="0.3">
      <c r="A30" s="4">
        <v>5</v>
      </c>
      <c r="B30" s="5">
        <v>0.04</v>
      </c>
      <c r="C30" s="3">
        <f t="shared" si="5"/>
        <v>1462.1570314362962</v>
      </c>
      <c r="D30" s="3">
        <f t="shared" si="5"/>
        <v>1290.5642280956208</v>
      </c>
      <c r="E30" s="3">
        <f t="shared" si="6"/>
        <v>171.59280334067535</v>
      </c>
      <c r="F30" s="2"/>
      <c r="G30" s="2"/>
      <c r="H30" s="2"/>
      <c r="I30" s="2"/>
      <c r="J30" s="2"/>
      <c r="K30" s="2"/>
    </row>
    <row r="31" spans="1:11" x14ac:dyDescent="0.3">
      <c r="A31" s="4">
        <v>6</v>
      </c>
      <c r="B31" s="5">
        <v>0.05</v>
      </c>
      <c r="C31" s="3">
        <f t="shared" si="5"/>
        <v>1213.0083159526348</v>
      </c>
      <c r="D31" s="3">
        <f t="shared" si="5"/>
        <v>1090.8304807209361</v>
      </c>
      <c r="E31" s="3">
        <f t="shared" si="6"/>
        <v>122.17783523169874</v>
      </c>
      <c r="F31" s="2"/>
      <c r="G31" s="2"/>
      <c r="H31" s="2"/>
      <c r="I31" s="2"/>
      <c r="J31" s="2"/>
      <c r="K31" s="2"/>
    </row>
    <row r="32" spans="1:11" x14ac:dyDescent="0.3">
      <c r="A32" s="4">
        <v>7</v>
      </c>
      <c r="B32" s="5">
        <v>0.06</v>
      </c>
      <c r="C32" s="3">
        <f t="shared" si="5"/>
        <v>976.22827610805143</v>
      </c>
      <c r="D32" s="3">
        <f t="shared" si="5"/>
        <v>900.78919120646788</v>
      </c>
      <c r="E32" s="3">
        <f t="shared" si="6"/>
        <v>75.439084901583556</v>
      </c>
      <c r="F32" s="2"/>
      <c r="G32" s="2"/>
      <c r="H32" s="2"/>
      <c r="I32" s="2"/>
      <c r="J32" s="2"/>
      <c r="K32" s="2"/>
    </row>
    <row r="33" spans="1:11" x14ac:dyDescent="0.3">
      <c r="A33" s="4">
        <v>8</v>
      </c>
      <c r="B33" s="5">
        <v>7.0000000000000007E-2</v>
      </c>
      <c r="C33" s="3">
        <f t="shared" si="5"/>
        <v>751.05096485674767</v>
      </c>
      <c r="D33" s="3">
        <f t="shared" si="5"/>
        <v>719.84759171692622</v>
      </c>
      <c r="E33" s="3">
        <f t="shared" si="6"/>
        <v>31.203373139821451</v>
      </c>
      <c r="F33" s="2"/>
      <c r="G33" s="2"/>
      <c r="H33" s="2"/>
      <c r="I33" s="2"/>
      <c r="J33" s="2"/>
      <c r="K33" s="2"/>
    </row>
    <row r="34" spans="1:11" x14ac:dyDescent="0.3">
      <c r="A34" s="4">
        <v>9</v>
      </c>
      <c r="B34" s="5">
        <v>0.08</v>
      </c>
      <c r="C34" s="3">
        <f t="shared" si="5"/>
        <v>536.76601239331922</v>
      </c>
      <c r="D34" s="3">
        <f t="shared" si="5"/>
        <v>547.45559675342702</v>
      </c>
      <c r="E34" s="3">
        <f t="shared" si="6"/>
        <v>-10.689584360107801</v>
      </c>
      <c r="F34" s="2"/>
      <c r="G34" s="2"/>
      <c r="H34" s="2"/>
      <c r="I34" s="2"/>
      <c r="J34" s="2"/>
      <c r="K34" s="2"/>
    </row>
    <row r="35" spans="1:11" x14ac:dyDescent="0.3">
      <c r="A35" s="4">
        <v>10</v>
      </c>
      <c r="B35" s="5">
        <v>0.09</v>
      </c>
      <c r="C35" s="3">
        <f t="shared" si="5"/>
        <v>332.71405220657107</v>
      </c>
      <c r="D35" s="3">
        <f t="shared" si="5"/>
        <v>383.10230827711803</v>
      </c>
      <c r="E35" s="3">
        <f t="shared" si="6"/>
        <v>-50.388256070546959</v>
      </c>
      <c r="F35" s="2"/>
      <c r="G35" s="2"/>
      <c r="H35" s="2"/>
      <c r="I35" s="2"/>
      <c r="J35" s="2"/>
      <c r="K35" s="2"/>
    </row>
    <row r="36" spans="1:11" x14ac:dyDescent="0.3">
      <c r="A36" s="4">
        <v>11</v>
      </c>
      <c r="B36" s="5">
        <v>0.1</v>
      </c>
      <c r="C36" s="3">
        <f t="shared" si="5"/>
        <v>138.28256548885201</v>
      </c>
      <c r="D36" s="3">
        <f t="shared" si="5"/>
        <v>226.31283935466945</v>
      </c>
      <c r="E36" s="3">
        <f t="shared" si="6"/>
        <v>-88.030273865817435</v>
      </c>
      <c r="F36" s="2"/>
      <c r="G36" s="2"/>
      <c r="H36" s="2"/>
      <c r="I36" s="2"/>
      <c r="J36" s="2"/>
      <c r="K36" s="2"/>
    </row>
    <row r="37" spans="1:11" x14ac:dyDescent="0.3">
      <c r="A37" s="4">
        <v>12</v>
      </c>
      <c r="B37" s="5">
        <v>0.11</v>
      </c>
      <c r="C37" s="3">
        <f t="shared" si="5"/>
        <v>-47.097898027055635</v>
      </c>
      <c r="D37" s="3">
        <f t="shared" si="5"/>
        <v>76.645424485906005</v>
      </c>
      <c r="E37" s="3">
        <f t="shared" si="6"/>
        <v>-123.74332251296164</v>
      </c>
      <c r="F37" s="2"/>
      <c r="G37" s="2"/>
      <c r="H37" s="2"/>
      <c r="I37" s="2"/>
      <c r="J37" s="2"/>
      <c r="K37" s="2"/>
    </row>
    <row r="38" spans="1:11" x14ac:dyDescent="0.3">
      <c r="A38" s="4">
        <v>13</v>
      </c>
      <c r="B38" s="5">
        <v>0.12</v>
      </c>
      <c r="C38" s="3">
        <f t="shared" si="5"/>
        <v>-223.95716017560972</v>
      </c>
      <c r="D38" s="3">
        <f t="shared" si="5"/>
        <v>-66.311211773210744</v>
      </c>
      <c r="E38" s="3">
        <f t="shared" si="6"/>
        <v>-157.64594840239897</v>
      </c>
      <c r="F38" s="2"/>
      <c r="G38" s="2"/>
      <c r="H38" s="2"/>
      <c r="I38" s="2"/>
      <c r="J38" s="2"/>
      <c r="K38" s="2"/>
    </row>
    <row r="39" spans="1:11" x14ac:dyDescent="0.3">
      <c r="A39" s="4">
        <v>14</v>
      </c>
      <c r="B39" s="5">
        <v>0.13</v>
      </c>
      <c r="C39" s="3">
        <f t="shared" si="5"/>
        <v>-392.78854875921661</v>
      </c>
      <c r="D39" s="3">
        <f t="shared" si="5"/>
        <v>-202.94025322898324</v>
      </c>
      <c r="E39" s="3">
        <f t="shared" si="6"/>
        <v>-189.84829553023337</v>
      </c>
      <c r="F39" s="2"/>
      <c r="G39" s="2"/>
      <c r="H39" s="2"/>
      <c r="I39" s="2"/>
      <c r="J39" s="2"/>
      <c r="K39" s="2"/>
    </row>
    <row r="40" spans="1:11" x14ac:dyDescent="0.3">
      <c r="A40" s="4">
        <v>15</v>
      </c>
      <c r="B40" s="5">
        <v>0.14000000000000001</v>
      </c>
      <c r="C40" s="3">
        <f t="shared" si="5"/>
        <v>-554.05175603295538</v>
      </c>
      <c r="D40" s="3">
        <f t="shared" si="5"/>
        <v>-333.59898014899045</v>
      </c>
      <c r="E40" s="3">
        <f t="shared" si="6"/>
        <v>-220.45277588396493</v>
      </c>
      <c r="F40" s="2"/>
      <c r="G40" s="2"/>
      <c r="H40" s="2"/>
      <c r="I40" s="2"/>
      <c r="J40" s="2"/>
      <c r="K40" s="2"/>
    </row>
    <row r="41" spans="1:11" x14ac:dyDescent="0.3">
      <c r="A41" s="4">
        <v>16</v>
      </c>
      <c r="B41" s="5">
        <v>0.15</v>
      </c>
      <c r="C41" s="3">
        <f t="shared" si="5"/>
        <v>-708.17544791452474</v>
      </c>
      <c r="D41" s="3">
        <f t="shared" si="5"/>
        <v>-458.62076729244927</v>
      </c>
      <c r="E41" s="3">
        <f t="shared" si="6"/>
        <v>-249.55468062207547</v>
      </c>
      <c r="F41" s="2"/>
      <c r="G41" s="2"/>
      <c r="H41" s="2"/>
      <c r="I41" s="2"/>
      <c r="J41" s="2"/>
      <c r="K41" s="2"/>
    </row>
    <row r="42" spans="1:11" x14ac:dyDescent="0.3">
      <c r="A42" s="4">
        <v>17</v>
      </c>
      <c r="B42" s="5">
        <v>0.16</v>
      </c>
      <c r="C42" s="3">
        <f t="shared" si="5"/>
        <v>-855.5596477697618</v>
      </c>
      <c r="D42" s="3">
        <f t="shared" si="5"/>
        <v>-578.3169100056175</v>
      </c>
      <c r="E42" s="3">
        <f t="shared" si="6"/>
        <v>-277.24273776414429</v>
      </c>
      <c r="F42" s="2"/>
      <c r="G42" s="2"/>
      <c r="H42" s="2"/>
      <c r="I42" s="2"/>
      <c r="J42" s="2"/>
      <c r="K42" s="2"/>
    </row>
    <row r="43" spans="1:11" x14ac:dyDescent="0.3">
      <c r="A43" s="4">
        <v>18</v>
      </c>
      <c r="B43" s="5">
        <v>0.17</v>
      </c>
      <c r="C43" s="3">
        <f t="shared" si="5"/>
        <v>-996.57791614706366</v>
      </c>
      <c r="D43" s="3">
        <f t="shared" si="5"/>
        <v>-692.97829463670132</v>
      </c>
      <c r="E43" s="3">
        <f t="shared" si="6"/>
        <v>-303.59962151036234</v>
      </c>
      <c r="F43" s="2"/>
      <c r="G43" s="2"/>
      <c r="H43" s="2"/>
      <c r="I43" s="2"/>
      <c r="J43" s="2"/>
      <c r="K43" s="2"/>
    </row>
    <row r="44" spans="1:11" x14ac:dyDescent="0.3">
      <c r="A44" s="4">
        <v>19</v>
      </c>
      <c r="B44" s="5">
        <v>0.18</v>
      </c>
      <c r="C44" s="3">
        <f t="shared" si="5"/>
        <v>-1131.5793456345755</v>
      </c>
      <c r="D44" s="3">
        <f t="shared" si="5"/>
        <v>-802.87692785569743</v>
      </c>
      <c r="E44" s="3">
        <f t="shared" si="6"/>
        <v>-328.70241777887804</v>
      </c>
      <c r="F44" s="2"/>
      <c r="G44" s="2"/>
      <c r="H44" s="2"/>
      <c r="I44" s="2"/>
      <c r="J44" s="2"/>
      <c r="K44" s="2"/>
    </row>
    <row r="45" spans="1:11" x14ac:dyDescent="0.3">
      <c r="A45" s="4">
        <v>20</v>
      </c>
      <c r="B45" s="5">
        <v>0.19</v>
      </c>
      <c r="C45" s="3">
        <f t="shared" si="5"/>
        <v>-1260.8903880575836</v>
      </c>
      <c r="D45" s="3">
        <f t="shared" si="5"/>
        <v>-908.26733797968836</v>
      </c>
      <c r="E45" s="3">
        <f t="shared" si="6"/>
        <v>-352.62305007789519</v>
      </c>
      <c r="F45" s="2"/>
      <c r="G45" s="2"/>
      <c r="H45" s="2"/>
      <c r="I45" s="2"/>
      <c r="J45" s="2"/>
      <c r="K45" s="2"/>
    </row>
    <row r="46" spans="1:11" x14ac:dyDescent="0.3">
      <c r="A46" s="4">
        <v>21</v>
      </c>
      <c r="B46" s="5">
        <v>0.2</v>
      </c>
      <c r="C46" s="3">
        <f t="shared" si="5"/>
        <v>-1384.8165294924556</v>
      </c>
      <c r="D46" s="3">
        <f t="shared" si="5"/>
        <v>-1009.3878600823041</v>
      </c>
      <c r="E46" s="3">
        <f t="shared" si="6"/>
        <v>-375.42866941015154</v>
      </c>
      <c r="F46" s="2"/>
      <c r="G46" s="2"/>
      <c r="H46" s="2"/>
      <c r="I46" s="2"/>
      <c r="J46" s="2"/>
      <c r="K46" s="2"/>
    </row>
    <row r="47" spans="1:11" x14ac:dyDescent="0.3">
      <c r="A47" s="4">
        <v>22</v>
      </c>
      <c r="B47" s="5">
        <v>0.21</v>
      </c>
      <c r="C47" s="3">
        <f t="shared" si="5"/>
        <v>-1503.6438270216149</v>
      </c>
      <c r="D47" s="3">
        <f t="shared" si="5"/>
        <v>-1106.4618154877526</v>
      </c>
      <c r="E47" s="3">
        <f t="shared" si="6"/>
        <v>-397.18201153386235</v>
      </c>
      <c r="F47" s="2"/>
      <c r="G47" s="2"/>
      <c r="H47" s="2"/>
      <c r="I47" s="2"/>
      <c r="J47" s="2"/>
      <c r="K47" s="2"/>
    </row>
    <row r="48" spans="1:11" x14ac:dyDescent="0.3">
      <c r="A48" s="4">
        <v>23</v>
      </c>
      <c r="B48" s="5">
        <v>0.22</v>
      </c>
      <c r="C48" s="3">
        <f t="shared" si="5"/>
        <v>-1617.6403197700356</v>
      </c>
      <c r="D48" s="3">
        <f t="shared" si="5"/>
        <v>-1199.6985951986449</v>
      </c>
      <c r="E48" s="3">
        <f t="shared" si="6"/>
        <v>-417.94172457139075</v>
      </c>
      <c r="F48" s="2"/>
      <c r="G48" s="2"/>
      <c r="H48" s="2"/>
      <c r="I48" s="2"/>
      <c r="J48" s="2"/>
      <c r="K48" s="2"/>
    </row>
    <row r="49" spans="1:11" x14ac:dyDescent="0.3">
      <c r="A49" s="4">
        <v>24</v>
      </c>
      <c r="B49" s="5">
        <v>0.23</v>
      </c>
      <c r="C49" s="3">
        <f t="shared" si="5"/>
        <v>-1727.0573255276386</v>
      </c>
      <c r="D49" s="3">
        <f t="shared" si="5"/>
        <v>-1289.2946558678736</v>
      </c>
      <c r="E49" s="3">
        <f t="shared" si="6"/>
        <v>-437.76266965976492</v>
      </c>
      <c r="F49" s="2"/>
      <c r="G49" s="2"/>
      <c r="H49" s="2"/>
      <c r="I49" s="2"/>
      <c r="J49" s="2"/>
      <c r="K49" s="2"/>
    </row>
    <row r="50" spans="1:11" x14ac:dyDescent="0.3">
      <c r="A50" s="4">
        <v>25</v>
      </c>
      <c r="B50" s="5">
        <v>0.24</v>
      </c>
      <c r="C50" s="3">
        <f t="shared" si="5"/>
        <v>-1832.1306331573405</v>
      </c>
      <c r="D50" s="3">
        <f t="shared" si="5"/>
        <v>-1375.4344360854539</v>
      </c>
      <c r="E50" s="3">
        <f t="shared" si="6"/>
        <v>-456.69619707188667</v>
      </c>
      <c r="F50" s="2"/>
      <c r="G50" s="2"/>
      <c r="H50" s="2"/>
      <c r="I50" s="2"/>
      <c r="J50" s="2"/>
      <c r="K50" s="2"/>
    </row>
    <row r="51" spans="1:11" x14ac:dyDescent="0.3">
      <c r="A51" s="4">
        <v>26</v>
      </c>
      <c r="B51" s="5">
        <v>0.25</v>
      </c>
      <c r="C51" s="3">
        <f t="shared" si="5"/>
        <v>-1933.0816000000004</v>
      </c>
      <c r="D51" s="3">
        <f t="shared" si="5"/>
        <v>-1458.2911999999997</v>
      </c>
      <c r="E51" s="3">
        <f t="shared" si="6"/>
        <v>-474.79040000000077</v>
      </c>
      <c r="F51" s="2"/>
      <c r="G51" s="2"/>
      <c r="H51" s="2"/>
      <c r="I51" s="2"/>
      <c r="J51" s="2"/>
      <c r="K51" s="2"/>
    </row>
    <row r="52" spans="1:11" x14ac:dyDescent="0.3">
      <c r="A52" s="2"/>
      <c r="B52" s="2"/>
      <c r="C52" s="2"/>
      <c r="D52" s="2"/>
    </row>
    <row r="53" spans="1:11" x14ac:dyDescent="0.3">
      <c r="A53" s="2"/>
      <c r="B53" s="2"/>
      <c r="C53" s="2"/>
      <c r="D53" s="2"/>
    </row>
    <row r="54" spans="1:11" x14ac:dyDescent="0.3">
      <c r="A54" s="2"/>
      <c r="B54" s="2"/>
      <c r="C54" s="2"/>
      <c r="D54" s="2"/>
    </row>
    <row r="55" spans="1:11" x14ac:dyDescent="0.3">
      <c r="A55" s="2"/>
      <c r="B55" s="2"/>
      <c r="C55" s="2"/>
      <c r="D55" s="2"/>
    </row>
    <row r="56" spans="1:11" x14ac:dyDescent="0.3">
      <c r="A56" s="2"/>
      <c r="B56" s="2"/>
      <c r="C56" s="2"/>
      <c r="D56" s="2"/>
    </row>
    <row r="57" spans="1:11" x14ac:dyDescent="0.3">
      <c r="A57" s="2"/>
      <c r="B57" s="2"/>
      <c r="C57" s="2"/>
      <c r="D57" s="2"/>
    </row>
    <row r="58" spans="1:11" x14ac:dyDescent="0.3">
      <c r="A58" s="2"/>
      <c r="B58" s="2"/>
      <c r="C58" s="2"/>
      <c r="D58" s="2"/>
    </row>
    <row r="59" spans="1:11" x14ac:dyDescent="0.3">
      <c r="A59" s="2"/>
      <c r="B59" s="2"/>
      <c r="C59" s="2"/>
      <c r="D59" s="2"/>
    </row>
    <row r="60" spans="1:11" x14ac:dyDescent="0.3">
      <c r="A60" s="2"/>
      <c r="B60" s="2"/>
      <c r="C60" s="2"/>
      <c r="D60" s="2"/>
    </row>
    <row r="61" spans="1:11" x14ac:dyDescent="0.3">
      <c r="A61" s="2"/>
      <c r="B61" s="2"/>
      <c r="C61" s="2"/>
      <c r="D61" s="2"/>
    </row>
    <row r="62" spans="1:11" x14ac:dyDescent="0.3">
      <c r="A62" s="2"/>
      <c r="B62" s="2"/>
      <c r="C62" s="2"/>
      <c r="D62" s="2"/>
    </row>
    <row r="63" spans="1:11" x14ac:dyDescent="0.3">
      <c r="A63" s="2"/>
      <c r="B63" s="2"/>
      <c r="C63" s="2"/>
      <c r="D63" s="2"/>
    </row>
    <row r="64" spans="1:11" x14ac:dyDescent="0.3">
      <c r="A64" s="2"/>
      <c r="B64" s="2"/>
      <c r="C64" s="2"/>
      <c r="D64" s="2"/>
    </row>
    <row r="65" spans="1:4" x14ac:dyDescent="0.3">
      <c r="A65" s="2"/>
      <c r="B65" s="2"/>
      <c r="C65" s="2"/>
      <c r="D65" s="2"/>
    </row>
    <row r="66" spans="1:4" x14ac:dyDescent="0.3">
      <c r="A66" s="2"/>
      <c r="B66" s="2"/>
      <c r="C66" s="2"/>
      <c r="D66" s="2"/>
    </row>
    <row r="67" spans="1:4" x14ac:dyDescent="0.3">
      <c r="A67" s="2"/>
      <c r="B67" s="2"/>
      <c r="C67" s="2"/>
      <c r="D67" s="2"/>
    </row>
    <row r="68" spans="1:4" x14ac:dyDescent="0.3">
      <c r="A68" s="2"/>
      <c r="B68" s="2"/>
      <c r="C68" s="2"/>
      <c r="D68" s="2"/>
    </row>
    <row r="69" spans="1:4" x14ac:dyDescent="0.3">
      <c r="A69" s="2"/>
      <c r="B69" s="2"/>
      <c r="C69" s="2"/>
      <c r="D69" s="2"/>
    </row>
    <row r="70" spans="1:4" x14ac:dyDescent="0.3">
      <c r="A70" s="2"/>
      <c r="B70" s="2"/>
      <c r="C70" s="2"/>
      <c r="D70" s="2"/>
    </row>
    <row r="71" spans="1:4" x14ac:dyDescent="0.3">
      <c r="A71" s="2"/>
      <c r="B71" s="2"/>
      <c r="C71" s="2"/>
      <c r="D71" s="2"/>
    </row>
    <row r="72" spans="1:4" x14ac:dyDescent="0.3">
      <c r="A72" s="2"/>
      <c r="B72" s="2"/>
      <c r="C72" s="2"/>
      <c r="D72" s="2"/>
    </row>
    <row r="73" spans="1:4" x14ac:dyDescent="0.3">
      <c r="A73" s="2"/>
      <c r="B73" s="2"/>
      <c r="C73" s="2"/>
      <c r="D73" s="2"/>
    </row>
    <row r="74" spans="1:4" x14ac:dyDescent="0.3">
      <c r="A74" s="2"/>
      <c r="B74" s="2"/>
      <c r="C74" s="2"/>
      <c r="D74" s="2"/>
    </row>
    <row r="75" spans="1:4" x14ac:dyDescent="0.3">
      <c r="A75" s="2"/>
      <c r="B75" s="2"/>
      <c r="C75" s="2"/>
      <c r="D75" s="2"/>
    </row>
    <row r="76" spans="1:4" x14ac:dyDescent="0.3">
      <c r="A76" s="2"/>
      <c r="B76" s="2"/>
      <c r="C76" s="2"/>
      <c r="D76" s="2"/>
    </row>
    <row r="77" spans="1:4" x14ac:dyDescent="0.3">
      <c r="A77" s="2"/>
      <c r="B77" s="2"/>
      <c r="C77" s="2"/>
    </row>
    <row r="78" spans="1:4" x14ac:dyDescent="0.3">
      <c r="A78" s="2"/>
      <c r="B78" s="2"/>
      <c r="C78" s="2"/>
    </row>
    <row r="79" spans="1:4" x14ac:dyDescent="0.3">
      <c r="A79" s="2"/>
      <c r="B79" s="2"/>
      <c r="C79" s="2"/>
    </row>
    <row r="80" spans="1:4" x14ac:dyDescent="0.3">
      <c r="A80" s="2"/>
      <c r="B80" s="2"/>
      <c r="C80" s="2"/>
    </row>
    <row r="81" spans="1:3" x14ac:dyDescent="0.3">
      <c r="A81" s="2"/>
      <c r="B81" s="2"/>
      <c r="C81" s="2"/>
    </row>
    <row r="82" spans="1:3" x14ac:dyDescent="0.3">
      <c r="A82" s="2"/>
      <c r="B82" s="2"/>
      <c r="C82" s="2"/>
    </row>
    <row r="83" spans="1:3" x14ac:dyDescent="0.3">
      <c r="A83" s="2"/>
      <c r="B83" s="2"/>
      <c r="C83" s="2"/>
    </row>
  </sheetData>
  <mergeCells count="15">
    <mergeCell ref="A1:K1"/>
    <mergeCell ref="A23:E23"/>
    <mergeCell ref="A3:C3"/>
    <mergeCell ref="C5:D5"/>
    <mergeCell ref="E5:F5"/>
    <mergeCell ref="G5:H5"/>
    <mergeCell ref="A18:B18"/>
    <mergeCell ref="A19:B19"/>
    <mergeCell ref="I5:J5"/>
    <mergeCell ref="A14:B14"/>
    <mergeCell ref="A15:B15"/>
    <mergeCell ref="A16:B16"/>
    <mergeCell ref="A17:B17"/>
    <mergeCell ref="A20:B20"/>
    <mergeCell ref="A21:B21"/>
  </mergeCells>
  <phoneticPr fontId="0" type="noConversion"/>
  <printOptions horizontalCentered="1"/>
  <pageMargins left="0.75" right="0.75" top="0.39370078740157483" bottom="1" header="0" footer="0"/>
  <pageSetup paperSize="9" orientation="portrait" horizontalDpi="4294967295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zoomScaleNormal="100" workbookViewId="0">
      <selection activeCell="L4" sqref="L4"/>
    </sheetView>
  </sheetViews>
  <sheetFormatPr baseColWidth="10" defaultRowHeight="15" x14ac:dyDescent="0.3"/>
  <cols>
    <col min="1" max="1" width="4.42578125" style="1" bestFit="1" customWidth="1"/>
    <col min="2" max="5" width="11.28515625" style="1" customWidth="1"/>
    <col min="6" max="16384" width="11.42578125" style="1"/>
  </cols>
  <sheetData>
    <row r="1" spans="1:5" ht="20.25" x14ac:dyDescent="0.3">
      <c r="A1" s="26" t="s">
        <v>7</v>
      </c>
      <c r="B1" s="27"/>
      <c r="C1" s="27"/>
      <c r="D1" s="27"/>
      <c r="E1" s="28"/>
    </row>
    <row r="2" spans="1:5" ht="5.0999999999999996" customHeight="1" x14ac:dyDescent="0.3">
      <c r="A2" s="2"/>
      <c r="B2" s="2"/>
      <c r="C2" s="2"/>
      <c r="D2" s="2"/>
      <c r="E2" s="2"/>
    </row>
    <row r="3" spans="1:5" ht="36" customHeight="1" x14ac:dyDescent="0.3">
      <c r="A3" s="2"/>
      <c r="B3" s="35" t="s">
        <v>9</v>
      </c>
      <c r="C3" s="35"/>
      <c r="D3" s="35" t="s">
        <v>18</v>
      </c>
      <c r="E3" s="35"/>
    </row>
    <row r="4" spans="1:5" ht="24" x14ac:dyDescent="0.3">
      <c r="A4" s="8" t="s">
        <v>17</v>
      </c>
      <c r="B4" s="25" t="s">
        <v>5</v>
      </c>
      <c r="C4" s="25" t="s">
        <v>6</v>
      </c>
      <c r="D4" s="25" t="s">
        <v>5</v>
      </c>
      <c r="E4" s="25" t="s">
        <v>6</v>
      </c>
    </row>
    <row r="5" spans="1:5" x14ac:dyDescent="0.3">
      <c r="A5" s="4">
        <v>0</v>
      </c>
      <c r="B5" s="3">
        <v>-6000</v>
      </c>
      <c r="C5" s="3">
        <v>-5000</v>
      </c>
      <c r="D5" s="7" t="s">
        <v>21</v>
      </c>
      <c r="E5" s="7" t="s">
        <v>21</v>
      </c>
    </row>
    <row r="6" spans="1:5" x14ac:dyDescent="0.3">
      <c r="A6" s="4">
        <v>1</v>
      </c>
      <c r="B6" s="3">
        <v>-4878.5046728971965</v>
      </c>
      <c r="C6" s="3">
        <v>-3878.5046728971965</v>
      </c>
      <c r="D6" s="7" t="s">
        <v>21</v>
      </c>
      <c r="E6" s="7" t="s">
        <v>21</v>
      </c>
    </row>
    <row r="7" spans="1:5" x14ac:dyDescent="0.3">
      <c r="A7" s="4">
        <v>2</v>
      </c>
      <c r="B7" s="3">
        <v>-3743.0343261420212</v>
      </c>
      <c r="C7" s="3">
        <v>-2830.3781989693425</v>
      </c>
      <c r="D7" s="7" t="s">
        <v>21</v>
      </c>
      <c r="E7" s="7" t="s">
        <v>21</v>
      </c>
    </row>
    <row r="8" spans="1:5" x14ac:dyDescent="0.3">
      <c r="A8" s="4">
        <v>3</v>
      </c>
      <c r="B8" s="3">
        <v>-2600.2172984948284</v>
      </c>
      <c r="C8" s="3">
        <v>-1850.8207467003203</v>
      </c>
      <c r="D8" s="7" t="s">
        <v>21</v>
      </c>
      <c r="E8" s="7" t="s">
        <v>21</v>
      </c>
    </row>
    <row r="9" spans="1:5" x14ac:dyDescent="0.3">
      <c r="A9" s="4">
        <v>4</v>
      </c>
      <c r="B9" s="3">
        <v>-1455.8744804235405</v>
      </c>
      <c r="C9" s="3">
        <v>-935.34649224329007</v>
      </c>
      <c r="D9" s="7" t="s">
        <v>21</v>
      </c>
      <c r="E9" s="7" t="s">
        <v>21</v>
      </c>
    </row>
    <row r="10" spans="1:5" x14ac:dyDescent="0.3">
      <c r="A10" s="4">
        <v>5</v>
      </c>
      <c r="B10" s="3">
        <v>-315.09659324967106</v>
      </c>
      <c r="C10" s="3">
        <v>-79.763076862888056</v>
      </c>
      <c r="D10" s="7" t="s">
        <v>21</v>
      </c>
      <c r="E10" s="7" t="s">
        <v>21</v>
      </c>
    </row>
    <row r="11" spans="1:5" x14ac:dyDescent="0.3">
      <c r="A11" s="4">
        <v>6</v>
      </c>
      <c r="B11" s="3">
        <v>751.05096485674903</v>
      </c>
      <c r="C11" s="3">
        <v>719.84759171692701</v>
      </c>
      <c r="D11" s="7">
        <v>5.2955468882837504</v>
      </c>
      <c r="E11" s="7">
        <v>5.0997523920041674</v>
      </c>
    </row>
    <row r="12" spans="1:5" x14ac:dyDescent="0.3">
      <c r="A12" s="2"/>
    </row>
    <row r="13" spans="1:5" x14ac:dyDescent="0.3">
      <c r="A13" s="2"/>
    </row>
    <row r="14" spans="1:5" x14ac:dyDescent="0.3">
      <c r="A14" s="2"/>
    </row>
    <row r="15" spans="1:5" x14ac:dyDescent="0.3">
      <c r="A15" s="2"/>
    </row>
    <row r="16" spans="1:5" x14ac:dyDescent="0.3">
      <c r="A16" s="2"/>
    </row>
    <row r="17" spans="1:1" x14ac:dyDescent="0.3">
      <c r="A17" s="2"/>
    </row>
  </sheetData>
  <mergeCells count="3">
    <mergeCell ref="A1:E1"/>
    <mergeCell ref="B3:C3"/>
    <mergeCell ref="D3:E3"/>
  </mergeCells>
  <printOptions horizontalCentered="1"/>
  <pageMargins left="0.75" right="0.75" top="0.39370078740157483" bottom="1" header="0" footer="0"/>
  <pageSetup paperSize="9" orientation="portrait" horizontalDpi="4294967295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Hojas de cálculo</vt:lpstr>
      </vt:variant>
      <vt:variant>
        <vt:i4>2</vt:i4>
      </vt:variant>
      <vt:variant>
        <vt:lpstr>Gráficos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7" baseType="lpstr">
      <vt:lpstr>Ejercicio 2</vt:lpstr>
      <vt:lpstr>PRD</vt:lpstr>
      <vt:lpstr>Gráfico Tasa de corte</vt:lpstr>
      <vt:lpstr>Grafico PRD Aranis</vt:lpstr>
      <vt:lpstr>Grafico PRD Casero</vt:lpstr>
      <vt:lpstr>'Ejercicio 2'!Área_de_impresión</vt:lpstr>
      <vt:lpstr>PRD!Área_de_impresión</vt:lpstr>
    </vt:vector>
  </TitlesOfParts>
  <Company>Familia Senmache Ore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M. Martín Senmache Sarmiento</dc:creator>
  <cp:lastModifiedBy>M645</cp:lastModifiedBy>
  <cp:lastPrinted>2004-08-25T03:22:32Z</cp:lastPrinted>
  <dcterms:created xsi:type="dcterms:W3CDTF">2004-08-19T22:06:20Z</dcterms:created>
  <dcterms:modified xsi:type="dcterms:W3CDTF">2013-10-21T18:46:48Z</dcterms:modified>
</cp:coreProperties>
</file>