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705" yWindow="-15" windowWidth="9510" windowHeight="8325" tabRatio="696"/>
  </bookViews>
  <sheets>
    <sheet name="WACC" sheetId="13" r:id="rId1"/>
    <sheet name="Comunes" sheetId="14" r:id="rId2"/>
    <sheet name="Preferentes" sheetId="34" r:id="rId3"/>
    <sheet name="Utilidades" sheetId="35" r:id="rId4"/>
    <sheet name="Frances" sheetId="66" r:id="rId5"/>
    <sheet name="Aleman" sheetId="67" r:id="rId6"/>
    <sheet name="Bono VAC" sheetId="68" r:id="rId7"/>
    <sheet name="Leasing" sheetId="69" r:id="rId8"/>
  </sheets>
  <definedNames>
    <definedName name="Ahorro">Leasing!$L$27:$L$326</definedName>
    <definedName name="Amort" localSheetId="5">Aleman!$K$26:$K$325</definedName>
    <definedName name="Amort" localSheetId="7">Leasing!$F$27:$F$326</definedName>
    <definedName name="Amort">Frances!$K$26:$K$325</definedName>
    <definedName name="_xlnm.Print_Area" localSheetId="5">Aleman!$A$1:$R$42</definedName>
    <definedName name="_xlnm.Print_Area" localSheetId="6">'Bono VAC'!$A$1:$M$40</definedName>
    <definedName name="_xlnm.Print_Area" localSheetId="4">Frances!$A$1:$R$42</definedName>
    <definedName name="_xlnm.Print_Area" localSheetId="7">Leasing!$A$1:$S$43</definedName>
    <definedName name="COK" localSheetId="5">Aleman!$D$22</definedName>
    <definedName name="COK" localSheetId="7">Leasing!$D$22</definedName>
    <definedName name="COK">Frances!$D$22</definedName>
    <definedName name="COKi" localSheetId="5">Aleman!$I$19</definedName>
    <definedName name="COKi" localSheetId="7">Leasing!#REF!</definedName>
    <definedName name="COKi">Frances!$I$19</definedName>
    <definedName name="Comision" localSheetId="5">Aleman!$O$26:$O$325</definedName>
    <definedName name="Comision" localSheetId="7">Leasing!$H$27:$H$326</definedName>
    <definedName name="Comision">Frances!$O$26:$O$325</definedName>
    <definedName name="ComPer" localSheetId="5">Aleman!$D$16</definedName>
    <definedName name="ComPer" localSheetId="7">Leasing!$D$19</definedName>
    <definedName name="ComPer">Frances!$D$16</definedName>
    <definedName name="Cuota" localSheetId="5">Aleman!$J$26:$J$325</definedName>
    <definedName name="Cuota" localSheetId="7">Leasing!$E$27:$E$326</definedName>
    <definedName name="Cuota">Frances!$J$26:$J$325</definedName>
    <definedName name="Depreciacion">Leasing!$K$27:$K$326</definedName>
    <definedName name="Deuda">WACC!$B$4</definedName>
    <definedName name="Deudai">WACC!$B$9:$B$12</definedName>
    <definedName name="Flujo" localSheetId="5">Aleman!$S$26:$S$325</definedName>
    <definedName name="Flujo" localSheetId="7">Leasing!$N$27:$N$326</definedName>
    <definedName name="Flujo">Frances!$S$26:$S$325</definedName>
    <definedName name="frec" localSheetId="5">Aleman!$D$7</definedName>
    <definedName name="frec" localSheetId="7">Leasing!$D$6</definedName>
    <definedName name="frec">Frances!$D$7</definedName>
    <definedName name="GasAdm" localSheetId="5">Aleman!$Q$26:$Q$325</definedName>
    <definedName name="GasAdm">Frances!$Q$26:$Q$325</definedName>
    <definedName name="GasAdmPer" localSheetId="5">Aleman!$D$18</definedName>
    <definedName name="GasAdmPer">Frances!$D$18</definedName>
    <definedName name="IA" localSheetId="5">Aleman!$D$26:$D$325</definedName>
    <definedName name="IA" localSheetId="7">Leasing!#REF!</definedName>
    <definedName name="IA">Frances!$D$26:$D$325</definedName>
    <definedName name="IGV">Leasing!$I$4</definedName>
    <definedName name="IGVP">Leasing!$M$27:$M$326</definedName>
    <definedName name="Interes" localSheetId="5">Aleman!$I$26:$I$325</definedName>
    <definedName name="Interes" localSheetId="7">Leasing!$D$27:$D$326</definedName>
    <definedName name="Interes">Frances!$I$26:$I$325</definedName>
    <definedName name="IP" localSheetId="5">Aleman!$E$26:$E$325</definedName>
    <definedName name="IP" localSheetId="7">Leasing!#REF!</definedName>
    <definedName name="IP">Frances!$E$26:$E$325</definedName>
    <definedName name="IR">WACC!$B$3</definedName>
    <definedName name="Kd">WACC!$C$4</definedName>
    <definedName name="Kdi">WACC!$C$9:$C$12</definedName>
    <definedName name="Ks">WACC!$C$5</definedName>
    <definedName name="Ksi">WACC!$H$9:$H$12</definedName>
    <definedName name="Leasing">Leasing!$I$6</definedName>
    <definedName name="N" localSheetId="5">Aleman!$I$7</definedName>
    <definedName name="N" localSheetId="7">Leasing!$I$9</definedName>
    <definedName name="N">Frances!$I$7</definedName>
    <definedName name="NA" localSheetId="5">Aleman!$D$6</definedName>
    <definedName name="NA" localSheetId="7">Leasing!$D$5</definedName>
    <definedName name="NA">Frances!$D$6</definedName>
    <definedName name="NC" localSheetId="5">Aleman!$A$26:$A$325</definedName>
    <definedName name="NC" localSheetId="7">Leasing!$A$27:$A$326</definedName>
    <definedName name="NC">Frances!$A$26:$A$325</definedName>
    <definedName name="NCxA" localSheetId="5">Aleman!$I$6</definedName>
    <definedName name="NCxA" localSheetId="7">Leasing!$I$8</definedName>
    <definedName name="NCxA">Frances!$I$6</definedName>
    <definedName name="NDiasxAgno" localSheetId="5">Aleman!$D$8</definedName>
    <definedName name="NDiasxAgno" localSheetId="7">Leasing!$D$7</definedName>
    <definedName name="NDiasxAgno">Frances!$D$8</definedName>
    <definedName name="Patrimonio">WACC!$B$5</definedName>
    <definedName name="Patrimonioi">WACC!$G$9:$G$12</definedName>
    <definedName name="pCI" localSheetId="5">Aleman!$D$5</definedName>
    <definedName name="pCI" localSheetId="7">Leasing!#REF!</definedName>
    <definedName name="pCI">Frances!$D$5</definedName>
    <definedName name="PG" localSheetId="5">Aleman!$F$26:$F$325</definedName>
    <definedName name="PG" localSheetId="7">Leasing!$B$27:$B$326</definedName>
    <definedName name="PG">Frances!$F$26:$F$325</definedName>
    <definedName name="pIGV">Leasing!$D$9</definedName>
    <definedName name="pIR">Leasing!$D$10</definedName>
    <definedName name="Portes" localSheetId="5">Aleman!$P$26:$P$325</definedName>
    <definedName name="Portes">Frances!$P$26:$P$325</definedName>
    <definedName name="PortesPer" localSheetId="5">Aleman!$D$17</definedName>
    <definedName name="PortesPer">Frances!$D$17</definedName>
    <definedName name="pRecompra">Leasing!$D$11</definedName>
    <definedName name="Prepago" localSheetId="5">Aleman!$L$26:$L$325</definedName>
    <definedName name="Prepago" localSheetId="7">Leasing!#REF!</definedName>
    <definedName name="Prepago">Frances!$L$26:$L$325</definedName>
    <definedName name="Prestamo" localSheetId="5">Aleman!$I$5</definedName>
    <definedName name="Prestamo">Frances!$I$5</definedName>
    <definedName name="pSegDes" localSheetId="5">Aleman!$D$19</definedName>
    <definedName name="pSegDes" localSheetId="7">Leasing!#REF!</definedName>
    <definedName name="pSegDes">Frances!$D$19</definedName>
    <definedName name="pSegDesPer" localSheetId="5">Aleman!$I$9</definedName>
    <definedName name="pSegDesPer" localSheetId="7">Leasing!#REF!</definedName>
    <definedName name="pSegDesPer">Frances!$I$9</definedName>
    <definedName name="pSegRie" localSheetId="5">Aleman!$D$20</definedName>
    <definedName name="pSegRie" localSheetId="7">Leasing!$D$20</definedName>
    <definedName name="pSegRie">Frances!$D$20</definedName>
    <definedName name="PV" localSheetId="5">Aleman!$D$4</definedName>
    <definedName name="PV" localSheetId="7">Leasing!$D$4</definedName>
    <definedName name="PV">Frances!$D$4</definedName>
    <definedName name="Recompra">Leasing!$I$27:$I$326</definedName>
    <definedName name="Saldo" localSheetId="5">Aleman!$I$4</definedName>
    <definedName name="Saldo" localSheetId="7">Leasing!$K$5</definedName>
    <definedName name="Saldo">Frances!$I$4</definedName>
    <definedName name="SegDes" localSheetId="5">Aleman!$M$26:$M$325</definedName>
    <definedName name="SegDes" localSheetId="7">Leasing!#REF!</definedName>
    <definedName name="SegDes">Frances!$M$26:$M$325</definedName>
    <definedName name="SegRie" localSheetId="5">Aleman!$N$26:$N$325</definedName>
    <definedName name="SegRie" localSheetId="7">Leasing!$G$27:$G$326</definedName>
    <definedName name="SegRie">Frances!$N$26:$N$325</definedName>
    <definedName name="SegRiePer" localSheetId="5">Aleman!$I$10</definedName>
    <definedName name="SegRiePer" localSheetId="7">Leasing!$I$11</definedName>
    <definedName name="SegRiePer">Frances!$I$10</definedName>
    <definedName name="SF" localSheetId="5">Aleman!$R$26:$R$325</definedName>
    <definedName name="SF" localSheetId="7">Leasing!$J$27:$J$326</definedName>
    <definedName name="SF">Frances!$R$26:$R$325</definedName>
    <definedName name="SI" localSheetId="5">Aleman!$G$26:$G$325</definedName>
    <definedName name="SI" localSheetId="7">Leasing!$C$27:$C$326</definedName>
    <definedName name="SI">Frances!$G$26:$G$325</definedName>
    <definedName name="SII" localSheetId="5">Aleman!$H$26:$H$325</definedName>
    <definedName name="SII" localSheetId="7">Leasing!#REF!</definedName>
    <definedName name="SII">Frances!$H$26:$H$325</definedName>
    <definedName name="TCEA" localSheetId="5">Aleman!$I$21</definedName>
    <definedName name="TCEA" localSheetId="7">Leasing!$I$20</definedName>
    <definedName name="TCEA">Frances!$I$21</definedName>
    <definedName name="TEA" localSheetId="5">Aleman!$B$26:$B$325</definedName>
    <definedName name="TEA" localSheetId="7">Leasing!$D$8</definedName>
    <definedName name="TEA">Frances!$B$26:$B$325</definedName>
    <definedName name="TEP" localSheetId="5">Aleman!$C$26:$C$325</definedName>
    <definedName name="TEP" localSheetId="7">Leasing!$I$7</definedName>
    <definedName name="TEP">Frances!$C$26:$C$325</definedName>
    <definedName name="Total">WACC!$B$6</definedName>
    <definedName name="VAN" localSheetId="5">Aleman!$I$22</definedName>
    <definedName name="VAN" localSheetId="7">Leasing!$I$22</definedName>
    <definedName name="VAN">Frances!$I$22</definedName>
    <definedName name="VV">Leasing!$I$5</definedName>
    <definedName name="WACC">Leasing!$D$23</definedName>
  </definedNames>
  <calcPr calcId="145621"/>
</workbook>
</file>

<file path=xl/calcChain.xml><?xml version="1.0" encoding="utf-8"?>
<calcChain xmlns="http://schemas.openxmlformats.org/spreadsheetml/2006/main">
  <c r="I9" i="13" l="1"/>
  <c r="B6" i="13"/>
  <c r="B4" i="13"/>
  <c r="H9" i="13"/>
  <c r="C11" i="13"/>
  <c r="B5" i="13"/>
  <c r="B11" i="13"/>
  <c r="B12" i="13"/>
  <c r="B10" i="13"/>
  <c r="B9" i="13"/>
  <c r="C12" i="13"/>
  <c r="I4" i="69"/>
  <c r="I5" i="69" s="1"/>
  <c r="I6" i="69" s="1"/>
  <c r="N26" i="69" s="1"/>
  <c r="I7" i="69"/>
  <c r="I8" i="69"/>
  <c r="I9" i="69" s="1"/>
  <c r="A27" i="69"/>
  <c r="A28" i="69"/>
  <c r="A29" i="69"/>
  <c r="I11" i="69" l="1"/>
  <c r="G29" i="69" s="1"/>
  <c r="O26" i="69"/>
  <c r="P26" i="69"/>
  <c r="I27" i="69"/>
  <c r="H27" i="69"/>
  <c r="I28" i="69"/>
  <c r="H29" i="69"/>
  <c r="I29" i="69"/>
  <c r="A30" i="69"/>
  <c r="K29" i="69"/>
  <c r="G28" i="69"/>
  <c r="K28" i="69"/>
  <c r="H28" i="69"/>
  <c r="C27" i="69"/>
  <c r="E27" i="69" s="1"/>
  <c r="K27" i="69"/>
  <c r="G27" i="69"/>
  <c r="C8" i="68"/>
  <c r="C9" i="68" s="1"/>
  <c r="C17" i="68"/>
  <c r="C19" i="68"/>
  <c r="G34" i="68"/>
  <c r="J34" i="68" s="1"/>
  <c r="K34" i="68" s="1"/>
  <c r="L34" i="68"/>
  <c r="A35" i="68"/>
  <c r="C35" i="68" s="1"/>
  <c r="D35" i="68"/>
  <c r="I4" i="67"/>
  <c r="I5" i="67" s="1"/>
  <c r="I6" i="67"/>
  <c r="I10" i="67" s="1"/>
  <c r="I9" i="67"/>
  <c r="I19" i="67"/>
  <c r="A26" i="67"/>
  <c r="A27" i="67"/>
  <c r="A28" i="67"/>
  <c r="A29" i="67"/>
  <c r="E35" i="68" l="1"/>
  <c r="F35" i="68" s="1"/>
  <c r="J35" i="68" s="1"/>
  <c r="N27" i="69"/>
  <c r="M27" i="69"/>
  <c r="D27" i="69"/>
  <c r="F27" i="69" s="1"/>
  <c r="J27" i="69" s="1"/>
  <c r="C28" i="69" s="1"/>
  <c r="I30" i="69"/>
  <c r="A31" i="69"/>
  <c r="G30" i="69"/>
  <c r="K30" i="69"/>
  <c r="H30" i="69"/>
  <c r="I7" i="67"/>
  <c r="P26" i="67" s="1"/>
  <c r="A36" i="68"/>
  <c r="H35" i="68"/>
  <c r="Q26" i="67"/>
  <c r="C26" i="67"/>
  <c r="E26" i="67"/>
  <c r="O26" i="67"/>
  <c r="E27" i="67"/>
  <c r="P27" i="67"/>
  <c r="Q28" i="67"/>
  <c r="E29" i="67"/>
  <c r="O29" i="67"/>
  <c r="P29" i="67"/>
  <c r="A30" i="67"/>
  <c r="C29" i="67"/>
  <c r="N29" i="67"/>
  <c r="Q29" i="67"/>
  <c r="P28" i="67"/>
  <c r="C28" i="67"/>
  <c r="N28" i="67"/>
  <c r="E28" i="67"/>
  <c r="O28" i="67"/>
  <c r="C27" i="67"/>
  <c r="S25" i="67"/>
  <c r="G26" i="67"/>
  <c r="H26" i="67" s="1"/>
  <c r="N27" i="67"/>
  <c r="I4" i="66"/>
  <c r="I5" i="66" s="1"/>
  <c r="I6" i="66"/>
  <c r="I10" i="66" s="1"/>
  <c r="I9" i="66"/>
  <c r="I19" i="66"/>
  <c r="A26" i="66"/>
  <c r="A27" i="66"/>
  <c r="A28" i="66"/>
  <c r="A29" i="66"/>
  <c r="I35" i="68" l="1"/>
  <c r="K35" i="68" s="1"/>
  <c r="L35" i="68"/>
  <c r="M35" i="68" s="1"/>
  <c r="O35" i="68" s="1"/>
  <c r="Q27" i="67"/>
  <c r="I7" i="66"/>
  <c r="P26" i="66" s="1"/>
  <c r="D28" i="69"/>
  <c r="L28" i="69" s="1"/>
  <c r="E28" i="69"/>
  <c r="L27" i="69"/>
  <c r="P27" i="69" s="1"/>
  <c r="G31" i="69"/>
  <c r="K31" i="69"/>
  <c r="H31" i="69"/>
  <c r="A32" i="69"/>
  <c r="I31" i="69"/>
  <c r="O27" i="69"/>
  <c r="O27" i="67"/>
  <c r="N26" i="67"/>
  <c r="D36" i="68"/>
  <c r="H36" i="68"/>
  <c r="A37" i="68"/>
  <c r="C36" i="68"/>
  <c r="P30" i="67"/>
  <c r="A31" i="67"/>
  <c r="Q30" i="67"/>
  <c r="E30" i="67"/>
  <c r="O30" i="67"/>
  <c r="N30" i="67"/>
  <c r="C30" i="67"/>
  <c r="M26" i="67"/>
  <c r="I26" i="67"/>
  <c r="K26" i="67"/>
  <c r="Q27" i="66"/>
  <c r="Q26" i="66"/>
  <c r="C26" i="66"/>
  <c r="E26" i="66"/>
  <c r="O26" i="66"/>
  <c r="E27" i="66"/>
  <c r="P27" i="66"/>
  <c r="Q28" i="66"/>
  <c r="E29" i="66"/>
  <c r="O29" i="66"/>
  <c r="P29" i="66"/>
  <c r="A30" i="66"/>
  <c r="C29" i="66"/>
  <c r="N29" i="66"/>
  <c r="Q29" i="66"/>
  <c r="P28" i="66"/>
  <c r="C28" i="66"/>
  <c r="N28" i="66"/>
  <c r="E28" i="66"/>
  <c r="O28" i="66"/>
  <c r="C27" i="66"/>
  <c r="S25" i="66"/>
  <c r="G26" i="66"/>
  <c r="N27" i="66"/>
  <c r="N35" i="68" l="1"/>
  <c r="E36" i="68"/>
  <c r="F36" i="68" s="1"/>
  <c r="I36" i="68" s="1"/>
  <c r="O27" i="66"/>
  <c r="N26" i="66"/>
  <c r="M28" i="69"/>
  <c r="N28" i="69"/>
  <c r="F28" i="69"/>
  <c r="G32" i="69"/>
  <c r="K32" i="69"/>
  <c r="H32" i="69"/>
  <c r="I32" i="69"/>
  <c r="A33" i="69"/>
  <c r="A38" i="68"/>
  <c r="C37" i="68"/>
  <c r="J36" i="68"/>
  <c r="Q31" i="67"/>
  <c r="C31" i="67"/>
  <c r="N31" i="67"/>
  <c r="P31" i="67"/>
  <c r="O31" i="67"/>
  <c r="A32" i="67"/>
  <c r="E31" i="67"/>
  <c r="J26" i="67"/>
  <c r="S26" i="67" s="1"/>
  <c r="R26" i="67"/>
  <c r="G27" i="67" s="1"/>
  <c r="H27" i="67" s="1"/>
  <c r="P30" i="66"/>
  <c r="A31" i="66"/>
  <c r="Q30" i="66"/>
  <c r="E30" i="66"/>
  <c r="O30" i="66"/>
  <c r="N30" i="66"/>
  <c r="C30" i="66"/>
  <c r="H26" i="66"/>
  <c r="C6" i="14"/>
  <c r="C8" i="14"/>
  <c r="C6" i="34"/>
  <c r="C6" i="35"/>
  <c r="C7" i="35" s="1"/>
  <c r="H11" i="13" s="1"/>
  <c r="I11" i="13" s="1"/>
  <c r="H10" i="13"/>
  <c r="I10" i="13" s="1"/>
  <c r="C5" i="13" s="1"/>
  <c r="D37" i="68" l="1"/>
  <c r="E37" i="68" s="1"/>
  <c r="H33" i="69"/>
  <c r="I33" i="69"/>
  <c r="A34" i="69"/>
  <c r="G33" i="69"/>
  <c r="K33" i="69"/>
  <c r="J28" i="69"/>
  <c r="C29" i="69" s="1"/>
  <c r="O28" i="69"/>
  <c r="P28" i="69"/>
  <c r="K36" i="68"/>
  <c r="L36" i="68"/>
  <c r="C38" i="68"/>
  <c r="A39" i="68"/>
  <c r="C32" i="67"/>
  <c r="N32" i="67"/>
  <c r="E32" i="67"/>
  <c r="O32" i="67"/>
  <c r="Q32" i="67"/>
  <c r="A33" i="67"/>
  <c r="P32" i="67"/>
  <c r="M27" i="67"/>
  <c r="I27" i="67"/>
  <c r="K27" i="67"/>
  <c r="R27" i="67" s="1"/>
  <c r="G28" i="67" s="1"/>
  <c r="H28" i="67" s="1"/>
  <c r="M26" i="66"/>
  <c r="I26" i="66"/>
  <c r="J26" i="66"/>
  <c r="Q31" i="66"/>
  <c r="C31" i="66"/>
  <c r="N31" i="66"/>
  <c r="P31" i="66"/>
  <c r="O31" i="66"/>
  <c r="A32" i="66"/>
  <c r="E31" i="66"/>
  <c r="D12" i="13"/>
  <c r="F37" i="68" l="1"/>
  <c r="J37" i="68" s="1"/>
  <c r="H37" i="68"/>
  <c r="D38" i="68"/>
  <c r="E38" i="68" s="1"/>
  <c r="F38" i="68" s="1"/>
  <c r="I38" i="68" s="1"/>
  <c r="D29" i="69"/>
  <c r="E29" i="69"/>
  <c r="I34" i="69"/>
  <c r="A35" i="69"/>
  <c r="H34" i="69"/>
  <c r="K34" i="69"/>
  <c r="G34" i="69"/>
  <c r="I37" i="68"/>
  <c r="C39" i="68"/>
  <c r="H39" i="68"/>
  <c r="A40" i="68"/>
  <c r="M36" i="68"/>
  <c r="I28" i="67"/>
  <c r="M28" i="67"/>
  <c r="K28" i="67"/>
  <c r="E33" i="67"/>
  <c r="O33" i="67"/>
  <c r="P33" i="67"/>
  <c r="A34" i="67"/>
  <c r="Q33" i="67"/>
  <c r="C33" i="67"/>
  <c r="N33" i="67"/>
  <c r="J27" i="67"/>
  <c r="S27" i="67" s="1"/>
  <c r="C32" i="66"/>
  <c r="N32" i="66"/>
  <c r="E32" i="66"/>
  <c r="O32" i="66"/>
  <c r="Q32" i="66"/>
  <c r="A33" i="66"/>
  <c r="P32" i="66"/>
  <c r="S26" i="66"/>
  <c r="K26" i="66"/>
  <c r="D39" i="68" l="1"/>
  <c r="E39" i="68" s="1"/>
  <c r="F39" i="68" s="1"/>
  <c r="H38" i="68"/>
  <c r="J38" i="68" s="1"/>
  <c r="L38" i="68" s="1"/>
  <c r="M38" i="68" s="1"/>
  <c r="M29" i="69"/>
  <c r="N29" i="69"/>
  <c r="F29" i="69"/>
  <c r="G35" i="69"/>
  <c r="K35" i="69"/>
  <c r="I35" i="69"/>
  <c r="A36" i="69"/>
  <c r="H35" i="69"/>
  <c r="L29" i="69"/>
  <c r="K37" i="68"/>
  <c r="L37" i="68"/>
  <c r="N36" i="68"/>
  <c r="O36" i="68"/>
  <c r="C40" i="68"/>
  <c r="A41" i="68"/>
  <c r="R28" i="67"/>
  <c r="G29" i="67" s="1"/>
  <c r="H29" i="67" s="1"/>
  <c r="P34" i="67"/>
  <c r="A35" i="67"/>
  <c r="Q34" i="67"/>
  <c r="C34" i="67"/>
  <c r="N34" i="67"/>
  <c r="E34" i="67"/>
  <c r="O34" i="67"/>
  <c r="J28" i="67"/>
  <c r="S28" i="67" s="1"/>
  <c r="E33" i="66"/>
  <c r="O33" i="66"/>
  <c r="P33" i="66"/>
  <c r="A34" i="66"/>
  <c r="Q33" i="66"/>
  <c r="N33" i="66"/>
  <c r="C33" i="66"/>
  <c r="R26" i="66"/>
  <c r="G27" i="66" s="1"/>
  <c r="H27" i="66" s="1"/>
  <c r="D40" i="68" l="1"/>
  <c r="E40" i="68" s="1"/>
  <c r="F40" i="68" s="1"/>
  <c r="I40" i="68" s="1"/>
  <c r="I39" i="68"/>
  <c r="J39" i="68"/>
  <c r="K38" i="68"/>
  <c r="J29" i="69"/>
  <c r="C30" i="69" s="1"/>
  <c r="P29" i="69"/>
  <c r="O29" i="69"/>
  <c r="G36" i="69"/>
  <c r="K36" i="69"/>
  <c r="H36" i="69"/>
  <c r="I36" i="69"/>
  <c r="A37" i="69"/>
  <c r="D41" i="68"/>
  <c r="J41" i="68"/>
  <c r="C41" i="68"/>
  <c r="A42" i="68"/>
  <c r="H41" i="68"/>
  <c r="O38" i="68"/>
  <c r="N38" i="68"/>
  <c r="M37" i="68"/>
  <c r="M29" i="67"/>
  <c r="I29" i="67"/>
  <c r="K29" i="67"/>
  <c r="R29" i="67" s="1"/>
  <c r="G30" i="67" s="1"/>
  <c r="H30" i="67" s="1"/>
  <c r="Q35" i="67"/>
  <c r="C35" i="67"/>
  <c r="N35" i="67"/>
  <c r="A36" i="67"/>
  <c r="E35" i="67"/>
  <c r="O35" i="67"/>
  <c r="P35" i="67"/>
  <c r="M27" i="66"/>
  <c r="I27" i="66"/>
  <c r="J27" i="66"/>
  <c r="P34" i="66"/>
  <c r="A35" i="66"/>
  <c r="Q34" i="66"/>
  <c r="C34" i="66"/>
  <c r="N34" i="66"/>
  <c r="O34" i="66"/>
  <c r="E34" i="66"/>
  <c r="H40" i="68" l="1"/>
  <c r="J40" i="68" s="1"/>
  <c r="L40" i="68" s="1"/>
  <c r="M40" i="68" s="1"/>
  <c r="N40" i="68" s="1"/>
  <c r="L39" i="68"/>
  <c r="M39" i="68" s="1"/>
  <c r="K39" i="68"/>
  <c r="H37" i="69"/>
  <c r="I37" i="69"/>
  <c r="A38" i="69"/>
  <c r="K37" i="69"/>
  <c r="G37" i="69"/>
  <c r="D30" i="69"/>
  <c r="E30" i="69"/>
  <c r="C42" i="68"/>
  <c r="H42" i="68"/>
  <c r="A43" i="68"/>
  <c r="D42" i="68"/>
  <c r="E42" i="68" s="1"/>
  <c r="F42" i="68" s="1"/>
  <c r="I42" i="68" s="1"/>
  <c r="J42" i="68"/>
  <c r="N37" i="68"/>
  <c r="O37" i="68"/>
  <c r="L41" i="68"/>
  <c r="E41" i="68"/>
  <c r="F41" i="68" s="1"/>
  <c r="I41" i="68" s="1"/>
  <c r="K41" i="68" s="1"/>
  <c r="J29" i="67"/>
  <c r="S29" i="67" s="1"/>
  <c r="M30" i="67"/>
  <c r="I30" i="67"/>
  <c r="K30" i="67"/>
  <c r="R30" i="67" s="1"/>
  <c r="G31" i="67" s="1"/>
  <c r="H31" i="67" s="1"/>
  <c r="C36" i="67"/>
  <c r="N36" i="67"/>
  <c r="E36" i="67"/>
  <c r="O36" i="67"/>
  <c r="P36" i="67"/>
  <c r="A37" i="67"/>
  <c r="Q36" i="67"/>
  <c r="Q35" i="66"/>
  <c r="C35" i="66"/>
  <c r="N35" i="66"/>
  <c r="A36" i="66"/>
  <c r="E35" i="66"/>
  <c r="O35" i="66"/>
  <c r="P35" i="66"/>
  <c r="S27" i="66"/>
  <c r="K27" i="66"/>
  <c r="K40" i="68" l="1"/>
  <c r="O40" i="68"/>
  <c r="O39" i="68"/>
  <c r="N39" i="68"/>
  <c r="M30" i="69"/>
  <c r="N30" i="69"/>
  <c r="F30" i="69"/>
  <c r="L30" i="69"/>
  <c r="I38" i="69"/>
  <c r="A39" i="69"/>
  <c r="G38" i="69"/>
  <c r="H38" i="69"/>
  <c r="K38" i="69"/>
  <c r="M41" i="68"/>
  <c r="C43" i="68"/>
  <c r="H43" i="68"/>
  <c r="A44" i="68"/>
  <c r="J43" i="68"/>
  <c r="D43" i="68"/>
  <c r="E43" i="68" s="1"/>
  <c r="F43" i="68" s="1"/>
  <c r="I43" i="68" s="1"/>
  <c r="L42" i="68"/>
  <c r="M42" i="68" s="1"/>
  <c r="K42" i="68"/>
  <c r="M31" i="67"/>
  <c r="I31" i="67"/>
  <c r="K31" i="67"/>
  <c r="R31" i="67" s="1"/>
  <c r="G32" i="67" s="1"/>
  <c r="H32" i="67" s="1"/>
  <c r="E37" i="67"/>
  <c r="O37" i="67"/>
  <c r="P37" i="67"/>
  <c r="A38" i="67"/>
  <c r="C37" i="67"/>
  <c r="N37" i="67"/>
  <c r="Q37" i="67"/>
  <c r="J30" i="67"/>
  <c r="S30" i="67" s="1"/>
  <c r="R27" i="66"/>
  <c r="G28" i="66" s="1"/>
  <c r="H28" i="66" s="1"/>
  <c r="C36" i="66"/>
  <c r="N36" i="66"/>
  <c r="E36" i="66"/>
  <c r="O36" i="66"/>
  <c r="P36" i="66"/>
  <c r="A37" i="66"/>
  <c r="Q36" i="66"/>
  <c r="G39" i="69" l="1"/>
  <c r="K39" i="69"/>
  <c r="H39" i="69"/>
  <c r="I39" i="69"/>
  <c r="A40" i="69"/>
  <c r="J30" i="69"/>
  <c r="C31" i="69" s="1"/>
  <c r="O30" i="69"/>
  <c r="P30" i="69"/>
  <c r="L43" i="68"/>
  <c r="K43" i="68"/>
  <c r="O42" i="68"/>
  <c r="N42" i="68"/>
  <c r="H44" i="68"/>
  <c r="J44" i="68"/>
  <c r="C44" i="68"/>
  <c r="D44" i="68"/>
  <c r="A45" i="68"/>
  <c r="N41" i="68"/>
  <c r="O41" i="68"/>
  <c r="P38" i="67"/>
  <c r="A39" i="67"/>
  <c r="Q38" i="67"/>
  <c r="E38" i="67"/>
  <c r="O38" i="67"/>
  <c r="C38" i="67"/>
  <c r="N38" i="67"/>
  <c r="J31" i="67"/>
  <c r="S31" i="67" s="1"/>
  <c r="I32" i="67"/>
  <c r="M32" i="67"/>
  <c r="K32" i="67"/>
  <c r="R32" i="67" s="1"/>
  <c r="G33" i="67" s="1"/>
  <c r="H33" i="67" s="1"/>
  <c r="I28" i="66"/>
  <c r="M28" i="66"/>
  <c r="J28" i="66"/>
  <c r="E37" i="66"/>
  <c r="O37" i="66"/>
  <c r="P37" i="66"/>
  <c r="A38" i="66"/>
  <c r="C37" i="66"/>
  <c r="N37" i="66"/>
  <c r="Q37" i="66"/>
  <c r="E44" i="68" l="1"/>
  <c r="F44" i="68" s="1"/>
  <c r="I44" i="68" s="1"/>
  <c r="K44" i="68" s="1"/>
  <c r="D31" i="69"/>
  <c r="E31" i="69"/>
  <c r="G40" i="69"/>
  <c r="K40" i="69"/>
  <c r="H40" i="69"/>
  <c r="I40" i="69"/>
  <c r="A41" i="69"/>
  <c r="L44" i="68"/>
  <c r="M44" i="68" s="1"/>
  <c r="J45" i="68"/>
  <c r="D45" i="68"/>
  <c r="A46" i="68"/>
  <c r="H45" i="68"/>
  <c r="C45" i="68"/>
  <c r="M43" i="68"/>
  <c r="I33" i="67"/>
  <c r="M33" i="67"/>
  <c r="K33" i="67"/>
  <c r="R33" i="67" s="1"/>
  <c r="G34" i="67" s="1"/>
  <c r="H34" i="67" s="1"/>
  <c r="Q39" i="67"/>
  <c r="C39" i="67"/>
  <c r="N39" i="67"/>
  <c r="P39" i="67"/>
  <c r="E39" i="67"/>
  <c r="O39" i="67"/>
  <c r="A40" i="67"/>
  <c r="J32" i="67"/>
  <c r="S32" i="67" s="1"/>
  <c r="S28" i="66"/>
  <c r="K28" i="66"/>
  <c r="P38" i="66"/>
  <c r="A39" i="66"/>
  <c r="Q38" i="66"/>
  <c r="E38" i="66"/>
  <c r="O38" i="66"/>
  <c r="C38" i="66"/>
  <c r="N38" i="66"/>
  <c r="E45" i="68" l="1"/>
  <c r="F45" i="68" s="1"/>
  <c r="I45" i="68" s="1"/>
  <c r="K45" i="68" s="1"/>
  <c r="N31" i="69"/>
  <c r="M31" i="69"/>
  <c r="F31" i="69"/>
  <c r="J31" i="69" s="1"/>
  <c r="C32" i="69" s="1"/>
  <c r="L31" i="69"/>
  <c r="H41" i="69"/>
  <c r="I41" i="69"/>
  <c r="A42" i="69"/>
  <c r="G41" i="69"/>
  <c r="K41" i="69"/>
  <c r="O43" i="68"/>
  <c r="N43" i="68"/>
  <c r="L45" i="68"/>
  <c r="M45" i="68" s="1"/>
  <c r="O44" i="68"/>
  <c r="N44" i="68"/>
  <c r="D46" i="68"/>
  <c r="H46" i="68"/>
  <c r="C46" i="68"/>
  <c r="J46" i="68"/>
  <c r="A47" i="68"/>
  <c r="M34" i="67"/>
  <c r="I34" i="67"/>
  <c r="K34" i="67"/>
  <c r="R34" i="67" s="1"/>
  <c r="G35" i="67" s="1"/>
  <c r="H35" i="67" s="1"/>
  <c r="C40" i="67"/>
  <c r="N40" i="67"/>
  <c r="E40" i="67"/>
  <c r="O40" i="67"/>
  <c r="Q40" i="67"/>
  <c r="A41" i="67"/>
  <c r="P40" i="67"/>
  <c r="J33" i="67"/>
  <c r="S33" i="67" s="1"/>
  <c r="Q39" i="66"/>
  <c r="C39" i="66"/>
  <c r="N39" i="66"/>
  <c r="P39" i="66"/>
  <c r="E39" i="66"/>
  <c r="A40" i="66"/>
  <c r="O39" i="66"/>
  <c r="R28" i="66"/>
  <c r="G29" i="66" s="1"/>
  <c r="H29" i="66" s="1"/>
  <c r="D32" i="69" l="1"/>
  <c r="E32" i="69"/>
  <c r="I42" i="69"/>
  <c r="A43" i="69"/>
  <c r="H42" i="69"/>
  <c r="K42" i="69"/>
  <c r="G42" i="69"/>
  <c r="O31" i="69"/>
  <c r="P31" i="69"/>
  <c r="N45" i="68"/>
  <c r="O45" i="68"/>
  <c r="C47" i="68"/>
  <c r="H47" i="68"/>
  <c r="A48" i="68"/>
  <c r="J47" i="68"/>
  <c r="D47" i="68"/>
  <c r="E47" i="68" s="1"/>
  <c r="F47" i="68" s="1"/>
  <c r="I47" i="68" s="1"/>
  <c r="E46" i="68"/>
  <c r="F46" i="68" s="1"/>
  <c r="I46" i="68" s="1"/>
  <c r="K46" i="68" s="1"/>
  <c r="L46" i="68"/>
  <c r="M46" i="68" s="1"/>
  <c r="J34" i="67"/>
  <c r="S34" i="67" s="1"/>
  <c r="E41" i="67"/>
  <c r="O41" i="67"/>
  <c r="P41" i="67"/>
  <c r="A42" i="67"/>
  <c r="N41" i="67"/>
  <c r="C41" i="67"/>
  <c r="Q41" i="67"/>
  <c r="M35" i="67"/>
  <c r="I35" i="67"/>
  <c r="K35" i="67"/>
  <c r="R35" i="67" s="1"/>
  <c r="G36" i="67" s="1"/>
  <c r="H36" i="67" s="1"/>
  <c r="M29" i="66"/>
  <c r="I29" i="66"/>
  <c r="J29" i="66"/>
  <c r="C40" i="66"/>
  <c r="N40" i="66"/>
  <c r="E40" i="66"/>
  <c r="O40" i="66"/>
  <c r="Q40" i="66"/>
  <c r="A41" i="66"/>
  <c r="P40" i="66"/>
  <c r="N32" i="69" l="1"/>
  <c r="M32" i="69"/>
  <c r="F32" i="69"/>
  <c r="J32" i="69" s="1"/>
  <c r="C33" i="69" s="1"/>
  <c r="G43" i="69"/>
  <c r="K43" i="69"/>
  <c r="I43" i="69"/>
  <c r="A44" i="69"/>
  <c r="H43" i="69"/>
  <c r="L32" i="69"/>
  <c r="C48" i="68"/>
  <c r="D48" i="68"/>
  <c r="J48" i="68"/>
  <c r="A49" i="68"/>
  <c r="H48" i="68"/>
  <c r="N46" i="68"/>
  <c r="O46" i="68"/>
  <c r="L47" i="68"/>
  <c r="M47" i="68" s="1"/>
  <c r="K47" i="68"/>
  <c r="J35" i="67"/>
  <c r="S35" i="67" s="1"/>
  <c r="P42" i="67"/>
  <c r="A43" i="67"/>
  <c r="Q42" i="67"/>
  <c r="C42" i="67"/>
  <c r="N42" i="67"/>
  <c r="O42" i="67"/>
  <c r="E42" i="67"/>
  <c r="I36" i="67"/>
  <c r="M36" i="67"/>
  <c r="K36" i="67"/>
  <c r="R36" i="67" s="1"/>
  <c r="G37" i="67" s="1"/>
  <c r="H37" i="67" s="1"/>
  <c r="E41" i="66"/>
  <c r="O41" i="66"/>
  <c r="P41" i="66"/>
  <c r="A42" i="66"/>
  <c r="C41" i="66"/>
  <c r="Q41" i="66"/>
  <c r="N41" i="66"/>
  <c r="S29" i="66"/>
  <c r="K29" i="66"/>
  <c r="D33" i="69" l="1"/>
  <c r="L33" i="69" s="1"/>
  <c r="E33" i="69"/>
  <c r="G44" i="69"/>
  <c r="K44" i="69"/>
  <c r="H44" i="69"/>
  <c r="A45" i="69"/>
  <c r="I44" i="69"/>
  <c r="O32" i="69"/>
  <c r="P32" i="69"/>
  <c r="J36" i="67"/>
  <c r="S36" i="67" s="1"/>
  <c r="N47" i="68"/>
  <c r="O47" i="68"/>
  <c r="J49" i="68"/>
  <c r="H49" i="68"/>
  <c r="D49" i="68"/>
  <c r="A50" i="68"/>
  <c r="C49" i="68"/>
  <c r="L48" i="68"/>
  <c r="M48" i="68" s="1"/>
  <c r="E48" i="68"/>
  <c r="F48" i="68" s="1"/>
  <c r="I48" i="68" s="1"/>
  <c r="K48" i="68" s="1"/>
  <c r="I37" i="67"/>
  <c r="M37" i="67"/>
  <c r="K37" i="67"/>
  <c r="R37" i="67" s="1"/>
  <c r="G38" i="67" s="1"/>
  <c r="H38" i="67" s="1"/>
  <c r="Q43" i="67"/>
  <c r="C43" i="67"/>
  <c r="N43" i="67"/>
  <c r="A44" i="67"/>
  <c r="E43" i="67"/>
  <c r="O43" i="67"/>
  <c r="P43" i="67"/>
  <c r="R29" i="66"/>
  <c r="G30" i="66" s="1"/>
  <c r="H30" i="66" s="1"/>
  <c r="P42" i="66"/>
  <c r="A43" i="66"/>
  <c r="Q42" i="66"/>
  <c r="C42" i="66"/>
  <c r="N42" i="66"/>
  <c r="E42" i="66"/>
  <c r="O42" i="66"/>
  <c r="E49" i="68" l="1"/>
  <c r="F49" i="68" s="1"/>
  <c r="I49" i="68" s="1"/>
  <c r="K49" i="68" s="1"/>
  <c r="M33" i="69"/>
  <c r="N33" i="69"/>
  <c r="F33" i="69"/>
  <c r="J33" i="69" s="1"/>
  <c r="C34" i="69" s="1"/>
  <c r="H45" i="69"/>
  <c r="I45" i="69"/>
  <c r="A46" i="69"/>
  <c r="K45" i="69"/>
  <c r="G45" i="69"/>
  <c r="O48" i="68"/>
  <c r="N48" i="68"/>
  <c r="L49" i="68"/>
  <c r="M49" i="68" s="1"/>
  <c r="D50" i="68"/>
  <c r="C50" i="68"/>
  <c r="J50" i="68"/>
  <c r="A51" i="68"/>
  <c r="H50" i="68"/>
  <c r="M38" i="67"/>
  <c r="I38" i="67"/>
  <c r="K38" i="67"/>
  <c r="R38" i="67" s="1"/>
  <c r="G39" i="67" s="1"/>
  <c r="H39" i="67" s="1"/>
  <c r="C44" i="67"/>
  <c r="N44" i="67"/>
  <c r="E44" i="67"/>
  <c r="O44" i="67"/>
  <c r="P44" i="67"/>
  <c r="Q44" i="67"/>
  <c r="A45" i="67"/>
  <c r="J37" i="67"/>
  <c r="S37" i="67" s="1"/>
  <c r="M30" i="66"/>
  <c r="I30" i="66"/>
  <c r="J30" i="66"/>
  <c r="Q43" i="66"/>
  <c r="C43" i="66"/>
  <c r="N43" i="66"/>
  <c r="A44" i="66"/>
  <c r="E43" i="66"/>
  <c r="O43" i="66"/>
  <c r="P43" i="66"/>
  <c r="E50" i="68" l="1"/>
  <c r="F50" i="68" s="1"/>
  <c r="I50" i="68" s="1"/>
  <c r="K50" i="68" s="1"/>
  <c r="I46" i="69"/>
  <c r="A47" i="69"/>
  <c r="G46" i="69"/>
  <c r="K46" i="69"/>
  <c r="H46" i="69"/>
  <c r="D34" i="69"/>
  <c r="L34" i="69" s="1"/>
  <c r="E34" i="69"/>
  <c r="P33" i="69"/>
  <c r="O33" i="69"/>
  <c r="C51" i="68"/>
  <c r="H51" i="68"/>
  <c r="A52" i="68"/>
  <c r="D51" i="68"/>
  <c r="J51" i="68"/>
  <c r="L50" i="68"/>
  <c r="M50" i="68" s="1"/>
  <c r="N49" i="68"/>
  <c r="O49" i="68"/>
  <c r="M39" i="67"/>
  <c r="I39" i="67"/>
  <c r="K39" i="67"/>
  <c r="R39" i="67" s="1"/>
  <c r="G40" i="67" s="1"/>
  <c r="H40" i="67" s="1"/>
  <c r="E45" i="67"/>
  <c r="O45" i="67"/>
  <c r="P45" i="67"/>
  <c r="A46" i="67"/>
  <c r="C45" i="67"/>
  <c r="N45" i="67"/>
  <c r="Q45" i="67"/>
  <c r="J38" i="67"/>
  <c r="S38" i="67" s="1"/>
  <c r="S30" i="66"/>
  <c r="K30" i="66"/>
  <c r="C44" i="66"/>
  <c r="N44" i="66"/>
  <c r="E44" i="66"/>
  <c r="O44" i="66"/>
  <c r="P44" i="66"/>
  <c r="A45" i="66"/>
  <c r="Q44" i="66"/>
  <c r="J39" i="67" l="1"/>
  <c r="S39" i="67" s="1"/>
  <c r="G47" i="69"/>
  <c r="K47" i="69"/>
  <c r="H47" i="69"/>
  <c r="A48" i="69"/>
  <c r="I47" i="69"/>
  <c r="M34" i="69"/>
  <c r="N34" i="69"/>
  <c r="F34" i="69"/>
  <c r="J34" i="69" s="1"/>
  <c r="C35" i="69" s="1"/>
  <c r="L51" i="68"/>
  <c r="M51" i="68" s="1"/>
  <c r="E51" i="68"/>
  <c r="F51" i="68" s="1"/>
  <c r="I51" i="68" s="1"/>
  <c r="K51" i="68" s="1"/>
  <c r="O50" i="68"/>
  <c r="N50" i="68"/>
  <c r="D52" i="68"/>
  <c r="J52" i="68"/>
  <c r="A53" i="68"/>
  <c r="H52" i="68"/>
  <c r="C52" i="68"/>
  <c r="P46" i="67"/>
  <c r="A47" i="67"/>
  <c r="Q46" i="67"/>
  <c r="E46" i="67"/>
  <c r="O46" i="67"/>
  <c r="N46" i="67"/>
  <c r="C46" i="67"/>
  <c r="I40" i="67"/>
  <c r="M40" i="67"/>
  <c r="K40" i="67"/>
  <c r="R40" i="67" s="1"/>
  <c r="G41" i="67" s="1"/>
  <c r="H41" i="67" s="1"/>
  <c r="E45" i="66"/>
  <c r="O45" i="66"/>
  <c r="P45" i="66"/>
  <c r="A46" i="66"/>
  <c r="C45" i="66"/>
  <c r="N45" i="66"/>
  <c r="Q45" i="66"/>
  <c r="R30" i="66"/>
  <c r="G31" i="66" s="1"/>
  <c r="H31" i="66" s="1"/>
  <c r="P34" i="69" l="1"/>
  <c r="O34" i="69"/>
  <c r="H48" i="69"/>
  <c r="I48" i="69"/>
  <c r="A49" i="69"/>
  <c r="K48" i="69"/>
  <c r="G48" i="69"/>
  <c r="D35" i="69"/>
  <c r="L35" i="69" s="1"/>
  <c r="E35" i="69"/>
  <c r="N51" i="68"/>
  <c r="O51" i="68"/>
  <c r="J53" i="68"/>
  <c r="H53" i="68"/>
  <c r="C53" i="68"/>
  <c r="A54" i="68"/>
  <c r="D53" i="68"/>
  <c r="L52" i="68"/>
  <c r="M52" i="68" s="1"/>
  <c r="E52" i="68"/>
  <c r="F52" i="68" s="1"/>
  <c r="I52" i="68" s="1"/>
  <c r="K52" i="68" s="1"/>
  <c r="J40" i="67"/>
  <c r="S40" i="67" s="1"/>
  <c r="I41" i="67"/>
  <c r="M41" i="67"/>
  <c r="K41" i="67"/>
  <c r="R41" i="67" s="1"/>
  <c r="G42" i="67" s="1"/>
  <c r="H42" i="67" s="1"/>
  <c r="C47" i="67"/>
  <c r="N47" i="67"/>
  <c r="O47" i="67"/>
  <c r="P47" i="67"/>
  <c r="A48" i="67"/>
  <c r="Q47" i="67"/>
  <c r="E47" i="67"/>
  <c r="P46" i="66"/>
  <c r="A47" i="66"/>
  <c r="Q46" i="66"/>
  <c r="E46" i="66"/>
  <c r="O46" i="66"/>
  <c r="N46" i="66"/>
  <c r="C46" i="66"/>
  <c r="M31" i="66"/>
  <c r="I31" i="66"/>
  <c r="J31" i="66"/>
  <c r="I49" i="69" l="1"/>
  <c r="A50" i="69"/>
  <c r="K49" i="69"/>
  <c r="H49" i="69"/>
  <c r="G49" i="69"/>
  <c r="N35" i="69"/>
  <c r="M35" i="69"/>
  <c r="F35" i="69"/>
  <c r="J35" i="69" s="1"/>
  <c r="C36" i="69" s="1"/>
  <c r="O52" i="68"/>
  <c r="N52" i="68"/>
  <c r="E53" i="68"/>
  <c r="F53" i="68" s="1"/>
  <c r="I53" i="68" s="1"/>
  <c r="K53" i="68" s="1"/>
  <c r="L53" i="68"/>
  <c r="M53" i="68" s="1"/>
  <c r="D54" i="68"/>
  <c r="A55" i="68"/>
  <c r="C54" i="68"/>
  <c r="H54" i="68"/>
  <c r="J54" i="68"/>
  <c r="P48" i="67"/>
  <c r="A49" i="67"/>
  <c r="Q48" i="67"/>
  <c r="E48" i="67"/>
  <c r="O48" i="67"/>
  <c r="N48" i="67"/>
  <c r="C48" i="67"/>
  <c r="M42" i="67"/>
  <c r="I42" i="67"/>
  <c r="K42" i="67"/>
  <c r="R42" i="67" s="1"/>
  <c r="G43" i="67" s="1"/>
  <c r="H43" i="67" s="1"/>
  <c r="J41" i="67"/>
  <c r="S41" i="67" s="1"/>
  <c r="C47" i="66"/>
  <c r="N47" i="66"/>
  <c r="P47" i="66"/>
  <c r="A48" i="66"/>
  <c r="Q47" i="66"/>
  <c r="O47" i="66"/>
  <c r="E47" i="66"/>
  <c r="S31" i="66"/>
  <c r="K31" i="66"/>
  <c r="R31" i="66" s="1"/>
  <c r="G32" i="66" s="1"/>
  <c r="H32" i="66" s="1"/>
  <c r="G50" i="69" l="1"/>
  <c r="K50" i="69"/>
  <c r="A51" i="69"/>
  <c r="H50" i="69"/>
  <c r="I50" i="69"/>
  <c r="O35" i="69"/>
  <c r="P35" i="69"/>
  <c r="D36" i="69"/>
  <c r="L36" i="69" s="1"/>
  <c r="E36" i="69"/>
  <c r="N53" i="68"/>
  <c r="O53" i="68"/>
  <c r="C55" i="68"/>
  <c r="H55" i="68"/>
  <c r="A56" i="68"/>
  <c r="D55" i="68"/>
  <c r="J55" i="68"/>
  <c r="L54" i="68"/>
  <c r="M54" i="68" s="1"/>
  <c r="E54" i="68"/>
  <c r="F54" i="68" s="1"/>
  <c r="I54" i="68" s="1"/>
  <c r="K54" i="68" s="1"/>
  <c r="M43" i="67"/>
  <c r="I43" i="67"/>
  <c r="K43" i="67"/>
  <c r="R43" i="67" s="1"/>
  <c r="G44" i="67" s="1"/>
  <c r="H44" i="67" s="1"/>
  <c r="J42" i="67"/>
  <c r="S42" i="67" s="1"/>
  <c r="Q49" i="67"/>
  <c r="C49" i="67"/>
  <c r="N49" i="67"/>
  <c r="P49" i="67"/>
  <c r="O49" i="67"/>
  <c r="E49" i="67"/>
  <c r="A50" i="67"/>
  <c r="I32" i="66"/>
  <c r="J32" i="66" s="1"/>
  <c r="M32" i="66"/>
  <c r="Q48" i="66"/>
  <c r="C48" i="66"/>
  <c r="N48" i="66"/>
  <c r="P48" i="66"/>
  <c r="E48" i="66"/>
  <c r="O48" i="66"/>
  <c r="A49" i="66"/>
  <c r="M36" i="69" l="1"/>
  <c r="N36" i="69"/>
  <c r="F36" i="69"/>
  <c r="J36" i="69" s="1"/>
  <c r="C37" i="69" s="1"/>
  <c r="G51" i="69"/>
  <c r="K51" i="69"/>
  <c r="H51" i="69"/>
  <c r="A52" i="69"/>
  <c r="I51" i="69"/>
  <c r="O54" i="68"/>
  <c r="N54" i="68"/>
  <c r="H56" i="68"/>
  <c r="J56" i="68"/>
  <c r="C56" i="68"/>
  <c r="D56" i="68"/>
  <c r="A57" i="68"/>
  <c r="L55" i="68"/>
  <c r="M55" i="68" s="1"/>
  <c r="E55" i="68"/>
  <c r="F55" i="68" s="1"/>
  <c r="I55" i="68" s="1"/>
  <c r="K55" i="68" s="1"/>
  <c r="I44" i="67"/>
  <c r="M44" i="67"/>
  <c r="K44" i="67"/>
  <c r="R44" i="67" s="1"/>
  <c r="G45" i="67" s="1"/>
  <c r="H45" i="67" s="1"/>
  <c r="C50" i="67"/>
  <c r="N50" i="67"/>
  <c r="E50" i="67"/>
  <c r="O50" i="67"/>
  <c r="Q50" i="67"/>
  <c r="A51" i="67"/>
  <c r="P50" i="67"/>
  <c r="J43" i="67"/>
  <c r="S43" i="67" s="1"/>
  <c r="C49" i="66"/>
  <c r="N49" i="66"/>
  <c r="E49" i="66"/>
  <c r="O49" i="66"/>
  <c r="Q49" i="66"/>
  <c r="P49" i="66"/>
  <c r="A50" i="66"/>
  <c r="S32" i="66"/>
  <c r="K32" i="66"/>
  <c r="R32" i="66" s="1"/>
  <c r="G33" i="66" s="1"/>
  <c r="H33" i="66" s="1"/>
  <c r="D37" i="69" l="1"/>
  <c r="L37" i="69" s="1"/>
  <c r="E37" i="69"/>
  <c r="O36" i="69"/>
  <c r="P36" i="69"/>
  <c r="H52" i="69"/>
  <c r="I52" i="69"/>
  <c r="A53" i="69"/>
  <c r="G52" i="69"/>
  <c r="K52" i="69"/>
  <c r="N55" i="68"/>
  <c r="O55" i="68"/>
  <c r="L56" i="68"/>
  <c r="M56" i="68" s="1"/>
  <c r="J57" i="68"/>
  <c r="C57" i="68"/>
  <c r="D57" i="68"/>
  <c r="A58" i="68"/>
  <c r="H57" i="68"/>
  <c r="E56" i="68"/>
  <c r="F56" i="68" s="1"/>
  <c r="I56" i="68" s="1"/>
  <c r="K56" i="68" s="1"/>
  <c r="M45" i="67"/>
  <c r="I45" i="67"/>
  <c r="K45" i="67"/>
  <c r="R45" i="67" s="1"/>
  <c r="G46" i="67" s="1"/>
  <c r="H46" i="67" s="1"/>
  <c r="E51" i="67"/>
  <c r="O51" i="67"/>
  <c r="P51" i="67"/>
  <c r="A52" i="67"/>
  <c r="N51" i="67"/>
  <c r="Q51" i="67"/>
  <c r="C51" i="67"/>
  <c r="J44" i="67"/>
  <c r="S44" i="67" s="1"/>
  <c r="E50" i="66"/>
  <c r="O50" i="66"/>
  <c r="P50" i="66"/>
  <c r="A51" i="66"/>
  <c r="Q50" i="66"/>
  <c r="N50" i="66"/>
  <c r="C50" i="66"/>
  <c r="I33" i="66"/>
  <c r="J33" i="66" s="1"/>
  <c r="M33" i="66"/>
  <c r="E57" i="68" l="1"/>
  <c r="F57" i="68" s="1"/>
  <c r="I57" i="68" s="1"/>
  <c r="K57" i="68" s="1"/>
  <c r="M37" i="69"/>
  <c r="N37" i="69"/>
  <c r="F37" i="69"/>
  <c r="J37" i="69" s="1"/>
  <c r="C38" i="69" s="1"/>
  <c r="I53" i="69"/>
  <c r="A54" i="69"/>
  <c r="G53" i="69"/>
  <c r="H53" i="69"/>
  <c r="K53" i="69"/>
  <c r="L57" i="68"/>
  <c r="M57" i="68" s="1"/>
  <c r="D58" i="68"/>
  <c r="H58" i="68"/>
  <c r="A59" i="68"/>
  <c r="J58" i="68"/>
  <c r="C58" i="68"/>
  <c r="O56" i="68"/>
  <c r="N56" i="68"/>
  <c r="M46" i="67"/>
  <c r="I46" i="67"/>
  <c r="K46" i="67"/>
  <c r="R46" i="67" s="1"/>
  <c r="G47" i="67" s="1"/>
  <c r="H47" i="67" s="1"/>
  <c r="P52" i="67"/>
  <c r="A53" i="67"/>
  <c r="Q52" i="67"/>
  <c r="C52" i="67"/>
  <c r="N52" i="67"/>
  <c r="O52" i="67"/>
  <c r="E52" i="67"/>
  <c r="J45" i="67"/>
  <c r="S45" i="67" s="1"/>
  <c r="P51" i="66"/>
  <c r="A52" i="66"/>
  <c r="Q51" i="66"/>
  <c r="O51" i="66"/>
  <c r="N51" i="66"/>
  <c r="C51" i="66"/>
  <c r="E51" i="66"/>
  <c r="S33" i="66"/>
  <c r="K33" i="66"/>
  <c r="R33" i="66" s="1"/>
  <c r="G34" i="66" s="1"/>
  <c r="H34" i="66" s="1"/>
  <c r="D38" i="69" l="1"/>
  <c r="L38" i="69" s="1"/>
  <c r="E38" i="69"/>
  <c r="G54" i="69"/>
  <c r="K54" i="69"/>
  <c r="H54" i="69"/>
  <c r="I54" i="69"/>
  <c r="A55" i="69"/>
  <c r="P37" i="69"/>
  <c r="O37" i="69"/>
  <c r="C59" i="68"/>
  <c r="H59" i="68"/>
  <c r="D59" i="68"/>
  <c r="J59" i="68"/>
  <c r="A60" i="68"/>
  <c r="E58" i="68"/>
  <c r="F58" i="68" s="1"/>
  <c r="I58" i="68" s="1"/>
  <c r="K58" i="68" s="1"/>
  <c r="L58" i="68"/>
  <c r="M58" i="68" s="1"/>
  <c r="N57" i="68"/>
  <c r="O57" i="68"/>
  <c r="I47" i="67"/>
  <c r="M47" i="67"/>
  <c r="K47" i="67"/>
  <c r="R47" i="67" s="1"/>
  <c r="G48" i="67" s="1"/>
  <c r="H48" i="67" s="1"/>
  <c r="J46" i="67"/>
  <c r="S46" i="67" s="1"/>
  <c r="Q53" i="67"/>
  <c r="C53" i="67"/>
  <c r="N53" i="67"/>
  <c r="A54" i="67"/>
  <c r="E53" i="67"/>
  <c r="O53" i="67"/>
  <c r="P53" i="67"/>
  <c r="M34" i="66"/>
  <c r="I34" i="66"/>
  <c r="J34" i="66"/>
  <c r="Q52" i="66"/>
  <c r="C52" i="66"/>
  <c r="N52" i="66"/>
  <c r="A53" i="66"/>
  <c r="P52" i="66"/>
  <c r="O52" i="66"/>
  <c r="E52" i="66"/>
  <c r="M38" i="69" l="1"/>
  <c r="N38" i="69"/>
  <c r="F38" i="69"/>
  <c r="J38" i="69" s="1"/>
  <c r="C39" i="69" s="1"/>
  <c r="G55" i="69"/>
  <c r="K55" i="69"/>
  <c r="H55" i="69"/>
  <c r="I55" i="69"/>
  <c r="A56" i="69"/>
  <c r="D60" i="68"/>
  <c r="J60" i="68"/>
  <c r="H60" i="68"/>
  <c r="A61" i="68"/>
  <c r="C60" i="68"/>
  <c r="L59" i="68"/>
  <c r="M59" i="68" s="1"/>
  <c r="N58" i="68"/>
  <c r="O58" i="68"/>
  <c r="E59" i="68"/>
  <c r="F59" i="68" s="1"/>
  <c r="I59" i="68" s="1"/>
  <c r="K59" i="68" s="1"/>
  <c r="M48" i="67"/>
  <c r="I48" i="67"/>
  <c r="K48" i="67"/>
  <c r="R48" i="67" s="1"/>
  <c r="G49" i="67" s="1"/>
  <c r="H49" i="67" s="1"/>
  <c r="C54" i="67"/>
  <c r="N54" i="67"/>
  <c r="E54" i="67"/>
  <c r="O54" i="67"/>
  <c r="P54" i="67"/>
  <c r="Q54" i="67"/>
  <c r="A55" i="67"/>
  <c r="J47" i="67"/>
  <c r="S47" i="67" s="1"/>
  <c r="S34" i="66"/>
  <c r="K34" i="66"/>
  <c r="R34" i="66" s="1"/>
  <c r="G35" i="66" s="1"/>
  <c r="H35" i="66" s="1"/>
  <c r="C53" i="66"/>
  <c r="N53" i="66"/>
  <c r="E53" i="66"/>
  <c r="O53" i="66"/>
  <c r="A54" i="66"/>
  <c r="Q53" i="66"/>
  <c r="P53" i="66"/>
  <c r="D39" i="69" l="1"/>
  <c r="L39" i="69" s="1"/>
  <c r="E39" i="69"/>
  <c r="H56" i="69"/>
  <c r="I56" i="69"/>
  <c r="A57" i="69"/>
  <c r="K56" i="69"/>
  <c r="G56" i="69"/>
  <c r="O38" i="69"/>
  <c r="P38" i="69"/>
  <c r="E60" i="68"/>
  <c r="F60" i="68" s="1"/>
  <c r="I60" i="68" s="1"/>
  <c r="K60" i="68" s="1"/>
  <c r="C61" i="68"/>
  <c r="H61" i="68"/>
  <c r="A62" i="68"/>
  <c r="D61" i="68"/>
  <c r="J61" i="68"/>
  <c r="N59" i="68"/>
  <c r="O59" i="68"/>
  <c r="L60" i="68"/>
  <c r="M60" i="68" s="1"/>
  <c r="M49" i="67"/>
  <c r="I49" i="67"/>
  <c r="K49" i="67"/>
  <c r="R49" i="67" s="1"/>
  <c r="G50" i="67" s="1"/>
  <c r="H50" i="67" s="1"/>
  <c r="J48" i="67"/>
  <c r="S48" i="67" s="1"/>
  <c r="E55" i="67"/>
  <c r="O55" i="67"/>
  <c r="P55" i="67"/>
  <c r="A56" i="67"/>
  <c r="C55" i="67"/>
  <c r="N55" i="67"/>
  <c r="Q55" i="67"/>
  <c r="M35" i="66"/>
  <c r="I35" i="66"/>
  <c r="J35" i="66"/>
  <c r="E54" i="66"/>
  <c r="O54" i="66"/>
  <c r="P54" i="66"/>
  <c r="A55" i="66"/>
  <c r="C54" i="66"/>
  <c r="N54" i="66"/>
  <c r="Q54" i="66"/>
  <c r="E61" i="68" l="1"/>
  <c r="F61" i="68" s="1"/>
  <c r="I61" i="68" s="1"/>
  <c r="K61" i="68" s="1"/>
  <c r="N39" i="69"/>
  <c r="M39" i="69"/>
  <c r="F39" i="69"/>
  <c r="J39" i="69" s="1"/>
  <c r="C40" i="69" s="1"/>
  <c r="I57" i="69"/>
  <c r="A58" i="69"/>
  <c r="K57" i="69"/>
  <c r="H57" i="69"/>
  <c r="G57" i="69"/>
  <c r="C62" i="68"/>
  <c r="H62" i="68"/>
  <c r="A63" i="68"/>
  <c r="J62" i="68"/>
  <c r="D62" i="68"/>
  <c r="E62" i="68" s="1"/>
  <c r="F62" i="68" s="1"/>
  <c r="I62" i="68" s="1"/>
  <c r="N60" i="68"/>
  <c r="O60" i="68"/>
  <c r="L61" i="68"/>
  <c r="M61" i="68" s="1"/>
  <c r="I50" i="67"/>
  <c r="M50" i="67"/>
  <c r="K50" i="67"/>
  <c r="R50" i="67" s="1"/>
  <c r="G51" i="67" s="1"/>
  <c r="H51" i="67" s="1"/>
  <c r="J49" i="67"/>
  <c r="S49" i="67" s="1"/>
  <c r="P56" i="67"/>
  <c r="A57" i="67"/>
  <c r="Q56" i="67"/>
  <c r="E56" i="67"/>
  <c r="O56" i="67"/>
  <c r="C56" i="67"/>
  <c r="N56" i="67"/>
  <c r="P55" i="66"/>
  <c r="A56" i="66"/>
  <c r="Q55" i="66"/>
  <c r="E55" i="66"/>
  <c r="O55" i="66"/>
  <c r="C55" i="66"/>
  <c r="N55" i="66"/>
  <c r="S35" i="66"/>
  <c r="K35" i="66"/>
  <c r="R35" i="66" s="1"/>
  <c r="G36" i="66" s="1"/>
  <c r="H36" i="66" s="1"/>
  <c r="D40" i="69" l="1"/>
  <c r="L40" i="69" s="1"/>
  <c r="E40" i="69"/>
  <c r="G58" i="69"/>
  <c r="K58" i="69"/>
  <c r="I58" i="69"/>
  <c r="H58" i="69"/>
  <c r="A59" i="69"/>
  <c r="O39" i="69"/>
  <c r="P39" i="69"/>
  <c r="N61" i="68"/>
  <c r="O61" i="68"/>
  <c r="K62" i="68"/>
  <c r="L62" i="68"/>
  <c r="M62" i="68" s="1"/>
  <c r="J63" i="68"/>
  <c r="H63" i="68"/>
  <c r="C63" i="68"/>
  <c r="D63" i="68"/>
  <c r="A64" i="68"/>
  <c r="I51" i="67"/>
  <c r="M51" i="67"/>
  <c r="K51" i="67"/>
  <c r="R51" i="67" s="1"/>
  <c r="G52" i="67" s="1"/>
  <c r="H52" i="67" s="1"/>
  <c r="Q57" i="67"/>
  <c r="C57" i="67"/>
  <c r="N57" i="67"/>
  <c r="P57" i="67"/>
  <c r="A58" i="67"/>
  <c r="E57" i="67"/>
  <c r="O57" i="67"/>
  <c r="J50" i="67"/>
  <c r="S50" i="67" s="1"/>
  <c r="I36" i="66"/>
  <c r="J36" i="66" s="1"/>
  <c r="M36" i="66"/>
  <c r="Q56" i="66"/>
  <c r="C56" i="66"/>
  <c r="N56" i="66"/>
  <c r="P56" i="66"/>
  <c r="E56" i="66"/>
  <c r="O56" i="66"/>
  <c r="A57" i="66"/>
  <c r="E63" i="68" l="1"/>
  <c r="F63" i="68" s="1"/>
  <c r="I63" i="68" s="1"/>
  <c r="K63" i="68" s="1"/>
  <c r="G59" i="69"/>
  <c r="K59" i="69"/>
  <c r="H59" i="69"/>
  <c r="I59" i="69"/>
  <c r="A60" i="69"/>
  <c r="N40" i="69"/>
  <c r="M40" i="69"/>
  <c r="F40" i="69"/>
  <c r="J40" i="69" s="1"/>
  <c r="C41" i="69" s="1"/>
  <c r="D64" i="68"/>
  <c r="J64" i="68"/>
  <c r="C64" i="68"/>
  <c r="H64" i="68"/>
  <c r="L63" i="68"/>
  <c r="M63" i="68" s="1"/>
  <c r="O62" i="68"/>
  <c r="N62" i="68"/>
  <c r="C58" i="67"/>
  <c r="N58" i="67"/>
  <c r="E58" i="67"/>
  <c r="O58" i="67"/>
  <c r="Q58" i="67"/>
  <c r="A59" i="67"/>
  <c r="P58" i="67"/>
  <c r="M52" i="67"/>
  <c r="I52" i="67"/>
  <c r="K52" i="67"/>
  <c r="R52" i="67" s="1"/>
  <c r="G53" i="67" s="1"/>
  <c r="H53" i="67" s="1"/>
  <c r="J51" i="67"/>
  <c r="S51" i="67" s="1"/>
  <c r="C57" i="66"/>
  <c r="N57" i="66"/>
  <c r="E57" i="66"/>
  <c r="O57" i="66"/>
  <c r="Q57" i="66"/>
  <c r="P57" i="66"/>
  <c r="A58" i="66"/>
  <c r="S36" i="66"/>
  <c r="K36" i="66"/>
  <c r="R36" i="66" s="1"/>
  <c r="G37" i="66" s="1"/>
  <c r="H37" i="66" s="1"/>
  <c r="E64" i="68" l="1"/>
  <c r="F64" i="68" s="1"/>
  <c r="I64" i="68" s="1"/>
  <c r="K64" i="68" s="1"/>
  <c r="C22" i="68" s="1"/>
  <c r="C23" i="68" s="1"/>
  <c r="O40" i="69"/>
  <c r="P40" i="69"/>
  <c r="D41" i="69"/>
  <c r="L41" i="69" s="1"/>
  <c r="E41" i="69"/>
  <c r="I60" i="69"/>
  <c r="A61" i="69"/>
  <c r="K60" i="69"/>
  <c r="H60" i="69"/>
  <c r="G60" i="69"/>
  <c r="N63" i="68"/>
  <c r="O63" i="68"/>
  <c r="L64" i="68"/>
  <c r="C20" i="68"/>
  <c r="C21" i="68" s="1"/>
  <c r="D11" i="13" s="1"/>
  <c r="M53" i="67"/>
  <c r="I53" i="67"/>
  <c r="K53" i="67"/>
  <c r="R53" i="67" s="1"/>
  <c r="G54" i="67" s="1"/>
  <c r="H54" i="67" s="1"/>
  <c r="P59" i="67"/>
  <c r="A60" i="67"/>
  <c r="N59" i="67"/>
  <c r="O59" i="67"/>
  <c r="C59" i="67"/>
  <c r="Q59" i="67"/>
  <c r="E59" i="67"/>
  <c r="J52" i="67"/>
  <c r="S52" i="67" s="1"/>
  <c r="I37" i="66"/>
  <c r="M37" i="66"/>
  <c r="J37" i="66"/>
  <c r="E58" i="66"/>
  <c r="O58" i="66"/>
  <c r="P58" i="66"/>
  <c r="A59" i="66"/>
  <c r="Q58" i="66"/>
  <c r="C58" i="66"/>
  <c r="N58" i="66"/>
  <c r="J53" i="67" l="1"/>
  <c r="S53" i="67" s="1"/>
  <c r="K61" i="69"/>
  <c r="G61" i="69"/>
  <c r="A62" i="69"/>
  <c r="I61" i="69"/>
  <c r="H61" i="69"/>
  <c r="M41" i="69"/>
  <c r="N41" i="69"/>
  <c r="F41" i="69"/>
  <c r="J41" i="69" s="1"/>
  <c r="C42" i="69" s="1"/>
  <c r="M64" i="68"/>
  <c r="C24" i="68"/>
  <c r="C25" i="68" s="1"/>
  <c r="C27" i="68"/>
  <c r="C26" i="68"/>
  <c r="Q60" i="67"/>
  <c r="O60" i="67"/>
  <c r="A61" i="67"/>
  <c r="C60" i="67"/>
  <c r="P60" i="67"/>
  <c r="N60" i="67"/>
  <c r="E60" i="67"/>
  <c r="I54" i="67"/>
  <c r="M54" i="67"/>
  <c r="K54" i="67"/>
  <c r="R54" i="67" s="1"/>
  <c r="G55" i="67" s="1"/>
  <c r="H55" i="67" s="1"/>
  <c r="S37" i="66"/>
  <c r="K37" i="66"/>
  <c r="R37" i="66" s="1"/>
  <c r="G38" i="66" s="1"/>
  <c r="H38" i="66" s="1"/>
  <c r="Q59" i="66"/>
  <c r="O59" i="66"/>
  <c r="A60" i="66"/>
  <c r="N59" i="66"/>
  <c r="E59" i="66"/>
  <c r="C59" i="66"/>
  <c r="P59" i="66"/>
  <c r="P41" i="69" l="1"/>
  <c r="O41" i="69"/>
  <c r="D42" i="69"/>
  <c r="L42" i="69" s="1"/>
  <c r="E42" i="69"/>
  <c r="G62" i="69"/>
  <c r="K62" i="69"/>
  <c r="A63" i="69"/>
  <c r="H62" i="69"/>
  <c r="I62" i="69"/>
  <c r="J54" i="67"/>
  <c r="S54" i="67" s="1"/>
  <c r="N64" i="68"/>
  <c r="C28" i="68" s="1"/>
  <c r="C31" i="68" s="1"/>
  <c r="O64" i="68"/>
  <c r="C29" i="68" s="1"/>
  <c r="M55" i="67"/>
  <c r="I55" i="67"/>
  <c r="K55" i="67"/>
  <c r="R55" i="67" s="1"/>
  <c r="G56" i="67" s="1"/>
  <c r="H56" i="67" s="1"/>
  <c r="C61" i="67"/>
  <c r="N61" i="67"/>
  <c r="P61" i="67"/>
  <c r="E61" i="67"/>
  <c r="Q61" i="67"/>
  <c r="A62" i="67"/>
  <c r="O61" i="67"/>
  <c r="M38" i="66"/>
  <c r="I38" i="66"/>
  <c r="J38" i="66"/>
  <c r="C60" i="66"/>
  <c r="N60" i="66"/>
  <c r="P60" i="66"/>
  <c r="O60" i="66"/>
  <c r="A61" i="66"/>
  <c r="E60" i="66"/>
  <c r="Q60" i="66"/>
  <c r="C30" i="68" l="1"/>
  <c r="H63" i="69"/>
  <c r="L63" i="69"/>
  <c r="G63" i="69"/>
  <c r="C63" i="69"/>
  <c r="I63" i="69"/>
  <c r="F63" i="69"/>
  <c r="A64" i="69"/>
  <c r="E63" i="69"/>
  <c r="K63" i="69"/>
  <c r="M42" i="69"/>
  <c r="N42" i="69"/>
  <c r="F42" i="69"/>
  <c r="J42" i="69" s="1"/>
  <c r="C43" i="69" s="1"/>
  <c r="J55" i="67"/>
  <c r="S55" i="67" s="1"/>
  <c r="E62" i="67"/>
  <c r="O62" i="67"/>
  <c r="C62" i="67"/>
  <c r="Q62" i="67"/>
  <c r="N62" i="67"/>
  <c r="P62" i="67"/>
  <c r="A63" i="67"/>
  <c r="M56" i="67"/>
  <c r="I56" i="67"/>
  <c r="K56" i="67"/>
  <c r="R56" i="67" s="1"/>
  <c r="G57" i="67" s="1"/>
  <c r="H57" i="67" s="1"/>
  <c r="E61" i="66"/>
  <c r="O61" i="66"/>
  <c r="C61" i="66"/>
  <c r="Q61" i="66"/>
  <c r="P61" i="66"/>
  <c r="A62" i="66"/>
  <c r="N61" i="66"/>
  <c r="S38" i="66"/>
  <c r="K38" i="66"/>
  <c r="R38" i="66" s="1"/>
  <c r="G39" i="66" s="1"/>
  <c r="H39" i="66" s="1"/>
  <c r="D43" i="69" l="1"/>
  <c r="L43" i="69" s="1"/>
  <c r="E43" i="69"/>
  <c r="D63" i="69"/>
  <c r="J63" i="69"/>
  <c r="P42" i="69"/>
  <c r="O42" i="69"/>
  <c r="E64" i="69"/>
  <c r="I64" i="69"/>
  <c r="A65" i="69"/>
  <c r="C64" i="69"/>
  <c r="H64" i="69"/>
  <c r="L64" i="69"/>
  <c r="K64" i="69"/>
  <c r="G64" i="69"/>
  <c r="F64" i="69"/>
  <c r="M63" i="69"/>
  <c r="N63" i="69"/>
  <c r="J56" i="67"/>
  <c r="S56" i="67" s="1"/>
  <c r="E63" i="67"/>
  <c r="P63" i="67"/>
  <c r="A64" i="67"/>
  <c r="Q63" i="67"/>
  <c r="O63" i="67"/>
  <c r="N63" i="67"/>
  <c r="C63" i="67"/>
  <c r="M57" i="67"/>
  <c r="I57" i="67"/>
  <c r="K57" i="67"/>
  <c r="R57" i="67" s="1"/>
  <c r="G58" i="67" s="1"/>
  <c r="H58" i="67" s="1"/>
  <c r="M39" i="66"/>
  <c r="I39" i="66"/>
  <c r="J39" i="66"/>
  <c r="P62" i="66"/>
  <c r="A63" i="66"/>
  <c r="E62" i="66"/>
  <c r="C62" i="66"/>
  <c r="Q62" i="66"/>
  <c r="O62" i="66"/>
  <c r="N62" i="66"/>
  <c r="N43" i="69" l="1"/>
  <c r="M43" i="69"/>
  <c r="F43" i="69"/>
  <c r="J43" i="69" s="1"/>
  <c r="C44" i="69" s="1"/>
  <c r="M64" i="69"/>
  <c r="N64" i="69"/>
  <c r="D64" i="69"/>
  <c r="J64" i="69"/>
  <c r="P63" i="69"/>
  <c r="O63" i="69"/>
  <c r="F65" i="69"/>
  <c r="I65" i="69"/>
  <c r="E65" i="69"/>
  <c r="K65" i="69"/>
  <c r="H65" i="69"/>
  <c r="G65" i="69"/>
  <c r="A66" i="69"/>
  <c r="C65" i="69"/>
  <c r="L65" i="69"/>
  <c r="J57" i="67"/>
  <c r="S57" i="67" s="1"/>
  <c r="I58" i="67"/>
  <c r="M58" i="67"/>
  <c r="K58" i="67"/>
  <c r="R58" i="67" s="1"/>
  <c r="G59" i="67" s="1"/>
  <c r="H59" i="67" s="1"/>
  <c r="Q64" i="67"/>
  <c r="C64" i="67"/>
  <c r="N64" i="67"/>
  <c r="A65" i="67"/>
  <c r="P64" i="67"/>
  <c r="E64" i="67"/>
  <c r="O64" i="67"/>
  <c r="Q63" i="66"/>
  <c r="N63" i="66"/>
  <c r="E63" i="66"/>
  <c r="A64" i="66"/>
  <c r="C63" i="66"/>
  <c r="P63" i="66"/>
  <c r="O63" i="66"/>
  <c r="S39" i="66"/>
  <c r="K39" i="66"/>
  <c r="R39" i="66" s="1"/>
  <c r="G40" i="66" s="1"/>
  <c r="H40" i="66" s="1"/>
  <c r="N65" i="69" l="1"/>
  <c r="M65" i="69"/>
  <c r="D44" i="69"/>
  <c r="L44" i="69" s="1"/>
  <c r="E44" i="69"/>
  <c r="C66" i="69"/>
  <c r="G66" i="69"/>
  <c r="K66" i="69"/>
  <c r="E66" i="69"/>
  <c r="F66" i="69"/>
  <c r="L66" i="69"/>
  <c r="A67" i="69"/>
  <c r="H66" i="69"/>
  <c r="I66" i="69"/>
  <c r="J65" i="69"/>
  <c r="D65" i="69"/>
  <c r="O64" i="69"/>
  <c r="P64" i="69"/>
  <c r="O43" i="69"/>
  <c r="P43" i="69"/>
  <c r="C65" i="67"/>
  <c r="N65" i="67"/>
  <c r="E65" i="67"/>
  <c r="O65" i="67"/>
  <c r="A66" i="67"/>
  <c r="Q65" i="67"/>
  <c r="P65" i="67"/>
  <c r="I59" i="67"/>
  <c r="M59" i="67"/>
  <c r="K59" i="67"/>
  <c r="R59" i="67" s="1"/>
  <c r="G60" i="67" s="1"/>
  <c r="H60" i="67" s="1"/>
  <c r="J58" i="67"/>
  <c r="S58" i="67" s="1"/>
  <c r="C64" i="66"/>
  <c r="N64" i="66"/>
  <c r="Q64" i="66"/>
  <c r="E64" i="66"/>
  <c r="P64" i="66"/>
  <c r="O64" i="66"/>
  <c r="A65" i="66"/>
  <c r="I40" i="66"/>
  <c r="M40" i="66"/>
  <c r="J40" i="66"/>
  <c r="J59" i="67" l="1"/>
  <c r="S59" i="67" s="1"/>
  <c r="H67" i="69"/>
  <c r="L67" i="69"/>
  <c r="F67" i="69"/>
  <c r="K67" i="69"/>
  <c r="A68" i="69"/>
  <c r="G67" i="69"/>
  <c r="I67" i="69"/>
  <c r="E67" i="69"/>
  <c r="C67" i="69"/>
  <c r="J66" i="69"/>
  <c r="D66" i="69"/>
  <c r="N66" i="69"/>
  <c r="M66" i="69"/>
  <c r="M44" i="69"/>
  <c r="N44" i="69"/>
  <c r="F44" i="69"/>
  <c r="J44" i="69" s="1"/>
  <c r="C45" i="69" s="1"/>
  <c r="O65" i="69"/>
  <c r="P65" i="69"/>
  <c r="M60" i="67"/>
  <c r="I60" i="67"/>
  <c r="K60" i="67"/>
  <c r="R60" i="67" s="1"/>
  <c r="G61" i="67" s="1"/>
  <c r="H61" i="67" s="1"/>
  <c r="E66" i="67"/>
  <c r="O66" i="67"/>
  <c r="P66" i="67"/>
  <c r="A67" i="67"/>
  <c r="C66" i="67"/>
  <c r="N66" i="67"/>
  <c r="Q66" i="67"/>
  <c r="S40" i="66"/>
  <c r="K40" i="66"/>
  <c r="R40" i="66" s="1"/>
  <c r="G41" i="66" s="1"/>
  <c r="H41" i="66" s="1"/>
  <c r="E65" i="66"/>
  <c r="O65" i="66"/>
  <c r="C65" i="66"/>
  <c r="N65" i="66"/>
  <c r="Q65" i="66"/>
  <c r="P65" i="66"/>
  <c r="A66" i="66"/>
  <c r="D45" i="69" l="1"/>
  <c r="L45" i="69" s="1"/>
  <c r="E45" i="69"/>
  <c r="M67" i="69"/>
  <c r="N67" i="69"/>
  <c r="O44" i="69"/>
  <c r="P44" i="69"/>
  <c r="O66" i="69"/>
  <c r="P66" i="69"/>
  <c r="D67" i="69"/>
  <c r="J67" i="69"/>
  <c r="E68" i="69"/>
  <c r="I68" i="69"/>
  <c r="A69" i="69"/>
  <c r="G68" i="69"/>
  <c r="L68" i="69"/>
  <c r="C68" i="69"/>
  <c r="H68" i="69"/>
  <c r="F68" i="69"/>
  <c r="K68" i="69"/>
  <c r="J60" i="67"/>
  <c r="S60" i="67" s="1"/>
  <c r="P67" i="67"/>
  <c r="A68" i="67"/>
  <c r="Q67" i="67"/>
  <c r="C67" i="67"/>
  <c r="N67" i="67"/>
  <c r="E67" i="67"/>
  <c r="O67" i="67"/>
  <c r="I61" i="67"/>
  <c r="M61" i="67"/>
  <c r="K61" i="67"/>
  <c r="R61" i="67" s="1"/>
  <c r="G62" i="67" s="1"/>
  <c r="H62" i="67" s="1"/>
  <c r="P66" i="66"/>
  <c r="A67" i="66"/>
  <c r="E66" i="66"/>
  <c r="O66" i="66"/>
  <c r="Q66" i="66"/>
  <c r="N66" i="66"/>
  <c r="C66" i="66"/>
  <c r="I41" i="66"/>
  <c r="M41" i="66"/>
  <c r="J41" i="66"/>
  <c r="M68" i="69" l="1"/>
  <c r="N68" i="69"/>
  <c r="M45" i="69"/>
  <c r="N45" i="69"/>
  <c r="F45" i="69"/>
  <c r="J45" i="69" s="1"/>
  <c r="C46" i="69" s="1"/>
  <c r="F69" i="69"/>
  <c r="C69" i="69"/>
  <c r="H69" i="69"/>
  <c r="I69" i="69"/>
  <c r="L69" i="69"/>
  <c r="K69" i="69"/>
  <c r="E69" i="69"/>
  <c r="A70" i="69"/>
  <c r="G69" i="69"/>
  <c r="D68" i="69"/>
  <c r="J68" i="69"/>
  <c r="P67" i="69"/>
  <c r="O67" i="69"/>
  <c r="J61" i="67"/>
  <c r="S61" i="67" s="1"/>
  <c r="M62" i="67"/>
  <c r="I62" i="67"/>
  <c r="K62" i="67"/>
  <c r="R62" i="67" s="1"/>
  <c r="G63" i="67" s="1"/>
  <c r="H63" i="67" s="1"/>
  <c r="Q68" i="67"/>
  <c r="C68" i="67"/>
  <c r="N68" i="67"/>
  <c r="E68" i="67"/>
  <c r="O68" i="67"/>
  <c r="P68" i="67"/>
  <c r="A69" i="67"/>
  <c r="S41" i="66"/>
  <c r="K41" i="66"/>
  <c r="R41" i="66" s="1"/>
  <c r="G42" i="66" s="1"/>
  <c r="H42" i="66" s="1"/>
  <c r="Q67" i="66"/>
  <c r="P67" i="66"/>
  <c r="A68" i="66"/>
  <c r="O67" i="66"/>
  <c r="N67" i="66"/>
  <c r="C67" i="66"/>
  <c r="E67" i="66"/>
  <c r="N69" i="69" l="1"/>
  <c r="M69" i="69"/>
  <c r="P45" i="69"/>
  <c r="O45" i="69"/>
  <c r="J69" i="69"/>
  <c r="D69" i="69"/>
  <c r="P68" i="69"/>
  <c r="O68" i="69"/>
  <c r="C70" i="69"/>
  <c r="G70" i="69"/>
  <c r="K70" i="69"/>
  <c r="I70" i="69"/>
  <c r="E70" i="69"/>
  <c r="H70" i="69"/>
  <c r="F70" i="69"/>
  <c r="A71" i="69"/>
  <c r="L70" i="69"/>
  <c r="D46" i="69"/>
  <c r="L46" i="69" s="1"/>
  <c r="E46" i="69"/>
  <c r="M63" i="67"/>
  <c r="I63" i="67"/>
  <c r="K63" i="67"/>
  <c r="R63" i="67" s="1"/>
  <c r="G64" i="67" s="1"/>
  <c r="H64" i="67" s="1"/>
  <c r="C69" i="67"/>
  <c r="N69" i="67"/>
  <c r="E69" i="67"/>
  <c r="O69" i="67"/>
  <c r="P69" i="67"/>
  <c r="Q69" i="67"/>
  <c r="A70" i="67"/>
  <c r="J62" i="67"/>
  <c r="S62" i="67" s="1"/>
  <c r="C68" i="66"/>
  <c r="N68" i="66"/>
  <c r="Q68" i="66"/>
  <c r="A69" i="66"/>
  <c r="P68" i="66"/>
  <c r="O68" i="66"/>
  <c r="E68" i="66"/>
  <c r="M42" i="66"/>
  <c r="I42" i="66"/>
  <c r="J42" i="66"/>
  <c r="M46" i="69" l="1"/>
  <c r="N46" i="69"/>
  <c r="F46" i="69"/>
  <c r="J46" i="69" s="1"/>
  <c r="C47" i="69" s="1"/>
  <c r="H71" i="69"/>
  <c r="L71" i="69"/>
  <c r="E71" i="69"/>
  <c r="F71" i="69"/>
  <c r="K71" i="69"/>
  <c r="A72" i="69"/>
  <c r="C71" i="69"/>
  <c r="I71" i="69"/>
  <c r="G71" i="69"/>
  <c r="N70" i="69"/>
  <c r="M70" i="69"/>
  <c r="D70" i="69"/>
  <c r="J70" i="69"/>
  <c r="O69" i="69"/>
  <c r="P69" i="69"/>
  <c r="J63" i="67"/>
  <c r="S63" i="67" s="1"/>
  <c r="M64" i="67"/>
  <c r="I64" i="67"/>
  <c r="K64" i="67"/>
  <c r="R64" i="67" s="1"/>
  <c r="G65" i="67" s="1"/>
  <c r="H65" i="67" s="1"/>
  <c r="E70" i="67"/>
  <c r="O70" i="67"/>
  <c r="P70" i="67"/>
  <c r="A71" i="67"/>
  <c r="Q70" i="67"/>
  <c r="C70" i="67"/>
  <c r="N70" i="67"/>
  <c r="S42" i="66"/>
  <c r="K42" i="66"/>
  <c r="R42" i="66" s="1"/>
  <c r="G43" i="66" s="1"/>
  <c r="H43" i="66" s="1"/>
  <c r="E69" i="66"/>
  <c r="O69" i="66"/>
  <c r="C69" i="66"/>
  <c r="N69" i="66"/>
  <c r="A70" i="66"/>
  <c r="Q69" i="66"/>
  <c r="P69" i="66"/>
  <c r="D47" i="69" l="1"/>
  <c r="L47" i="69" s="1"/>
  <c r="E47" i="69"/>
  <c r="D71" i="69"/>
  <c r="J71" i="69"/>
  <c r="N71" i="69"/>
  <c r="M71" i="69"/>
  <c r="O46" i="69"/>
  <c r="P46" i="69"/>
  <c r="O70" i="69"/>
  <c r="P70" i="69"/>
  <c r="E72" i="69"/>
  <c r="I72" i="69"/>
  <c r="A73" i="69"/>
  <c r="F72" i="69"/>
  <c r="K72" i="69"/>
  <c r="G72" i="69"/>
  <c r="L72" i="69"/>
  <c r="H72" i="69"/>
  <c r="C72" i="69"/>
  <c r="J64" i="67"/>
  <c r="S64" i="67" s="1"/>
  <c r="P71" i="67"/>
  <c r="A72" i="67"/>
  <c r="Q71" i="67"/>
  <c r="E71" i="67"/>
  <c r="N71" i="67"/>
  <c r="O71" i="67"/>
  <c r="C71" i="67"/>
  <c r="I65" i="67"/>
  <c r="M65" i="67"/>
  <c r="K65" i="67"/>
  <c r="R65" i="67" s="1"/>
  <c r="G66" i="67" s="1"/>
  <c r="H66" i="67" s="1"/>
  <c r="M43" i="66"/>
  <c r="I43" i="66"/>
  <c r="J43" i="66"/>
  <c r="P70" i="66"/>
  <c r="A71" i="66"/>
  <c r="E70" i="66"/>
  <c r="O70" i="66"/>
  <c r="C70" i="66"/>
  <c r="N70" i="66"/>
  <c r="Q70" i="66"/>
  <c r="P71" i="69" l="1"/>
  <c r="O71" i="69"/>
  <c r="J72" i="69"/>
  <c r="D72" i="69"/>
  <c r="M72" i="69"/>
  <c r="N72" i="69"/>
  <c r="M47" i="69"/>
  <c r="N47" i="69"/>
  <c r="F47" i="69"/>
  <c r="J47" i="69" s="1"/>
  <c r="C48" i="69" s="1"/>
  <c r="F73" i="69"/>
  <c r="G73" i="69"/>
  <c r="L73" i="69"/>
  <c r="A74" i="69"/>
  <c r="C73" i="69"/>
  <c r="H73" i="69"/>
  <c r="E73" i="69"/>
  <c r="I73" i="69"/>
  <c r="K73" i="69"/>
  <c r="J65" i="67"/>
  <c r="S65" i="67" s="1"/>
  <c r="M66" i="67"/>
  <c r="I66" i="67"/>
  <c r="K66" i="67"/>
  <c r="R66" i="67" s="1"/>
  <c r="G67" i="67" s="1"/>
  <c r="H67" i="67" s="1"/>
  <c r="Q72" i="67"/>
  <c r="C72" i="67"/>
  <c r="N72" i="67"/>
  <c r="A73" i="67"/>
  <c r="O72" i="67"/>
  <c r="P72" i="67"/>
  <c r="E72" i="67"/>
  <c r="Q71" i="66"/>
  <c r="E71" i="66"/>
  <c r="O71" i="66"/>
  <c r="A72" i="66"/>
  <c r="C71" i="66"/>
  <c r="N71" i="66"/>
  <c r="P71" i="66"/>
  <c r="S43" i="66"/>
  <c r="K43" i="66"/>
  <c r="R43" i="66" s="1"/>
  <c r="G44" i="66" s="1"/>
  <c r="H44" i="66" s="1"/>
  <c r="J73" i="69" l="1"/>
  <c r="D73" i="69"/>
  <c r="P72" i="69"/>
  <c r="O72" i="69"/>
  <c r="N73" i="69"/>
  <c r="M73" i="69"/>
  <c r="O47" i="69"/>
  <c r="P47" i="69"/>
  <c r="C74" i="69"/>
  <c r="G74" i="69"/>
  <c r="K74" i="69"/>
  <c r="H74" i="69"/>
  <c r="I74" i="69"/>
  <c r="L74" i="69"/>
  <c r="F74" i="69"/>
  <c r="E74" i="69"/>
  <c r="A75" i="69"/>
  <c r="D48" i="69"/>
  <c r="L48" i="69" s="1"/>
  <c r="E48" i="69"/>
  <c r="M67" i="67"/>
  <c r="I67" i="67"/>
  <c r="K67" i="67"/>
  <c r="R67" i="67" s="1"/>
  <c r="G68" i="67" s="1"/>
  <c r="H68" i="67" s="1"/>
  <c r="J66" i="67"/>
  <c r="S66" i="67" s="1"/>
  <c r="C73" i="67"/>
  <c r="N73" i="67"/>
  <c r="E73" i="67"/>
  <c r="O73" i="67"/>
  <c r="A74" i="67"/>
  <c r="P73" i="67"/>
  <c r="Q73" i="67"/>
  <c r="C72" i="66"/>
  <c r="N72" i="66"/>
  <c r="P72" i="66"/>
  <c r="O72" i="66"/>
  <c r="A73" i="66"/>
  <c r="Q72" i="66"/>
  <c r="E72" i="66"/>
  <c r="I44" i="66"/>
  <c r="M44" i="66"/>
  <c r="J44" i="66"/>
  <c r="M48" i="69" l="1"/>
  <c r="N48" i="69"/>
  <c r="F48" i="69"/>
  <c r="J48" i="69" s="1"/>
  <c r="C49" i="69" s="1"/>
  <c r="M74" i="69"/>
  <c r="N74" i="69"/>
  <c r="H75" i="69"/>
  <c r="L75" i="69"/>
  <c r="C75" i="69"/>
  <c r="I75" i="69"/>
  <c r="E75" i="69"/>
  <c r="G75" i="69"/>
  <c r="F75" i="69"/>
  <c r="A76" i="69"/>
  <c r="K75" i="69"/>
  <c r="D74" i="69"/>
  <c r="J74" i="69"/>
  <c r="P73" i="69"/>
  <c r="O73" i="69"/>
  <c r="J67" i="67"/>
  <c r="S67" i="67" s="1"/>
  <c r="E74" i="67"/>
  <c r="O74" i="67"/>
  <c r="P74" i="67"/>
  <c r="A75" i="67"/>
  <c r="C74" i="67"/>
  <c r="N74" i="67"/>
  <c r="Q74" i="67"/>
  <c r="M68" i="67"/>
  <c r="I68" i="67"/>
  <c r="K68" i="67"/>
  <c r="R68" i="67" s="1"/>
  <c r="G69" i="67" s="1"/>
  <c r="H69" i="67" s="1"/>
  <c r="S44" i="66"/>
  <c r="K44" i="66"/>
  <c r="R44" i="66" s="1"/>
  <c r="G45" i="66" s="1"/>
  <c r="H45" i="66" s="1"/>
  <c r="E73" i="66"/>
  <c r="O73" i="66"/>
  <c r="C73" i="66"/>
  <c r="Q73" i="66"/>
  <c r="P73" i="66"/>
  <c r="A74" i="66"/>
  <c r="N73" i="66"/>
  <c r="D75" i="69" l="1"/>
  <c r="J75" i="69"/>
  <c r="D49" i="69"/>
  <c r="L49" i="69" s="1"/>
  <c r="E49" i="69"/>
  <c r="N75" i="69"/>
  <c r="M75" i="69"/>
  <c r="P48" i="69"/>
  <c r="O48" i="69"/>
  <c r="E76" i="69"/>
  <c r="I76" i="69"/>
  <c r="A77" i="69"/>
  <c r="F76" i="69"/>
  <c r="K76" i="69"/>
  <c r="C76" i="69"/>
  <c r="L76" i="69"/>
  <c r="G76" i="69"/>
  <c r="H76" i="69"/>
  <c r="O74" i="69"/>
  <c r="P74" i="69"/>
  <c r="I69" i="67"/>
  <c r="M69" i="67"/>
  <c r="K69" i="67"/>
  <c r="R69" i="67" s="1"/>
  <c r="G70" i="67" s="1"/>
  <c r="H70" i="67" s="1"/>
  <c r="P75" i="67"/>
  <c r="A76" i="67"/>
  <c r="Q75" i="67"/>
  <c r="C75" i="67"/>
  <c r="N75" i="67"/>
  <c r="E75" i="67"/>
  <c r="O75" i="67"/>
  <c r="J68" i="67"/>
  <c r="S68" i="67" s="1"/>
  <c r="E74" i="66"/>
  <c r="Q74" i="66"/>
  <c r="C74" i="66"/>
  <c r="P74" i="66"/>
  <c r="A75" i="66"/>
  <c r="O74" i="66"/>
  <c r="N74" i="66"/>
  <c r="M45" i="66"/>
  <c r="I45" i="66"/>
  <c r="J45" i="66"/>
  <c r="F77" i="69" l="1"/>
  <c r="E77" i="69"/>
  <c r="G77" i="69"/>
  <c r="K77" i="69"/>
  <c r="I77" i="69"/>
  <c r="A78" i="69"/>
  <c r="H77" i="69"/>
  <c r="L77" i="69"/>
  <c r="C77" i="69"/>
  <c r="D76" i="69"/>
  <c r="J76" i="69"/>
  <c r="M76" i="69"/>
  <c r="N76" i="69"/>
  <c r="P75" i="69"/>
  <c r="O75" i="69"/>
  <c r="M49" i="69"/>
  <c r="N49" i="69"/>
  <c r="F49" i="69"/>
  <c r="J49" i="69" s="1"/>
  <c r="C50" i="69" s="1"/>
  <c r="I70" i="67"/>
  <c r="M70" i="67"/>
  <c r="K70" i="67"/>
  <c r="R70" i="67" s="1"/>
  <c r="G71" i="67" s="1"/>
  <c r="H71" i="67" s="1"/>
  <c r="Q76" i="67"/>
  <c r="C76" i="67"/>
  <c r="N76" i="67"/>
  <c r="E76" i="67"/>
  <c r="O76" i="67"/>
  <c r="P76" i="67"/>
  <c r="A77" i="67"/>
  <c r="J69" i="67"/>
  <c r="S69" i="67" s="1"/>
  <c r="S45" i="66"/>
  <c r="K45" i="66"/>
  <c r="R45" i="66" s="1"/>
  <c r="G46" i="66" s="1"/>
  <c r="H46" i="66" s="1"/>
  <c r="C75" i="66"/>
  <c r="N75" i="66"/>
  <c r="Q75" i="66"/>
  <c r="P75" i="66"/>
  <c r="E75" i="66"/>
  <c r="O75" i="66"/>
  <c r="A76" i="66"/>
  <c r="D50" i="69" l="1"/>
  <c r="L50" i="69" s="1"/>
  <c r="E50" i="69"/>
  <c r="C78" i="69"/>
  <c r="G78" i="69"/>
  <c r="K78" i="69"/>
  <c r="H78" i="69"/>
  <c r="L78" i="69"/>
  <c r="I78" i="69"/>
  <c r="A79" i="69"/>
  <c r="F78" i="69"/>
  <c r="E78" i="69"/>
  <c r="N77" i="69"/>
  <c r="M77" i="69"/>
  <c r="P49" i="69"/>
  <c r="O49" i="69"/>
  <c r="O76" i="69"/>
  <c r="P76" i="69"/>
  <c r="J77" i="69"/>
  <c r="D77" i="69"/>
  <c r="M71" i="67"/>
  <c r="I71" i="67"/>
  <c r="K71" i="67"/>
  <c r="R71" i="67" s="1"/>
  <c r="G72" i="67" s="1"/>
  <c r="H72" i="67" s="1"/>
  <c r="C77" i="67"/>
  <c r="N77" i="67"/>
  <c r="E77" i="67"/>
  <c r="O77" i="67"/>
  <c r="P77" i="67"/>
  <c r="Q77" i="67"/>
  <c r="A78" i="67"/>
  <c r="J70" i="67"/>
  <c r="S70" i="67" s="1"/>
  <c r="M46" i="66"/>
  <c r="I46" i="66"/>
  <c r="J46" i="66"/>
  <c r="E76" i="66"/>
  <c r="O76" i="66"/>
  <c r="C76" i="66"/>
  <c r="N76" i="66"/>
  <c r="Q76" i="66"/>
  <c r="P76" i="66"/>
  <c r="A77" i="66"/>
  <c r="N50" i="69" l="1"/>
  <c r="M50" i="69"/>
  <c r="F50" i="69"/>
  <c r="J50" i="69" s="1"/>
  <c r="C51" i="69" s="1"/>
  <c r="H79" i="69"/>
  <c r="L79" i="69"/>
  <c r="E79" i="69"/>
  <c r="I79" i="69"/>
  <c r="A80" i="69"/>
  <c r="C79" i="69"/>
  <c r="K79" i="69"/>
  <c r="G79" i="69"/>
  <c r="F79" i="69"/>
  <c r="M78" i="69"/>
  <c r="N78" i="69"/>
  <c r="D78" i="69"/>
  <c r="J78" i="69"/>
  <c r="O77" i="69"/>
  <c r="P77" i="69"/>
  <c r="J71" i="67"/>
  <c r="S71" i="67" s="1"/>
  <c r="M72" i="67"/>
  <c r="I72" i="67"/>
  <c r="K72" i="67"/>
  <c r="R72" i="67" s="1"/>
  <c r="G73" i="67" s="1"/>
  <c r="H73" i="67" s="1"/>
  <c r="E78" i="67"/>
  <c r="O78" i="67"/>
  <c r="P78" i="67"/>
  <c r="A79" i="67"/>
  <c r="Q78" i="67"/>
  <c r="N78" i="67"/>
  <c r="C78" i="67"/>
  <c r="P77" i="66"/>
  <c r="A78" i="66"/>
  <c r="E77" i="66"/>
  <c r="O77" i="66"/>
  <c r="Q77" i="66"/>
  <c r="N77" i="66"/>
  <c r="C77" i="66"/>
  <c r="S46" i="66"/>
  <c r="K46" i="66"/>
  <c r="R46" i="66" s="1"/>
  <c r="G47" i="66" s="1"/>
  <c r="H47" i="66" s="1"/>
  <c r="D51" i="69" l="1"/>
  <c r="L51" i="69" s="1"/>
  <c r="E51" i="69"/>
  <c r="E80" i="69"/>
  <c r="I80" i="69"/>
  <c r="A81" i="69"/>
  <c r="F80" i="69"/>
  <c r="L80" i="69"/>
  <c r="C80" i="69"/>
  <c r="K80" i="69"/>
  <c r="H80" i="69"/>
  <c r="G80" i="69"/>
  <c r="O78" i="69"/>
  <c r="P78" i="69"/>
  <c r="M79" i="69"/>
  <c r="N79" i="69"/>
  <c r="D79" i="69"/>
  <c r="J79" i="69"/>
  <c r="O50" i="69"/>
  <c r="P50" i="69"/>
  <c r="J72" i="67"/>
  <c r="S72" i="67" s="1"/>
  <c r="P79" i="67"/>
  <c r="A80" i="67"/>
  <c r="Q79" i="67"/>
  <c r="O79" i="67"/>
  <c r="C79" i="67"/>
  <c r="E79" i="67"/>
  <c r="N79" i="67"/>
  <c r="I73" i="67"/>
  <c r="M73" i="67"/>
  <c r="K73" i="67"/>
  <c r="R73" i="67" s="1"/>
  <c r="G74" i="67" s="1"/>
  <c r="H74" i="67" s="1"/>
  <c r="Q78" i="66"/>
  <c r="P78" i="66"/>
  <c r="A79" i="66"/>
  <c r="N78" i="66"/>
  <c r="O78" i="66"/>
  <c r="E78" i="66"/>
  <c r="C78" i="66"/>
  <c r="M47" i="66"/>
  <c r="I47" i="66"/>
  <c r="J47" i="66"/>
  <c r="F81" i="69" l="1"/>
  <c r="C81" i="69"/>
  <c r="G81" i="69"/>
  <c r="K81" i="69"/>
  <c r="E81" i="69"/>
  <c r="L81" i="69"/>
  <c r="I81" i="69"/>
  <c r="A82" i="69"/>
  <c r="H81" i="69"/>
  <c r="P79" i="69"/>
  <c r="O79" i="69"/>
  <c r="M80" i="69"/>
  <c r="N80" i="69"/>
  <c r="M51" i="69"/>
  <c r="N51" i="69"/>
  <c r="F51" i="69"/>
  <c r="J51" i="69" s="1"/>
  <c r="C52" i="69" s="1"/>
  <c r="J80" i="69"/>
  <c r="D80" i="69"/>
  <c r="J73" i="67"/>
  <c r="S73" i="67" s="1"/>
  <c r="M74" i="67"/>
  <c r="I74" i="67"/>
  <c r="K74" i="67"/>
  <c r="R74" i="67" s="1"/>
  <c r="G75" i="67" s="1"/>
  <c r="H75" i="67" s="1"/>
  <c r="Q80" i="67"/>
  <c r="C80" i="67"/>
  <c r="N80" i="67"/>
  <c r="A81" i="67"/>
  <c r="P80" i="67"/>
  <c r="E80" i="67"/>
  <c r="O80" i="67"/>
  <c r="S47" i="66"/>
  <c r="K47" i="66"/>
  <c r="R47" i="66" s="1"/>
  <c r="G48" i="66" s="1"/>
  <c r="H48" i="66" s="1"/>
  <c r="C79" i="66"/>
  <c r="N79" i="66"/>
  <c r="Q79" i="66"/>
  <c r="A80" i="66"/>
  <c r="O79" i="66"/>
  <c r="P79" i="66"/>
  <c r="E79" i="66"/>
  <c r="J74" i="67" l="1"/>
  <c r="S74" i="67" s="1"/>
  <c r="D52" i="69"/>
  <c r="L52" i="69" s="1"/>
  <c r="E52" i="69"/>
  <c r="C82" i="69"/>
  <c r="G82" i="69"/>
  <c r="K82" i="69"/>
  <c r="H82" i="69"/>
  <c r="L82" i="69"/>
  <c r="F82" i="69"/>
  <c r="E82" i="69"/>
  <c r="A83" i="69"/>
  <c r="I82" i="69"/>
  <c r="O51" i="69"/>
  <c r="P51" i="69"/>
  <c r="J81" i="69"/>
  <c r="D81" i="69"/>
  <c r="O80" i="69"/>
  <c r="P80" i="69"/>
  <c r="N81" i="69"/>
  <c r="M81" i="69"/>
  <c r="M75" i="67"/>
  <c r="I75" i="67"/>
  <c r="K75" i="67"/>
  <c r="R75" i="67" s="1"/>
  <c r="G76" i="67" s="1"/>
  <c r="H76" i="67" s="1"/>
  <c r="C81" i="67"/>
  <c r="N81" i="67"/>
  <c r="E81" i="67"/>
  <c r="O81" i="67"/>
  <c r="A82" i="67"/>
  <c r="Q81" i="67"/>
  <c r="P81" i="67"/>
  <c r="E80" i="66"/>
  <c r="O80" i="66"/>
  <c r="C80" i="66"/>
  <c r="N80" i="66"/>
  <c r="A81" i="66"/>
  <c r="P80" i="66"/>
  <c r="Q80" i="66"/>
  <c r="M48" i="66"/>
  <c r="I48" i="66"/>
  <c r="J48" i="66"/>
  <c r="J75" i="67" l="1"/>
  <c r="S75" i="67" s="1"/>
  <c r="D82" i="69"/>
  <c r="J82" i="69"/>
  <c r="O81" i="69"/>
  <c r="P81" i="69"/>
  <c r="H83" i="69"/>
  <c r="L83" i="69"/>
  <c r="E83" i="69"/>
  <c r="I83" i="69"/>
  <c r="A84" i="69"/>
  <c r="G83" i="69"/>
  <c r="F83" i="69"/>
  <c r="K83" i="69"/>
  <c r="C83" i="69"/>
  <c r="M52" i="69"/>
  <c r="N52" i="69"/>
  <c r="F52" i="69"/>
  <c r="J52" i="69" s="1"/>
  <c r="C53" i="69" s="1"/>
  <c r="N82" i="69"/>
  <c r="M82" i="69"/>
  <c r="E82" i="67"/>
  <c r="O82" i="67"/>
  <c r="P82" i="67"/>
  <c r="A83" i="67"/>
  <c r="C82" i="67"/>
  <c r="N82" i="67"/>
  <c r="Q82" i="67"/>
  <c r="M76" i="67"/>
  <c r="I76" i="67"/>
  <c r="K76" i="67"/>
  <c r="R76" i="67" s="1"/>
  <c r="G77" i="67" s="1"/>
  <c r="H77" i="67" s="1"/>
  <c r="P81" i="66"/>
  <c r="A82" i="66"/>
  <c r="E81" i="66"/>
  <c r="O81" i="66"/>
  <c r="C81" i="66"/>
  <c r="N81" i="66"/>
  <c r="Q81" i="66"/>
  <c r="S48" i="66"/>
  <c r="K48" i="66"/>
  <c r="R48" i="66" s="1"/>
  <c r="G49" i="66" s="1"/>
  <c r="H49" i="66" s="1"/>
  <c r="D53" i="69" l="1"/>
  <c r="L53" i="69" s="1"/>
  <c r="E53" i="69"/>
  <c r="P52" i="69"/>
  <c r="O52" i="69"/>
  <c r="M83" i="69"/>
  <c r="N83" i="69"/>
  <c r="O82" i="69"/>
  <c r="P82" i="69"/>
  <c r="D83" i="69"/>
  <c r="J83" i="69"/>
  <c r="E84" i="69"/>
  <c r="I84" i="69"/>
  <c r="A85" i="69"/>
  <c r="F84" i="69"/>
  <c r="H84" i="69"/>
  <c r="G84" i="69"/>
  <c r="C84" i="69"/>
  <c r="L84" i="69"/>
  <c r="K84" i="69"/>
  <c r="J76" i="67"/>
  <c r="S76" i="67" s="1"/>
  <c r="P83" i="67"/>
  <c r="A84" i="67"/>
  <c r="Q83" i="67"/>
  <c r="C83" i="67"/>
  <c r="N83" i="67"/>
  <c r="E83" i="67"/>
  <c r="O83" i="67"/>
  <c r="I77" i="67"/>
  <c r="M77" i="67"/>
  <c r="K77" i="67"/>
  <c r="R77" i="67" s="1"/>
  <c r="G78" i="67" s="1"/>
  <c r="H78" i="67" s="1"/>
  <c r="I49" i="66"/>
  <c r="M49" i="66"/>
  <c r="J49" i="66"/>
  <c r="Q82" i="66"/>
  <c r="P82" i="66"/>
  <c r="A83" i="66"/>
  <c r="E82" i="66"/>
  <c r="O82" i="66"/>
  <c r="C82" i="66"/>
  <c r="N82" i="66"/>
  <c r="M84" i="69" l="1"/>
  <c r="N84" i="69"/>
  <c r="P83" i="69"/>
  <c r="O83" i="69"/>
  <c r="M53" i="69"/>
  <c r="N53" i="69"/>
  <c r="F53" i="69"/>
  <c r="J53" i="69" s="1"/>
  <c r="C54" i="69" s="1"/>
  <c r="J84" i="69"/>
  <c r="D84" i="69"/>
  <c r="F85" i="69"/>
  <c r="C85" i="69"/>
  <c r="G85" i="69"/>
  <c r="K85" i="69"/>
  <c r="I85" i="69"/>
  <c r="A86" i="69"/>
  <c r="H85" i="69"/>
  <c r="E85" i="69"/>
  <c r="L85" i="69"/>
  <c r="J77" i="67"/>
  <c r="S77" i="67" s="1"/>
  <c r="Q84" i="67"/>
  <c r="C84" i="67"/>
  <c r="N84" i="67"/>
  <c r="E84" i="67"/>
  <c r="O84" i="67"/>
  <c r="P84" i="67"/>
  <c r="A85" i="67"/>
  <c r="I78" i="67"/>
  <c r="M78" i="67"/>
  <c r="K78" i="67"/>
  <c r="R78" i="67" s="1"/>
  <c r="G79" i="67" s="1"/>
  <c r="H79" i="67" s="1"/>
  <c r="C83" i="66"/>
  <c r="N83" i="66"/>
  <c r="Q83" i="66"/>
  <c r="P83" i="66"/>
  <c r="E83" i="66"/>
  <c r="O83" i="66"/>
  <c r="A84" i="66"/>
  <c r="S49" i="66"/>
  <c r="K49" i="66"/>
  <c r="R49" i="66" s="1"/>
  <c r="G50" i="66" s="1"/>
  <c r="H50" i="66" s="1"/>
  <c r="D54" i="69" l="1"/>
  <c r="L54" i="69" s="1"/>
  <c r="E54" i="69"/>
  <c r="C86" i="69"/>
  <c r="H86" i="69"/>
  <c r="L86" i="69"/>
  <c r="I86" i="69"/>
  <c r="G86" i="69"/>
  <c r="E86" i="69"/>
  <c r="K86" i="69"/>
  <c r="A87" i="69"/>
  <c r="F86" i="69"/>
  <c r="J85" i="69"/>
  <c r="D85" i="69"/>
  <c r="O53" i="69"/>
  <c r="P53" i="69"/>
  <c r="P84" i="69"/>
  <c r="O84" i="69"/>
  <c r="N85" i="69"/>
  <c r="M85" i="69"/>
  <c r="J78" i="67"/>
  <c r="S78" i="67" s="1"/>
  <c r="M79" i="67"/>
  <c r="I79" i="67"/>
  <c r="K79" i="67"/>
  <c r="R79" i="67" s="1"/>
  <c r="G80" i="67" s="1"/>
  <c r="H80" i="67" s="1"/>
  <c r="C85" i="67"/>
  <c r="N85" i="67"/>
  <c r="E85" i="67"/>
  <c r="O85" i="67"/>
  <c r="P85" i="67"/>
  <c r="Q85" i="67"/>
  <c r="A86" i="67"/>
  <c r="I50" i="66"/>
  <c r="M50" i="66"/>
  <c r="J50" i="66"/>
  <c r="E84" i="66"/>
  <c r="O84" i="66"/>
  <c r="C84" i="66"/>
  <c r="N84" i="66"/>
  <c r="Q84" i="66"/>
  <c r="P84" i="66"/>
  <c r="A85" i="66"/>
  <c r="O85" i="69" l="1"/>
  <c r="P85" i="69"/>
  <c r="E87" i="69"/>
  <c r="I87" i="69"/>
  <c r="A88" i="69"/>
  <c r="C87" i="69"/>
  <c r="H87" i="69"/>
  <c r="K87" i="69"/>
  <c r="G87" i="69"/>
  <c r="F87" i="69"/>
  <c r="L87" i="69"/>
  <c r="D86" i="69"/>
  <c r="J86" i="69"/>
  <c r="N54" i="69"/>
  <c r="M54" i="69"/>
  <c r="F54" i="69"/>
  <c r="J54" i="69" s="1"/>
  <c r="C55" i="69" s="1"/>
  <c r="N86" i="69"/>
  <c r="M86" i="69"/>
  <c r="M80" i="67"/>
  <c r="I80" i="67"/>
  <c r="K80" i="67"/>
  <c r="R80" i="67" s="1"/>
  <c r="G81" i="67" s="1"/>
  <c r="H81" i="67" s="1"/>
  <c r="E86" i="67"/>
  <c r="J86" i="67"/>
  <c r="O86" i="67"/>
  <c r="G86" i="67"/>
  <c r="K86" i="67"/>
  <c r="P86" i="67"/>
  <c r="A87" i="67"/>
  <c r="Q86" i="67"/>
  <c r="C86" i="67"/>
  <c r="N86" i="67"/>
  <c r="J79" i="67"/>
  <c r="S79" i="67" s="1"/>
  <c r="S50" i="66"/>
  <c r="K50" i="66"/>
  <c r="R50" i="66" s="1"/>
  <c r="G51" i="66" s="1"/>
  <c r="H51" i="66" s="1"/>
  <c r="P85" i="66"/>
  <c r="A86" i="66"/>
  <c r="E85" i="66"/>
  <c r="O85" i="66"/>
  <c r="Q85" i="66"/>
  <c r="C85" i="66"/>
  <c r="N85" i="66"/>
  <c r="D55" i="69" l="1"/>
  <c r="L55" i="69" s="1"/>
  <c r="E55" i="69"/>
  <c r="M87" i="69"/>
  <c r="N87" i="69"/>
  <c r="O54" i="69"/>
  <c r="P54" i="69"/>
  <c r="D87" i="69"/>
  <c r="J87" i="69"/>
  <c r="P86" i="69"/>
  <c r="O86" i="69"/>
  <c r="F88" i="69"/>
  <c r="E88" i="69"/>
  <c r="K88" i="69"/>
  <c r="I88" i="69"/>
  <c r="G88" i="69"/>
  <c r="A89" i="69"/>
  <c r="C88" i="69"/>
  <c r="H88" i="69"/>
  <c r="L88" i="69"/>
  <c r="H86" i="67"/>
  <c r="I86" i="67" s="1"/>
  <c r="J80" i="67"/>
  <c r="S80" i="67" s="1"/>
  <c r="I81" i="67"/>
  <c r="M81" i="67"/>
  <c r="K81" i="67"/>
  <c r="R81" i="67" s="1"/>
  <c r="G82" i="67" s="1"/>
  <c r="H82" i="67" s="1"/>
  <c r="S86" i="67"/>
  <c r="G87" i="67"/>
  <c r="K87" i="67"/>
  <c r="P87" i="67"/>
  <c r="A88" i="67"/>
  <c r="Q87" i="67"/>
  <c r="J87" i="67"/>
  <c r="E87" i="67"/>
  <c r="N87" i="67"/>
  <c r="O87" i="67"/>
  <c r="C87" i="67"/>
  <c r="Q86" i="66"/>
  <c r="G86" i="66"/>
  <c r="K86" i="66"/>
  <c r="P86" i="66"/>
  <c r="A87" i="66"/>
  <c r="J86" i="66"/>
  <c r="C86" i="66"/>
  <c r="E86" i="66"/>
  <c r="O86" i="66"/>
  <c r="N86" i="66"/>
  <c r="M51" i="66"/>
  <c r="I51" i="66"/>
  <c r="J51" i="66"/>
  <c r="M86" i="67" l="1"/>
  <c r="R86" i="67"/>
  <c r="N55" i="69"/>
  <c r="M55" i="69"/>
  <c r="F55" i="69"/>
  <c r="J55" i="69" s="1"/>
  <c r="C56" i="69" s="1"/>
  <c r="J88" i="69"/>
  <c r="D88" i="69"/>
  <c r="C89" i="69"/>
  <c r="G89" i="69"/>
  <c r="K89" i="69"/>
  <c r="F89" i="69"/>
  <c r="L89" i="69"/>
  <c r="A90" i="69"/>
  <c r="E89" i="69"/>
  <c r="I89" i="69"/>
  <c r="H89" i="69"/>
  <c r="N88" i="69"/>
  <c r="M88" i="69"/>
  <c r="O87" i="69"/>
  <c r="P87" i="69"/>
  <c r="H86" i="66"/>
  <c r="I86" i="66" s="1"/>
  <c r="M82" i="67"/>
  <c r="I82" i="67"/>
  <c r="K82" i="67"/>
  <c r="R82" i="67" s="1"/>
  <c r="G83" i="67" s="1"/>
  <c r="H83" i="67" s="1"/>
  <c r="H87" i="67"/>
  <c r="Q88" i="67"/>
  <c r="C88" i="67"/>
  <c r="N88" i="67"/>
  <c r="J88" i="67"/>
  <c r="K88" i="67"/>
  <c r="A89" i="67"/>
  <c r="G88" i="67"/>
  <c r="H88" i="67" s="1"/>
  <c r="O88" i="67"/>
  <c r="P88" i="67"/>
  <c r="E88" i="67"/>
  <c r="S87" i="67"/>
  <c r="J81" i="67"/>
  <c r="S81" i="67" s="1"/>
  <c r="S51" i="66"/>
  <c r="K51" i="66"/>
  <c r="R51" i="66" s="1"/>
  <c r="G52" i="66" s="1"/>
  <c r="H52" i="66" s="1"/>
  <c r="S86" i="66"/>
  <c r="C87" i="66"/>
  <c r="N87" i="66"/>
  <c r="Q87" i="66"/>
  <c r="K87" i="66"/>
  <c r="A88" i="66"/>
  <c r="J87" i="66"/>
  <c r="E87" i="66"/>
  <c r="G87" i="66"/>
  <c r="O87" i="66"/>
  <c r="P87" i="66"/>
  <c r="M86" i="66" l="1"/>
  <c r="R86" i="66"/>
  <c r="M89" i="69"/>
  <c r="N89" i="69"/>
  <c r="D56" i="69"/>
  <c r="L56" i="69" s="1"/>
  <c r="E56" i="69"/>
  <c r="J89" i="69"/>
  <c r="D89" i="69"/>
  <c r="P88" i="69"/>
  <c r="O88" i="69"/>
  <c r="H90" i="69"/>
  <c r="L90" i="69"/>
  <c r="G90" i="69"/>
  <c r="F90" i="69"/>
  <c r="K90" i="69"/>
  <c r="A91" i="69"/>
  <c r="I90" i="69"/>
  <c r="E90" i="69"/>
  <c r="C90" i="69"/>
  <c r="O55" i="69"/>
  <c r="P55" i="69"/>
  <c r="S87" i="66"/>
  <c r="M83" i="67"/>
  <c r="I83" i="67"/>
  <c r="K83" i="67"/>
  <c r="R83" i="67" s="1"/>
  <c r="G84" i="67" s="1"/>
  <c r="H84" i="67" s="1"/>
  <c r="M88" i="67"/>
  <c r="I88" i="67"/>
  <c r="R88" i="67"/>
  <c r="C89" i="67"/>
  <c r="N89" i="67"/>
  <c r="E89" i="67"/>
  <c r="J89" i="67"/>
  <c r="O89" i="67"/>
  <c r="K89" i="67"/>
  <c r="A90" i="67"/>
  <c r="P89" i="67"/>
  <c r="Q89" i="67"/>
  <c r="G89" i="67"/>
  <c r="H89" i="67" s="1"/>
  <c r="J82" i="67"/>
  <c r="S82" i="67" s="1"/>
  <c r="S88" i="67"/>
  <c r="M87" i="67"/>
  <c r="I87" i="67"/>
  <c r="R87" i="67"/>
  <c r="H87" i="66"/>
  <c r="M52" i="66"/>
  <c r="I52" i="66"/>
  <c r="J52" i="66"/>
  <c r="E88" i="66"/>
  <c r="J88" i="66"/>
  <c r="O88" i="66"/>
  <c r="C88" i="66"/>
  <c r="N88" i="66"/>
  <c r="K88" i="66"/>
  <c r="A89" i="66"/>
  <c r="G88" i="66"/>
  <c r="Q88" i="66"/>
  <c r="P88" i="66"/>
  <c r="D90" i="69" l="1"/>
  <c r="J90" i="69"/>
  <c r="O89" i="69"/>
  <c r="P89" i="69"/>
  <c r="E91" i="69"/>
  <c r="I91" i="69"/>
  <c r="A92" i="69"/>
  <c r="C91" i="69"/>
  <c r="H91" i="69"/>
  <c r="G91" i="69"/>
  <c r="L91" i="69"/>
  <c r="K91" i="69"/>
  <c r="F91" i="69"/>
  <c r="M90" i="69"/>
  <c r="N90" i="69"/>
  <c r="M56" i="69"/>
  <c r="N56" i="69"/>
  <c r="F56" i="69"/>
  <c r="J56" i="69" s="1"/>
  <c r="C57" i="69" s="1"/>
  <c r="H88" i="66"/>
  <c r="M88" i="66" s="1"/>
  <c r="M84" i="67"/>
  <c r="I84" i="67"/>
  <c r="K84" i="67"/>
  <c r="R84" i="67" s="1"/>
  <c r="G85" i="67" s="1"/>
  <c r="H85" i="67" s="1"/>
  <c r="E90" i="67"/>
  <c r="J90" i="67"/>
  <c r="O90" i="67"/>
  <c r="G90" i="67"/>
  <c r="K90" i="67"/>
  <c r="P90" i="67"/>
  <c r="A91" i="67"/>
  <c r="C90" i="67"/>
  <c r="N90" i="67"/>
  <c r="Q90" i="67"/>
  <c r="J83" i="67"/>
  <c r="S83" i="67" s="1"/>
  <c r="S89" i="67"/>
  <c r="I89" i="67"/>
  <c r="R89" i="67"/>
  <c r="M89" i="67"/>
  <c r="G89" i="66"/>
  <c r="K89" i="66"/>
  <c r="P89" i="66"/>
  <c r="A90" i="66"/>
  <c r="E89" i="66"/>
  <c r="J89" i="66"/>
  <c r="O89" i="66"/>
  <c r="C89" i="66"/>
  <c r="N89" i="66"/>
  <c r="Q89" i="66"/>
  <c r="S88" i="66"/>
  <c r="S52" i="66"/>
  <c r="K52" i="66"/>
  <c r="R52" i="66" s="1"/>
  <c r="G53" i="66" s="1"/>
  <c r="H53" i="66" s="1"/>
  <c r="I87" i="66"/>
  <c r="R87" i="66"/>
  <c r="M87" i="66"/>
  <c r="R88" i="66" l="1"/>
  <c r="H90" i="67"/>
  <c r="R90" i="67" s="1"/>
  <c r="I88" i="66"/>
  <c r="F92" i="69"/>
  <c r="I92" i="69"/>
  <c r="C92" i="69"/>
  <c r="H92" i="69"/>
  <c r="K92" i="69"/>
  <c r="G92" i="69"/>
  <c r="A93" i="69"/>
  <c r="L92" i="69"/>
  <c r="E92" i="69"/>
  <c r="D57" i="69"/>
  <c r="L57" i="69" s="1"/>
  <c r="E57" i="69"/>
  <c r="D91" i="69"/>
  <c r="J91" i="69"/>
  <c r="P90" i="69"/>
  <c r="O90" i="69"/>
  <c r="P56" i="69"/>
  <c r="O56" i="69"/>
  <c r="M91" i="69"/>
  <c r="N91" i="69"/>
  <c r="I85" i="67"/>
  <c r="M85" i="67"/>
  <c r="K85" i="67"/>
  <c r="R85" i="67" s="1"/>
  <c r="S90" i="67"/>
  <c r="J84" i="67"/>
  <c r="S84" i="67" s="1"/>
  <c r="G91" i="67"/>
  <c r="K91" i="67"/>
  <c r="P91" i="67"/>
  <c r="Q91" i="67"/>
  <c r="C91" i="67"/>
  <c r="N91" i="67"/>
  <c r="A92" i="67"/>
  <c r="E91" i="67"/>
  <c r="O91" i="67"/>
  <c r="J91" i="67"/>
  <c r="H89" i="66"/>
  <c r="I53" i="66"/>
  <c r="M53" i="66"/>
  <c r="J53" i="66"/>
  <c r="Q90" i="66"/>
  <c r="G90" i="66"/>
  <c r="K90" i="66"/>
  <c r="P90" i="66"/>
  <c r="A91" i="66"/>
  <c r="E90" i="66"/>
  <c r="O90" i="66"/>
  <c r="C90" i="66"/>
  <c r="N90" i="66"/>
  <c r="J90" i="66"/>
  <c r="S89" i="66"/>
  <c r="I90" i="67" l="1"/>
  <c r="M90" i="67"/>
  <c r="C93" i="69"/>
  <c r="G93" i="69"/>
  <c r="K93" i="69"/>
  <c r="E93" i="69"/>
  <c r="I93" i="69"/>
  <c r="F93" i="69"/>
  <c r="A94" i="69"/>
  <c r="L93" i="69"/>
  <c r="H93" i="69"/>
  <c r="O91" i="69"/>
  <c r="P91" i="69"/>
  <c r="M57" i="69"/>
  <c r="N57" i="69"/>
  <c r="F57" i="69"/>
  <c r="J57" i="69" s="1"/>
  <c r="C58" i="69" s="1"/>
  <c r="J92" i="69"/>
  <c r="D92" i="69"/>
  <c r="N92" i="69"/>
  <c r="M92" i="69"/>
  <c r="H91" i="67"/>
  <c r="I91" i="67" s="1"/>
  <c r="S91" i="67"/>
  <c r="C92" i="67"/>
  <c r="N92" i="67"/>
  <c r="J92" i="67"/>
  <c r="P92" i="67"/>
  <c r="E92" i="67"/>
  <c r="K92" i="67"/>
  <c r="Q92" i="67"/>
  <c r="A93" i="67"/>
  <c r="O92" i="67"/>
  <c r="G92" i="67"/>
  <c r="J85" i="67"/>
  <c r="S85" i="67" s="1"/>
  <c r="I22" i="67" s="1"/>
  <c r="S90" i="66"/>
  <c r="H90" i="66"/>
  <c r="C91" i="66"/>
  <c r="N91" i="66"/>
  <c r="Q91" i="66"/>
  <c r="G91" i="66"/>
  <c r="P91" i="66"/>
  <c r="E91" i="66"/>
  <c r="O91" i="66"/>
  <c r="J91" i="66"/>
  <c r="K91" i="66"/>
  <c r="A92" i="66"/>
  <c r="S53" i="66"/>
  <c r="K53" i="66"/>
  <c r="R53" i="66" s="1"/>
  <c r="G54" i="66" s="1"/>
  <c r="H54" i="66" s="1"/>
  <c r="M89" i="66"/>
  <c r="I89" i="66"/>
  <c r="R89" i="66"/>
  <c r="M91" i="67" l="1"/>
  <c r="R91" i="67"/>
  <c r="D58" i="69"/>
  <c r="L58" i="69" s="1"/>
  <c r="E58" i="69"/>
  <c r="N93" i="69"/>
  <c r="M93" i="69"/>
  <c r="H94" i="69"/>
  <c r="L94" i="69"/>
  <c r="F94" i="69"/>
  <c r="K94" i="69"/>
  <c r="A95" i="69"/>
  <c r="I94" i="69"/>
  <c r="G94" i="69"/>
  <c r="C94" i="69"/>
  <c r="E94" i="69"/>
  <c r="O92" i="69"/>
  <c r="P92" i="69"/>
  <c r="P57" i="69"/>
  <c r="O57" i="69"/>
  <c r="J93" i="69"/>
  <c r="D93" i="69"/>
  <c r="H92" i="67"/>
  <c r="R92" i="67" s="1"/>
  <c r="E93" i="67"/>
  <c r="J93" i="67"/>
  <c r="O93" i="67"/>
  <c r="C93" i="67"/>
  <c r="K93" i="67"/>
  <c r="Q93" i="67"/>
  <c r="G93" i="67"/>
  <c r="P93" i="67"/>
  <c r="A94" i="67"/>
  <c r="N93" i="67"/>
  <c r="S92" i="67"/>
  <c r="I92" i="67"/>
  <c r="E92" i="66"/>
  <c r="J92" i="66"/>
  <c r="O92" i="66"/>
  <c r="C92" i="66"/>
  <c r="N92" i="66"/>
  <c r="Q92" i="66"/>
  <c r="G92" i="66"/>
  <c r="P92" i="66"/>
  <c r="K92" i="66"/>
  <c r="A93" i="66"/>
  <c r="M54" i="66"/>
  <c r="I54" i="66"/>
  <c r="J54" i="66"/>
  <c r="S91" i="66"/>
  <c r="H91" i="66"/>
  <c r="M90" i="66"/>
  <c r="I90" i="66"/>
  <c r="R90" i="66"/>
  <c r="M92" i="67" l="1"/>
  <c r="N58" i="69"/>
  <c r="M58" i="69"/>
  <c r="F58" i="69"/>
  <c r="J58" i="69" s="1"/>
  <c r="C59" i="69" s="1"/>
  <c r="N94" i="69"/>
  <c r="M94" i="69"/>
  <c r="E95" i="69"/>
  <c r="I95" i="69"/>
  <c r="A96" i="69"/>
  <c r="G95" i="69"/>
  <c r="L95" i="69"/>
  <c r="H95" i="69"/>
  <c r="F95" i="69"/>
  <c r="C95" i="69"/>
  <c r="K95" i="69"/>
  <c r="O93" i="69"/>
  <c r="P93" i="69"/>
  <c r="D94" i="69"/>
  <c r="J94" i="69"/>
  <c r="H93" i="67"/>
  <c r="I93" i="67" s="1"/>
  <c r="S93" i="67"/>
  <c r="E94" i="67"/>
  <c r="J94" i="67"/>
  <c r="O94" i="67"/>
  <c r="G94" i="67"/>
  <c r="K94" i="67"/>
  <c r="P94" i="67"/>
  <c r="A95" i="67"/>
  <c r="N94" i="67"/>
  <c r="C94" i="67"/>
  <c r="Q94" i="67"/>
  <c r="I91" i="66"/>
  <c r="R91" i="66"/>
  <c r="M91" i="66"/>
  <c r="H92" i="66"/>
  <c r="S54" i="66"/>
  <c r="K54" i="66"/>
  <c r="R54" i="66" s="1"/>
  <c r="G55" i="66" s="1"/>
  <c r="H55" i="66" s="1"/>
  <c r="G93" i="66"/>
  <c r="K93" i="66"/>
  <c r="P93" i="66"/>
  <c r="A94" i="66"/>
  <c r="E93" i="66"/>
  <c r="J93" i="66"/>
  <c r="O93" i="66"/>
  <c r="Q93" i="66"/>
  <c r="N93" i="66"/>
  <c r="C93" i="66"/>
  <c r="S92" i="66"/>
  <c r="M93" i="67" l="1"/>
  <c r="R93" i="67"/>
  <c r="P94" i="69"/>
  <c r="O94" i="69"/>
  <c r="D59" i="69"/>
  <c r="L59" i="69" s="1"/>
  <c r="E59" i="69"/>
  <c r="M95" i="69"/>
  <c r="N95" i="69"/>
  <c r="F96" i="69"/>
  <c r="C96" i="69"/>
  <c r="H96" i="69"/>
  <c r="G96" i="69"/>
  <c r="E96" i="69"/>
  <c r="L96" i="69"/>
  <c r="K96" i="69"/>
  <c r="I96" i="69"/>
  <c r="A97" i="69"/>
  <c r="D95" i="69"/>
  <c r="J95" i="69"/>
  <c r="O58" i="69"/>
  <c r="P58" i="69"/>
  <c r="S93" i="66"/>
  <c r="H94" i="67"/>
  <c r="M94" i="67" s="1"/>
  <c r="G95" i="67"/>
  <c r="K95" i="67"/>
  <c r="P95" i="67"/>
  <c r="A96" i="67"/>
  <c r="Q95" i="67"/>
  <c r="J95" i="67"/>
  <c r="C95" i="67"/>
  <c r="N95" i="67"/>
  <c r="O95" i="67"/>
  <c r="E95" i="67"/>
  <c r="S94" i="67"/>
  <c r="I94" i="67"/>
  <c r="I92" i="66"/>
  <c r="R92" i="66"/>
  <c r="M92" i="66"/>
  <c r="H93" i="66"/>
  <c r="Q94" i="66"/>
  <c r="G94" i="66"/>
  <c r="K94" i="66"/>
  <c r="P94" i="66"/>
  <c r="A95" i="66"/>
  <c r="J94" i="66"/>
  <c r="N94" i="66"/>
  <c r="O94" i="66"/>
  <c r="E94" i="66"/>
  <c r="C94" i="66"/>
  <c r="M55" i="66"/>
  <c r="I55" i="66"/>
  <c r="J55" i="66"/>
  <c r="R94" i="67" l="1"/>
  <c r="M59" i="69"/>
  <c r="N59" i="69"/>
  <c r="F59" i="69"/>
  <c r="J59" i="69" s="1"/>
  <c r="C60" i="69" s="1"/>
  <c r="C97" i="69"/>
  <c r="G97" i="69"/>
  <c r="K97" i="69"/>
  <c r="F97" i="69"/>
  <c r="L97" i="69"/>
  <c r="A98" i="69"/>
  <c r="E97" i="69"/>
  <c r="I97" i="69"/>
  <c r="H97" i="69"/>
  <c r="N96" i="69"/>
  <c r="M96" i="69"/>
  <c r="O95" i="69"/>
  <c r="P95" i="69"/>
  <c r="J96" i="69"/>
  <c r="D96" i="69"/>
  <c r="Q96" i="67"/>
  <c r="C96" i="67"/>
  <c r="N96" i="67"/>
  <c r="K96" i="67"/>
  <c r="A97" i="67"/>
  <c r="E96" i="67"/>
  <c r="O96" i="67"/>
  <c r="P96" i="67"/>
  <c r="J96" i="67"/>
  <c r="G96" i="67"/>
  <c r="H96" i="67" s="1"/>
  <c r="S95" i="67"/>
  <c r="H95" i="67"/>
  <c r="I93" i="66"/>
  <c r="R93" i="66"/>
  <c r="M93" i="66"/>
  <c r="S55" i="66"/>
  <c r="K55" i="66"/>
  <c r="R55" i="66" s="1"/>
  <c r="G56" i="66" s="1"/>
  <c r="H56" i="66" s="1"/>
  <c r="S94" i="66"/>
  <c r="H94" i="66"/>
  <c r="C95" i="66"/>
  <c r="N95" i="66"/>
  <c r="Q95" i="66"/>
  <c r="K95" i="66"/>
  <c r="A96" i="66"/>
  <c r="J95" i="66"/>
  <c r="O95" i="66"/>
  <c r="P95" i="66"/>
  <c r="G95" i="66"/>
  <c r="E95" i="66"/>
  <c r="D97" i="69" l="1"/>
  <c r="J97" i="69"/>
  <c r="D60" i="69"/>
  <c r="L60" i="69" s="1"/>
  <c r="E60" i="69"/>
  <c r="M97" i="69"/>
  <c r="N97" i="69"/>
  <c r="O59" i="69"/>
  <c r="P59" i="69"/>
  <c r="O96" i="69"/>
  <c r="P96" i="69"/>
  <c r="G98" i="69"/>
  <c r="K98" i="69"/>
  <c r="F98" i="69"/>
  <c r="H98" i="69"/>
  <c r="E98" i="69"/>
  <c r="C98" i="69"/>
  <c r="I98" i="69"/>
  <c r="A99" i="69"/>
  <c r="L98" i="69"/>
  <c r="S95" i="66"/>
  <c r="S96" i="67"/>
  <c r="C97" i="67"/>
  <c r="N97" i="67"/>
  <c r="E97" i="67"/>
  <c r="J97" i="67"/>
  <c r="O97" i="67"/>
  <c r="G97" i="67"/>
  <c r="P97" i="67"/>
  <c r="Q97" i="67"/>
  <c r="K97" i="67"/>
  <c r="A98" i="67"/>
  <c r="M95" i="67"/>
  <c r="I95" i="67"/>
  <c r="R95" i="67"/>
  <c r="M96" i="67"/>
  <c r="I96" i="67"/>
  <c r="R96" i="67"/>
  <c r="H95" i="66"/>
  <c r="E96" i="66"/>
  <c r="J96" i="66"/>
  <c r="O96" i="66"/>
  <c r="C96" i="66"/>
  <c r="N96" i="66"/>
  <c r="K96" i="66"/>
  <c r="A97" i="66"/>
  <c r="P96" i="66"/>
  <c r="Q96" i="66"/>
  <c r="G96" i="66"/>
  <c r="M94" i="66"/>
  <c r="I94" i="66"/>
  <c r="R94" i="66"/>
  <c r="M56" i="66"/>
  <c r="I56" i="66"/>
  <c r="J56" i="66"/>
  <c r="H99" i="69" l="1"/>
  <c r="L99" i="69"/>
  <c r="C99" i="69"/>
  <c r="G99" i="69"/>
  <c r="K99" i="69"/>
  <c r="I99" i="69"/>
  <c r="A100" i="69"/>
  <c r="F99" i="69"/>
  <c r="E99" i="69"/>
  <c r="O97" i="69"/>
  <c r="P97" i="69"/>
  <c r="N98" i="69"/>
  <c r="M98" i="69"/>
  <c r="D98" i="69"/>
  <c r="J98" i="69"/>
  <c r="M60" i="69"/>
  <c r="N60" i="69"/>
  <c r="F60" i="69"/>
  <c r="J60" i="69" s="1"/>
  <c r="C61" i="69" s="1"/>
  <c r="H96" i="66"/>
  <c r="M96" i="66" s="1"/>
  <c r="S96" i="66"/>
  <c r="E98" i="67"/>
  <c r="J98" i="67"/>
  <c r="O98" i="67"/>
  <c r="G98" i="67"/>
  <c r="K98" i="67"/>
  <c r="P98" i="67"/>
  <c r="A99" i="67"/>
  <c r="C98" i="67"/>
  <c r="N98" i="67"/>
  <c r="Q98" i="67"/>
  <c r="H97" i="67"/>
  <c r="S97" i="67"/>
  <c r="G97" i="66"/>
  <c r="K97" i="66"/>
  <c r="P97" i="66"/>
  <c r="A98" i="66"/>
  <c r="E97" i="66"/>
  <c r="J97" i="66"/>
  <c r="O97" i="66"/>
  <c r="C97" i="66"/>
  <c r="N97" i="66"/>
  <c r="Q97" i="66"/>
  <c r="S56" i="66"/>
  <c r="K56" i="66"/>
  <c r="R56" i="66" s="1"/>
  <c r="G57" i="66" s="1"/>
  <c r="H57" i="66" s="1"/>
  <c r="I95" i="66"/>
  <c r="R95" i="66"/>
  <c r="M95" i="66"/>
  <c r="I96" i="66" l="1"/>
  <c r="R96" i="66"/>
  <c r="O98" i="69"/>
  <c r="P98" i="69"/>
  <c r="E100" i="69"/>
  <c r="I100" i="69"/>
  <c r="A101" i="69"/>
  <c r="H100" i="69"/>
  <c r="L100" i="69"/>
  <c r="G100" i="69"/>
  <c r="F100" i="69"/>
  <c r="K100" i="69"/>
  <c r="C100" i="69"/>
  <c r="D99" i="69"/>
  <c r="J99" i="69"/>
  <c r="D61" i="69"/>
  <c r="L61" i="69" s="1"/>
  <c r="E61" i="69"/>
  <c r="O60" i="69"/>
  <c r="P60" i="69"/>
  <c r="N99" i="69"/>
  <c r="M99" i="69"/>
  <c r="H98" i="67"/>
  <c r="R98" i="67" s="1"/>
  <c r="I97" i="67"/>
  <c r="R97" i="67"/>
  <c r="M97" i="67"/>
  <c r="G99" i="67"/>
  <c r="K99" i="67"/>
  <c r="P99" i="67"/>
  <c r="A100" i="67"/>
  <c r="Q99" i="67"/>
  <c r="E99" i="67"/>
  <c r="O99" i="67"/>
  <c r="N99" i="67"/>
  <c r="J99" i="67"/>
  <c r="C99" i="67"/>
  <c r="S98" i="67"/>
  <c r="I57" i="66"/>
  <c r="M57" i="66"/>
  <c r="J57" i="66"/>
  <c r="S97" i="66"/>
  <c r="Q98" i="66"/>
  <c r="G98" i="66"/>
  <c r="K98" i="66"/>
  <c r="P98" i="66"/>
  <c r="A99" i="66"/>
  <c r="E98" i="66"/>
  <c r="O98" i="66"/>
  <c r="C98" i="66"/>
  <c r="N98" i="66"/>
  <c r="J98" i="66"/>
  <c r="H97" i="66"/>
  <c r="I98" i="67" l="1"/>
  <c r="M98" i="67"/>
  <c r="P99" i="69"/>
  <c r="O99" i="69"/>
  <c r="N61" i="69"/>
  <c r="M61" i="69"/>
  <c r="F61" i="69"/>
  <c r="J61" i="69" s="1"/>
  <c r="C62" i="69" s="1"/>
  <c r="D100" i="69"/>
  <c r="J100" i="69"/>
  <c r="M100" i="69"/>
  <c r="N100" i="69"/>
  <c r="F101" i="69"/>
  <c r="E101" i="69"/>
  <c r="I101" i="69"/>
  <c r="A102" i="69"/>
  <c r="C101" i="69"/>
  <c r="K101" i="69"/>
  <c r="H101" i="69"/>
  <c r="G101" i="69"/>
  <c r="L101" i="69"/>
  <c r="S99" i="67"/>
  <c r="H99" i="67"/>
  <c r="R99" i="67" s="1"/>
  <c r="Q100" i="67"/>
  <c r="C100" i="67"/>
  <c r="N100" i="67"/>
  <c r="G100" i="67"/>
  <c r="P100" i="67"/>
  <c r="J100" i="67"/>
  <c r="A101" i="67"/>
  <c r="O100" i="67"/>
  <c r="K100" i="67"/>
  <c r="E100" i="67"/>
  <c r="S98" i="66"/>
  <c r="H98" i="66"/>
  <c r="I98" i="66" s="1"/>
  <c r="M97" i="66"/>
  <c r="R97" i="66"/>
  <c r="I97" i="66"/>
  <c r="S57" i="66"/>
  <c r="K57" i="66"/>
  <c r="R57" i="66" s="1"/>
  <c r="G58" i="66" s="1"/>
  <c r="H58" i="66" s="1"/>
  <c r="C99" i="66"/>
  <c r="N99" i="66"/>
  <c r="Q99" i="66"/>
  <c r="G99" i="66"/>
  <c r="P99" i="66"/>
  <c r="E99" i="66"/>
  <c r="O99" i="66"/>
  <c r="A100" i="66"/>
  <c r="K99" i="66"/>
  <c r="J99" i="66"/>
  <c r="M99" i="67" l="1"/>
  <c r="C102" i="69"/>
  <c r="G102" i="69"/>
  <c r="K102" i="69"/>
  <c r="F102" i="69"/>
  <c r="L102" i="69"/>
  <c r="I102" i="69"/>
  <c r="A103" i="69"/>
  <c r="H102" i="69"/>
  <c r="E102" i="69"/>
  <c r="N101" i="69"/>
  <c r="M101" i="69"/>
  <c r="P61" i="69"/>
  <c r="O61" i="69"/>
  <c r="J101" i="69"/>
  <c r="D101" i="69"/>
  <c r="P100" i="69"/>
  <c r="O100" i="69"/>
  <c r="D62" i="69"/>
  <c r="L62" i="69" s="1"/>
  <c r="E62" i="69"/>
  <c r="M98" i="66"/>
  <c r="R98" i="66"/>
  <c r="I99" i="67"/>
  <c r="H100" i="67"/>
  <c r="M100" i="67" s="1"/>
  <c r="C101" i="67"/>
  <c r="N101" i="67"/>
  <c r="E101" i="67"/>
  <c r="J101" i="67"/>
  <c r="O101" i="67"/>
  <c r="Q101" i="67"/>
  <c r="K101" i="67"/>
  <c r="A102" i="67"/>
  <c r="P101" i="67"/>
  <c r="G101" i="67"/>
  <c r="S100" i="67"/>
  <c r="H99" i="66"/>
  <c r="M99" i="66" s="1"/>
  <c r="E100" i="66"/>
  <c r="J100" i="66"/>
  <c r="O100" i="66"/>
  <c r="C100" i="66"/>
  <c r="N100" i="66"/>
  <c r="Q100" i="66"/>
  <c r="G100" i="66"/>
  <c r="P100" i="66"/>
  <c r="A101" i="66"/>
  <c r="K100" i="66"/>
  <c r="S99" i="66"/>
  <c r="I58" i="66"/>
  <c r="M58" i="66"/>
  <c r="J58" i="66"/>
  <c r="R99" i="66" l="1"/>
  <c r="M62" i="69"/>
  <c r="N62" i="69"/>
  <c r="F62" i="69"/>
  <c r="J62" i="69" s="1"/>
  <c r="H103" i="69"/>
  <c r="L103" i="69"/>
  <c r="C103" i="69"/>
  <c r="G103" i="69"/>
  <c r="K103" i="69"/>
  <c r="E103" i="69"/>
  <c r="I103" i="69"/>
  <c r="F103" i="69"/>
  <c r="A104" i="69"/>
  <c r="P101" i="69"/>
  <c r="O101" i="69"/>
  <c r="N102" i="69"/>
  <c r="M102" i="69"/>
  <c r="J102" i="69"/>
  <c r="D102" i="69"/>
  <c r="I99" i="66"/>
  <c r="I100" i="67"/>
  <c r="R100" i="67"/>
  <c r="H101" i="67"/>
  <c r="R101" i="67" s="1"/>
  <c r="E102" i="67"/>
  <c r="J102" i="67"/>
  <c r="O102" i="67"/>
  <c r="G102" i="67"/>
  <c r="K102" i="67"/>
  <c r="P102" i="67"/>
  <c r="A103" i="67"/>
  <c r="C102" i="67"/>
  <c r="Q102" i="67"/>
  <c r="N102" i="67"/>
  <c r="S101" i="67"/>
  <c r="I101" i="67"/>
  <c r="H100" i="66"/>
  <c r="S58" i="66"/>
  <c r="K58" i="66"/>
  <c r="R58" i="66" s="1"/>
  <c r="G59" i="66" s="1"/>
  <c r="H59" i="66" s="1"/>
  <c r="S100" i="66"/>
  <c r="G101" i="66"/>
  <c r="K101" i="66"/>
  <c r="P101" i="66"/>
  <c r="A102" i="66"/>
  <c r="E101" i="66"/>
  <c r="J101" i="66"/>
  <c r="O101" i="66"/>
  <c r="Q101" i="66"/>
  <c r="C101" i="66"/>
  <c r="N101" i="66"/>
  <c r="O102" i="69" l="1"/>
  <c r="P102" i="69"/>
  <c r="O62" i="69"/>
  <c r="P62" i="69"/>
  <c r="E104" i="69"/>
  <c r="I104" i="69"/>
  <c r="A105" i="69"/>
  <c r="H104" i="69"/>
  <c r="L104" i="69"/>
  <c r="F104" i="69"/>
  <c r="C104" i="69"/>
  <c r="K104" i="69"/>
  <c r="G104" i="69"/>
  <c r="D103" i="69"/>
  <c r="J103" i="69"/>
  <c r="M103" i="69"/>
  <c r="N103" i="69"/>
  <c r="M101" i="67"/>
  <c r="H102" i="67"/>
  <c r="M102" i="67" s="1"/>
  <c r="G103" i="67"/>
  <c r="K103" i="67"/>
  <c r="P103" i="67"/>
  <c r="A104" i="67"/>
  <c r="Q103" i="67"/>
  <c r="J103" i="67"/>
  <c r="C103" i="67"/>
  <c r="N103" i="67"/>
  <c r="E103" i="67"/>
  <c r="O103" i="67"/>
  <c r="S102" i="67"/>
  <c r="R102" i="67"/>
  <c r="Q102" i="66"/>
  <c r="G102" i="66"/>
  <c r="K102" i="66"/>
  <c r="P102" i="66"/>
  <c r="A103" i="66"/>
  <c r="J102" i="66"/>
  <c r="C102" i="66"/>
  <c r="E102" i="66"/>
  <c r="O102" i="66"/>
  <c r="N102" i="66"/>
  <c r="M59" i="66"/>
  <c r="I59" i="66"/>
  <c r="J59" i="66"/>
  <c r="S101" i="66"/>
  <c r="H101" i="66"/>
  <c r="I100" i="66"/>
  <c r="R100" i="66"/>
  <c r="M100" i="66"/>
  <c r="I102" i="67" l="1"/>
  <c r="D104" i="69"/>
  <c r="J104" i="69"/>
  <c r="F105" i="69"/>
  <c r="E105" i="69"/>
  <c r="I105" i="69"/>
  <c r="A106" i="69"/>
  <c r="G105" i="69"/>
  <c r="L105" i="69"/>
  <c r="K105" i="69"/>
  <c r="H105" i="69"/>
  <c r="C105" i="69"/>
  <c r="P103" i="69"/>
  <c r="O103" i="69"/>
  <c r="M104" i="69"/>
  <c r="N104" i="69"/>
  <c r="S103" i="67"/>
  <c r="Q104" i="67"/>
  <c r="C104" i="67"/>
  <c r="N104" i="67"/>
  <c r="K104" i="67"/>
  <c r="A105" i="67"/>
  <c r="E104" i="67"/>
  <c r="O104" i="67"/>
  <c r="G104" i="67"/>
  <c r="P104" i="67"/>
  <c r="J104" i="67"/>
  <c r="H103" i="67"/>
  <c r="S102" i="66"/>
  <c r="H102" i="66"/>
  <c r="I102" i="66" s="1"/>
  <c r="I101" i="66"/>
  <c r="R101" i="66"/>
  <c r="M101" i="66"/>
  <c r="S59" i="66"/>
  <c r="K59" i="66"/>
  <c r="R59" i="66" s="1"/>
  <c r="G60" i="66" s="1"/>
  <c r="H60" i="66" s="1"/>
  <c r="C103" i="66"/>
  <c r="N103" i="66"/>
  <c r="Q103" i="66"/>
  <c r="K103" i="66"/>
  <c r="A104" i="66"/>
  <c r="J103" i="66"/>
  <c r="E103" i="66"/>
  <c r="G103" i="66"/>
  <c r="P103" i="66"/>
  <c r="O103" i="66"/>
  <c r="N105" i="69" l="1"/>
  <c r="M105" i="69"/>
  <c r="P104" i="69"/>
  <c r="O104" i="69"/>
  <c r="J105" i="69"/>
  <c r="D105" i="69"/>
  <c r="C106" i="69"/>
  <c r="G106" i="69"/>
  <c r="K106" i="69"/>
  <c r="F106" i="69"/>
  <c r="H106" i="69"/>
  <c r="E106" i="69"/>
  <c r="L106" i="69"/>
  <c r="A107" i="69"/>
  <c r="I106" i="69"/>
  <c r="H103" i="66"/>
  <c r="I103" i="66" s="1"/>
  <c r="R102" i="66"/>
  <c r="H104" i="67"/>
  <c r="I104" i="67" s="1"/>
  <c r="M103" i="67"/>
  <c r="R103" i="67"/>
  <c r="I103" i="67"/>
  <c r="S104" i="67"/>
  <c r="C105" i="67"/>
  <c r="N105" i="67"/>
  <c r="E105" i="67"/>
  <c r="J105" i="67"/>
  <c r="O105" i="67"/>
  <c r="G105" i="67"/>
  <c r="P105" i="67"/>
  <c r="A106" i="67"/>
  <c r="K105" i="67"/>
  <c r="Q105" i="67"/>
  <c r="M102" i="66"/>
  <c r="S103" i="66"/>
  <c r="E104" i="66"/>
  <c r="J104" i="66"/>
  <c r="O104" i="66"/>
  <c r="C104" i="66"/>
  <c r="N104" i="66"/>
  <c r="K104" i="66"/>
  <c r="A105" i="66"/>
  <c r="G104" i="66"/>
  <c r="P104" i="66"/>
  <c r="Q104" i="66"/>
  <c r="I60" i="66"/>
  <c r="M60" i="66"/>
  <c r="J60" i="66"/>
  <c r="M103" i="66" l="1"/>
  <c r="R103" i="66"/>
  <c r="O105" i="69"/>
  <c r="P105" i="69"/>
  <c r="N106" i="69"/>
  <c r="M106" i="69"/>
  <c r="J106" i="69"/>
  <c r="D106" i="69"/>
  <c r="H107" i="69"/>
  <c r="L107" i="69"/>
  <c r="C107" i="69"/>
  <c r="G107" i="69"/>
  <c r="K107" i="69"/>
  <c r="I107" i="69"/>
  <c r="A108" i="69"/>
  <c r="F107" i="69"/>
  <c r="E107" i="69"/>
  <c r="R104" i="67"/>
  <c r="H105" i="67"/>
  <c r="M105" i="67" s="1"/>
  <c r="M104" i="67"/>
  <c r="E106" i="67"/>
  <c r="J106" i="67"/>
  <c r="O106" i="67"/>
  <c r="G106" i="67"/>
  <c r="K106" i="67"/>
  <c r="P106" i="67"/>
  <c r="A107" i="67"/>
  <c r="C106" i="67"/>
  <c r="N106" i="67"/>
  <c r="Q106" i="67"/>
  <c r="S105" i="67"/>
  <c r="H104" i="66"/>
  <c r="M104" i="66" s="1"/>
  <c r="G105" i="66"/>
  <c r="K105" i="66"/>
  <c r="P105" i="66"/>
  <c r="A106" i="66"/>
  <c r="E105" i="66"/>
  <c r="J105" i="66"/>
  <c r="O105" i="66"/>
  <c r="C105" i="66"/>
  <c r="N105" i="66"/>
  <c r="Q105" i="66"/>
  <c r="S60" i="66"/>
  <c r="K60" i="66"/>
  <c r="R60" i="66" s="1"/>
  <c r="G61" i="66" s="1"/>
  <c r="H61" i="66" s="1"/>
  <c r="S104" i="66"/>
  <c r="I105" i="67" l="1"/>
  <c r="E108" i="69"/>
  <c r="I108" i="69"/>
  <c r="A109" i="69"/>
  <c r="H108" i="69"/>
  <c r="L108" i="69"/>
  <c r="G108" i="69"/>
  <c r="C108" i="69"/>
  <c r="K108" i="69"/>
  <c r="F108" i="69"/>
  <c r="D107" i="69"/>
  <c r="J107" i="69"/>
  <c r="N107" i="69"/>
  <c r="M107" i="69"/>
  <c r="O106" i="69"/>
  <c r="P106" i="69"/>
  <c r="R104" i="66"/>
  <c r="H106" i="67"/>
  <c r="R106" i="67" s="1"/>
  <c r="R105" i="67"/>
  <c r="I104" i="66"/>
  <c r="G107" i="67"/>
  <c r="K107" i="67"/>
  <c r="P107" i="67"/>
  <c r="A108" i="67"/>
  <c r="Q107" i="67"/>
  <c r="E107" i="67"/>
  <c r="O107" i="67"/>
  <c r="J107" i="67"/>
  <c r="C107" i="67"/>
  <c r="N107" i="67"/>
  <c r="S106" i="67"/>
  <c r="I61" i="66"/>
  <c r="M61" i="66"/>
  <c r="J61" i="66"/>
  <c r="S105" i="66"/>
  <c r="C106" i="66"/>
  <c r="N106" i="66"/>
  <c r="Q106" i="66"/>
  <c r="E106" i="66"/>
  <c r="O106" i="66"/>
  <c r="G106" i="66"/>
  <c r="P106" i="66"/>
  <c r="A107" i="66"/>
  <c r="K106" i="66"/>
  <c r="J106" i="66"/>
  <c r="H105" i="66"/>
  <c r="M106" i="67" l="1"/>
  <c r="M108" i="69"/>
  <c r="N108" i="69"/>
  <c r="P107" i="69"/>
  <c r="O107" i="69"/>
  <c r="D108" i="69"/>
  <c r="J108" i="69"/>
  <c r="F109" i="69"/>
  <c r="E109" i="69"/>
  <c r="I109" i="69"/>
  <c r="A110" i="69"/>
  <c r="C109" i="69"/>
  <c r="K109" i="69"/>
  <c r="H109" i="69"/>
  <c r="L109" i="69"/>
  <c r="G109" i="69"/>
  <c r="I106" i="67"/>
  <c r="H107" i="67"/>
  <c r="R107" i="67" s="1"/>
  <c r="S107" i="67"/>
  <c r="Q108" i="67"/>
  <c r="C108" i="67"/>
  <c r="N108" i="67"/>
  <c r="G108" i="67"/>
  <c r="P108" i="67"/>
  <c r="J108" i="67"/>
  <c r="K108" i="67"/>
  <c r="E108" i="67"/>
  <c r="A109" i="67"/>
  <c r="O108" i="67"/>
  <c r="M107" i="67"/>
  <c r="M105" i="66"/>
  <c r="I105" i="66"/>
  <c r="R105" i="66"/>
  <c r="S106" i="66"/>
  <c r="H106" i="66"/>
  <c r="S61" i="66"/>
  <c r="K61" i="66"/>
  <c r="R61" i="66" s="1"/>
  <c r="G62" i="66" s="1"/>
  <c r="H62" i="66" s="1"/>
  <c r="E107" i="66"/>
  <c r="J107" i="66"/>
  <c r="O107" i="66"/>
  <c r="C107" i="66"/>
  <c r="N107" i="66"/>
  <c r="G107" i="66"/>
  <c r="P107" i="66"/>
  <c r="Q107" i="66"/>
  <c r="A108" i="66"/>
  <c r="K107" i="66"/>
  <c r="I107" i="67" l="1"/>
  <c r="N109" i="69"/>
  <c r="M109" i="69"/>
  <c r="J109" i="69"/>
  <c r="D109" i="69"/>
  <c r="C110" i="69"/>
  <c r="G110" i="69"/>
  <c r="K110" i="69"/>
  <c r="F110" i="69"/>
  <c r="L110" i="69"/>
  <c r="I110" i="69"/>
  <c r="A111" i="69"/>
  <c r="E110" i="69"/>
  <c r="H110" i="69"/>
  <c r="P108" i="69"/>
  <c r="O108" i="69"/>
  <c r="S108" i="67"/>
  <c r="H108" i="67"/>
  <c r="C109" i="67"/>
  <c r="N109" i="67"/>
  <c r="E109" i="67"/>
  <c r="J109" i="67"/>
  <c r="O109" i="67"/>
  <c r="Q109" i="67"/>
  <c r="K109" i="67"/>
  <c r="A110" i="67"/>
  <c r="G109" i="67"/>
  <c r="P109" i="67"/>
  <c r="G108" i="66"/>
  <c r="K108" i="66"/>
  <c r="P108" i="66"/>
  <c r="A109" i="66"/>
  <c r="E108" i="66"/>
  <c r="J108" i="66"/>
  <c r="O108" i="66"/>
  <c r="Q108" i="66"/>
  <c r="C108" i="66"/>
  <c r="N108" i="66"/>
  <c r="M62" i="66"/>
  <c r="I62" i="66"/>
  <c r="J62" i="66"/>
  <c r="H107" i="66"/>
  <c r="S107" i="66"/>
  <c r="I106" i="66"/>
  <c r="R106" i="66"/>
  <c r="M106" i="66"/>
  <c r="J110" i="69" l="1"/>
  <c r="D110" i="69"/>
  <c r="P109" i="69"/>
  <c r="O109" i="69"/>
  <c r="N110" i="69"/>
  <c r="M110" i="69"/>
  <c r="H111" i="69"/>
  <c r="L111" i="69"/>
  <c r="C111" i="69"/>
  <c r="G111" i="69"/>
  <c r="K111" i="69"/>
  <c r="E111" i="69"/>
  <c r="A112" i="69"/>
  <c r="F111" i="69"/>
  <c r="I111" i="69"/>
  <c r="H109" i="67"/>
  <c r="E110" i="67"/>
  <c r="J110" i="67"/>
  <c r="O110" i="67"/>
  <c r="G110" i="67"/>
  <c r="K110" i="67"/>
  <c r="P110" i="67"/>
  <c r="A111" i="67"/>
  <c r="N110" i="67"/>
  <c r="Q110" i="67"/>
  <c r="C110" i="67"/>
  <c r="S109" i="67"/>
  <c r="M108" i="67"/>
  <c r="I108" i="67"/>
  <c r="R108" i="67"/>
  <c r="I107" i="66"/>
  <c r="R107" i="66"/>
  <c r="M107" i="66"/>
  <c r="S62" i="66"/>
  <c r="K62" i="66"/>
  <c r="R62" i="66" s="1"/>
  <c r="G63" i="66" s="1"/>
  <c r="H63" i="66" s="1"/>
  <c r="Q109" i="66"/>
  <c r="G109" i="66"/>
  <c r="K109" i="66"/>
  <c r="P109" i="66"/>
  <c r="A110" i="66"/>
  <c r="J109" i="66"/>
  <c r="E109" i="66"/>
  <c r="C109" i="66"/>
  <c r="N109" i="66"/>
  <c r="O109" i="66"/>
  <c r="S108" i="66"/>
  <c r="H108" i="66"/>
  <c r="E112" i="69" l="1"/>
  <c r="I112" i="69"/>
  <c r="A113" i="69"/>
  <c r="H112" i="69"/>
  <c r="L112" i="69"/>
  <c r="F112" i="69"/>
  <c r="C112" i="69"/>
  <c r="K112" i="69"/>
  <c r="G112" i="69"/>
  <c r="D111" i="69"/>
  <c r="J111" i="69"/>
  <c r="O110" i="69"/>
  <c r="P110" i="69"/>
  <c r="M111" i="69"/>
  <c r="N111" i="69"/>
  <c r="S110" i="67"/>
  <c r="G111" i="67"/>
  <c r="K111" i="67"/>
  <c r="P111" i="67"/>
  <c r="A112" i="67"/>
  <c r="Q111" i="67"/>
  <c r="J111" i="67"/>
  <c r="C111" i="67"/>
  <c r="N111" i="67"/>
  <c r="O111" i="67"/>
  <c r="E111" i="67"/>
  <c r="H110" i="67"/>
  <c r="I109" i="67"/>
  <c r="R109" i="67"/>
  <c r="M109" i="67"/>
  <c r="S109" i="66"/>
  <c r="H109" i="66"/>
  <c r="C110" i="66"/>
  <c r="N110" i="66"/>
  <c r="Q110" i="66"/>
  <c r="J110" i="66"/>
  <c r="K110" i="66"/>
  <c r="A111" i="66"/>
  <c r="G110" i="66"/>
  <c r="E110" i="66"/>
  <c r="P110" i="66"/>
  <c r="O110" i="66"/>
  <c r="I108" i="66"/>
  <c r="R108" i="66"/>
  <c r="M108" i="66"/>
  <c r="M63" i="66"/>
  <c r="I63" i="66"/>
  <c r="J63" i="66"/>
  <c r="M112" i="69" l="1"/>
  <c r="N112" i="69"/>
  <c r="P111" i="69"/>
  <c r="O111" i="69"/>
  <c r="D112" i="69"/>
  <c r="J112" i="69"/>
  <c r="F113" i="69"/>
  <c r="E113" i="69"/>
  <c r="I113" i="69"/>
  <c r="A114" i="69"/>
  <c r="G113" i="69"/>
  <c r="L113" i="69"/>
  <c r="C113" i="69"/>
  <c r="H113" i="69"/>
  <c r="K113" i="69"/>
  <c r="H111" i="67"/>
  <c r="R111" i="67" s="1"/>
  <c r="Q112" i="67"/>
  <c r="C112" i="67"/>
  <c r="N112" i="67"/>
  <c r="K112" i="67"/>
  <c r="A113" i="67"/>
  <c r="E112" i="67"/>
  <c r="O112" i="67"/>
  <c r="P112" i="67"/>
  <c r="J112" i="67"/>
  <c r="G112" i="67"/>
  <c r="H112" i="67" s="1"/>
  <c r="I110" i="67"/>
  <c r="R110" i="67"/>
  <c r="M110" i="67"/>
  <c r="S111" i="67"/>
  <c r="M109" i="66"/>
  <c r="I109" i="66"/>
  <c r="R109" i="66"/>
  <c r="E111" i="66"/>
  <c r="J111" i="66"/>
  <c r="O111" i="66"/>
  <c r="C111" i="66"/>
  <c r="N111" i="66"/>
  <c r="K111" i="66"/>
  <c r="A112" i="66"/>
  <c r="G111" i="66"/>
  <c r="Q111" i="66"/>
  <c r="P111" i="66"/>
  <c r="S63" i="66"/>
  <c r="K63" i="66"/>
  <c r="R63" i="66" s="1"/>
  <c r="G64" i="66" s="1"/>
  <c r="H64" i="66" s="1"/>
  <c r="S110" i="66"/>
  <c r="H110" i="66"/>
  <c r="I111" i="67" l="1"/>
  <c r="M111" i="67"/>
  <c r="J113" i="69"/>
  <c r="D113" i="69"/>
  <c r="N113" i="69"/>
  <c r="M113" i="69"/>
  <c r="C114" i="69"/>
  <c r="G114" i="69"/>
  <c r="K114" i="69"/>
  <c r="F114" i="69"/>
  <c r="H114" i="69"/>
  <c r="E114" i="69"/>
  <c r="I114" i="69"/>
  <c r="L114" i="69"/>
  <c r="A115" i="69"/>
  <c r="P112" i="69"/>
  <c r="O112" i="69"/>
  <c r="M112" i="67"/>
  <c r="I112" i="67"/>
  <c r="R112" i="67"/>
  <c r="S112" i="67"/>
  <c r="C113" i="67"/>
  <c r="N113" i="67"/>
  <c r="E113" i="67"/>
  <c r="J113" i="67"/>
  <c r="O113" i="67"/>
  <c r="G113" i="67"/>
  <c r="P113" i="67"/>
  <c r="Q113" i="67"/>
  <c r="K113" i="67"/>
  <c r="A114" i="67"/>
  <c r="I64" i="66"/>
  <c r="M64" i="66"/>
  <c r="J64" i="66"/>
  <c r="H111" i="66"/>
  <c r="G112" i="66"/>
  <c r="K112" i="66"/>
  <c r="P112" i="66"/>
  <c r="A113" i="66"/>
  <c r="E112" i="66"/>
  <c r="J112" i="66"/>
  <c r="O112" i="66"/>
  <c r="C112" i="66"/>
  <c r="N112" i="66"/>
  <c r="Q112" i="66"/>
  <c r="I110" i="66"/>
  <c r="R110" i="66"/>
  <c r="M110" i="66"/>
  <c r="S111" i="66"/>
  <c r="H115" i="69" l="1"/>
  <c r="L115" i="69"/>
  <c r="C115" i="69"/>
  <c r="G115" i="69"/>
  <c r="K115" i="69"/>
  <c r="I115" i="69"/>
  <c r="A116" i="69"/>
  <c r="F115" i="69"/>
  <c r="E115" i="69"/>
  <c r="J114" i="69"/>
  <c r="D114" i="69"/>
  <c r="O113" i="69"/>
  <c r="P113" i="69"/>
  <c r="N114" i="69"/>
  <c r="M114" i="69"/>
  <c r="S113" i="67"/>
  <c r="E114" i="67"/>
  <c r="J114" i="67"/>
  <c r="O114" i="67"/>
  <c r="G114" i="67"/>
  <c r="K114" i="67"/>
  <c r="P114" i="67"/>
  <c r="A115" i="67"/>
  <c r="C114" i="67"/>
  <c r="N114" i="67"/>
  <c r="Q114" i="67"/>
  <c r="H113" i="67"/>
  <c r="S112" i="66"/>
  <c r="H112" i="66"/>
  <c r="S64" i="66"/>
  <c r="K64" i="66"/>
  <c r="R64" i="66" s="1"/>
  <c r="G65" i="66" s="1"/>
  <c r="H65" i="66" s="1"/>
  <c r="Q113" i="66"/>
  <c r="G113" i="66"/>
  <c r="K113" i="66"/>
  <c r="P113" i="66"/>
  <c r="A114" i="66"/>
  <c r="C113" i="66"/>
  <c r="N113" i="66"/>
  <c r="E113" i="66"/>
  <c r="O113" i="66"/>
  <c r="J113" i="66"/>
  <c r="I111" i="66"/>
  <c r="R111" i="66"/>
  <c r="M111" i="66"/>
  <c r="N115" i="69" l="1"/>
  <c r="M115" i="69"/>
  <c r="E116" i="69"/>
  <c r="I116" i="69"/>
  <c r="A117" i="69"/>
  <c r="H116" i="69"/>
  <c r="L116" i="69"/>
  <c r="G116" i="69"/>
  <c r="F116" i="69"/>
  <c r="K116" i="69"/>
  <c r="C116" i="69"/>
  <c r="D115" i="69"/>
  <c r="J115" i="69"/>
  <c r="O114" i="69"/>
  <c r="P114" i="69"/>
  <c r="H114" i="67"/>
  <c r="R114" i="67" s="1"/>
  <c r="I113" i="67"/>
  <c r="R113" i="67"/>
  <c r="M113" i="67"/>
  <c r="G115" i="67"/>
  <c r="K115" i="67"/>
  <c r="P115" i="67"/>
  <c r="A116" i="67"/>
  <c r="Q115" i="67"/>
  <c r="E115" i="67"/>
  <c r="O115" i="67"/>
  <c r="N115" i="67"/>
  <c r="J115" i="67"/>
  <c r="C115" i="67"/>
  <c r="S114" i="67"/>
  <c r="I65" i="66"/>
  <c r="M65" i="66"/>
  <c r="J65" i="66"/>
  <c r="S113" i="66"/>
  <c r="H113" i="66"/>
  <c r="M112" i="66"/>
  <c r="I112" i="66"/>
  <c r="R112" i="66"/>
  <c r="C114" i="66"/>
  <c r="N114" i="66"/>
  <c r="Q114" i="66"/>
  <c r="E114" i="66"/>
  <c r="O114" i="66"/>
  <c r="G114" i="66"/>
  <c r="P114" i="66"/>
  <c r="K114" i="66"/>
  <c r="J114" i="66"/>
  <c r="A115" i="66"/>
  <c r="I114" i="67" l="1"/>
  <c r="F117" i="69"/>
  <c r="E117" i="69"/>
  <c r="I117" i="69"/>
  <c r="A118" i="69"/>
  <c r="C117" i="69"/>
  <c r="K117" i="69"/>
  <c r="H117" i="69"/>
  <c r="G117" i="69"/>
  <c r="L117" i="69"/>
  <c r="P115" i="69"/>
  <c r="O115" i="69"/>
  <c r="D116" i="69"/>
  <c r="J116" i="69"/>
  <c r="M116" i="69"/>
  <c r="N116" i="69"/>
  <c r="M114" i="67"/>
  <c r="S115" i="67"/>
  <c r="H115" i="67"/>
  <c r="C116" i="67"/>
  <c r="N116" i="67"/>
  <c r="G116" i="67"/>
  <c r="O116" i="67"/>
  <c r="A117" i="67"/>
  <c r="K116" i="67"/>
  <c r="Q116" i="67"/>
  <c r="P116" i="67"/>
  <c r="J116" i="67"/>
  <c r="E116" i="67"/>
  <c r="S65" i="66"/>
  <c r="K65" i="66"/>
  <c r="R65" i="66" s="1"/>
  <c r="G66" i="66" s="1"/>
  <c r="H66" i="66" s="1"/>
  <c r="E115" i="66"/>
  <c r="J115" i="66"/>
  <c r="O115" i="66"/>
  <c r="C115" i="66"/>
  <c r="N115" i="66"/>
  <c r="G115" i="66"/>
  <c r="P115" i="66"/>
  <c r="Q115" i="66"/>
  <c r="K115" i="66"/>
  <c r="A116" i="66"/>
  <c r="H114" i="66"/>
  <c r="S114" i="66"/>
  <c r="M113" i="66"/>
  <c r="I113" i="66"/>
  <c r="R113" i="66"/>
  <c r="S116" i="67" l="1"/>
  <c r="J117" i="69"/>
  <c r="D117" i="69"/>
  <c r="C118" i="69"/>
  <c r="G118" i="69"/>
  <c r="K118" i="69"/>
  <c r="F118" i="69"/>
  <c r="L118" i="69"/>
  <c r="I118" i="69"/>
  <c r="A119" i="69"/>
  <c r="H118" i="69"/>
  <c r="E118" i="69"/>
  <c r="P116" i="69"/>
  <c r="O116" i="69"/>
  <c r="N117" i="69"/>
  <c r="M117" i="69"/>
  <c r="H116" i="67"/>
  <c r="M116" i="67" s="1"/>
  <c r="E117" i="67"/>
  <c r="J117" i="67"/>
  <c r="O117" i="67"/>
  <c r="N117" i="67"/>
  <c r="A118" i="67"/>
  <c r="P117" i="67"/>
  <c r="G117" i="67"/>
  <c r="Q117" i="67"/>
  <c r="K117" i="67"/>
  <c r="C117" i="67"/>
  <c r="M115" i="67"/>
  <c r="I115" i="67"/>
  <c r="R115" i="67"/>
  <c r="G116" i="66"/>
  <c r="K116" i="66"/>
  <c r="P116" i="66"/>
  <c r="A117" i="66"/>
  <c r="E116" i="66"/>
  <c r="J116" i="66"/>
  <c r="O116" i="66"/>
  <c r="Q116" i="66"/>
  <c r="N116" i="66"/>
  <c r="C116" i="66"/>
  <c r="H115" i="66"/>
  <c r="S115" i="66"/>
  <c r="I66" i="66"/>
  <c r="M66" i="66"/>
  <c r="J66" i="66"/>
  <c r="I114" i="66"/>
  <c r="R114" i="66"/>
  <c r="M114" i="66"/>
  <c r="R116" i="67" l="1"/>
  <c r="I116" i="67"/>
  <c r="H117" i="67"/>
  <c r="M117" i="67" s="1"/>
  <c r="H119" i="69"/>
  <c r="L119" i="69"/>
  <c r="C119" i="69"/>
  <c r="G119" i="69"/>
  <c r="K119" i="69"/>
  <c r="E119" i="69"/>
  <c r="I119" i="69"/>
  <c r="A120" i="69"/>
  <c r="F119" i="69"/>
  <c r="N118" i="69"/>
  <c r="M118" i="69"/>
  <c r="J118" i="69"/>
  <c r="D118" i="69"/>
  <c r="P117" i="69"/>
  <c r="O117" i="69"/>
  <c r="S117" i="67"/>
  <c r="G118" i="67"/>
  <c r="K118" i="67"/>
  <c r="P118" i="67"/>
  <c r="A119" i="67"/>
  <c r="O118" i="67"/>
  <c r="C118" i="67"/>
  <c r="J118" i="67"/>
  <c r="Q118" i="67"/>
  <c r="N118" i="67"/>
  <c r="E118" i="67"/>
  <c r="S66" i="66"/>
  <c r="K66" i="66"/>
  <c r="R66" i="66" s="1"/>
  <c r="G67" i="66" s="1"/>
  <c r="H67" i="66" s="1"/>
  <c r="Q117" i="66"/>
  <c r="G117" i="66"/>
  <c r="K117" i="66"/>
  <c r="P117" i="66"/>
  <c r="A118" i="66"/>
  <c r="J117" i="66"/>
  <c r="O117" i="66"/>
  <c r="N117" i="66"/>
  <c r="E117" i="66"/>
  <c r="C117" i="66"/>
  <c r="I115" i="66"/>
  <c r="R115" i="66"/>
  <c r="M115" i="66"/>
  <c r="S116" i="66"/>
  <c r="H116" i="66"/>
  <c r="I117" i="67" l="1"/>
  <c r="R117" i="67"/>
  <c r="E120" i="69"/>
  <c r="I120" i="69"/>
  <c r="A121" i="69"/>
  <c r="H120" i="69"/>
  <c r="L120" i="69"/>
  <c r="F120" i="69"/>
  <c r="C120" i="69"/>
  <c r="K120" i="69"/>
  <c r="G120" i="69"/>
  <c r="D119" i="69"/>
  <c r="J119" i="69"/>
  <c r="O118" i="69"/>
  <c r="P118" i="69"/>
  <c r="M119" i="69"/>
  <c r="N119" i="69"/>
  <c r="H117" i="66"/>
  <c r="I117" i="66" s="1"/>
  <c r="S117" i="66"/>
  <c r="H118" i="67"/>
  <c r="M118" i="67" s="1"/>
  <c r="Q119" i="67"/>
  <c r="C119" i="67"/>
  <c r="J119" i="67"/>
  <c r="P119" i="67"/>
  <c r="E119" i="67"/>
  <c r="K119" i="67"/>
  <c r="A120" i="67"/>
  <c r="O119" i="67"/>
  <c r="N119" i="67"/>
  <c r="G119" i="67"/>
  <c r="S118" i="67"/>
  <c r="I118" i="67"/>
  <c r="C118" i="66"/>
  <c r="N118" i="66"/>
  <c r="Q118" i="66"/>
  <c r="J118" i="66"/>
  <c r="K118" i="66"/>
  <c r="A119" i="66"/>
  <c r="P118" i="66"/>
  <c r="O118" i="66"/>
  <c r="E118" i="66"/>
  <c r="G118" i="66"/>
  <c r="M67" i="66"/>
  <c r="I67" i="66"/>
  <c r="J67" i="66"/>
  <c r="I116" i="66"/>
  <c r="R116" i="66"/>
  <c r="M116" i="66"/>
  <c r="M117" i="66" l="1"/>
  <c r="R118" i="67"/>
  <c r="R117" i="66"/>
  <c r="M120" i="69"/>
  <c r="N120" i="69"/>
  <c r="P119" i="69"/>
  <c r="O119" i="69"/>
  <c r="D120" i="69"/>
  <c r="J120" i="69"/>
  <c r="F121" i="69"/>
  <c r="E121" i="69"/>
  <c r="I121" i="69"/>
  <c r="A122" i="69"/>
  <c r="G121" i="69"/>
  <c r="L121" i="69"/>
  <c r="K121" i="69"/>
  <c r="H121" i="69"/>
  <c r="C121" i="69"/>
  <c r="C120" i="67"/>
  <c r="E120" i="67"/>
  <c r="K120" i="67"/>
  <c r="P120" i="67"/>
  <c r="A121" i="67"/>
  <c r="G120" i="67"/>
  <c r="H120" i="67" s="1"/>
  <c r="Q120" i="67"/>
  <c r="O120" i="67"/>
  <c r="N120" i="67"/>
  <c r="J120" i="67"/>
  <c r="S119" i="67"/>
  <c r="H119" i="67"/>
  <c r="S118" i="66"/>
  <c r="S67" i="66"/>
  <c r="K67" i="66"/>
  <c r="R67" i="66" s="1"/>
  <c r="G68" i="66" s="1"/>
  <c r="H68" i="66" s="1"/>
  <c r="H118" i="66"/>
  <c r="E119" i="66"/>
  <c r="J119" i="66"/>
  <c r="O119" i="66"/>
  <c r="C119" i="66"/>
  <c r="N119" i="66"/>
  <c r="K119" i="66"/>
  <c r="A120" i="66"/>
  <c r="Q119" i="66"/>
  <c r="P119" i="66"/>
  <c r="G119" i="66"/>
  <c r="N121" i="69" l="1"/>
  <c r="M121" i="69"/>
  <c r="J121" i="69"/>
  <c r="D121" i="69"/>
  <c r="C122" i="69"/>
  <c r="G122" i="69"/>
  <c r="K122" i="69"/>
  <c r="F122" i="69"/>
  <c r="H122" i="69"/>
  <c r="E122" i="69"/>
  <c r="L122" i="69"/>
  <c r="A123" i="69"/>
  <c r="I122" i="69"/>
  <c r="P120" i="69"/>
  <c r="O120" i="69"/>
  <c r="M119" i="67"/>
  <c r="R119" i="67"/>
  <c r="I119" i="67"/>
  <c r="S120" i="67"/>
  <c r="I120" i="67"/>
  <c r="M120" i="67"/>
  <c r="R120" i="67"/>
  <c r="Q121" i="67"/>
  <c r="C121" i="67"/>
  <c r="N121" i="67"/>
  <c r="G121" i="67"/>
  <c r="P121" i="67"/>
  <c r="J121" i="67"/>
  <c r="A122" i="67"/>
  <c r="E121" i="67"/>
  <c r="O121" i="67"/>
  <c r="K121" i="67"/>
  <c r="I118" i="66"/>
  <c r="R118" i="66"/>
  <c r="M118" i="66"/>
  <c r="I68" i="66"/>
  <c r="M68" i="66"/>
  <c r="J68" i="66"/>
  <c r="H119" i="66"/>
  <c r="S119" i="66"/>
  <c r="G120" i="66"/>
  <c r="K120" i="66"/>
  <c r="P120" i="66"/>
  <c r="A121" i="66"/>
  <c r="E120" i="66"/>
  <c r="J120" i="66"/>
  <c r="O120" i="66"/>
  <c r="C120" i="66"/>
  <c r="N120" i="66"/>
  <c r="Q120" i="66"/>
  <c r="H123" i="69" l="1"/>
  <c r="L123" i="69"/>
  <c r="C123" i="69"/>
  <c r="G123" i="69"/>
  <c r="K123" i="69"/>
  <c r="I123" i="69"/>
  <c r="A124" i="69"/>
  <c r="F123" i="69"/>
  <c r="E123" i="69"/>
  <c r="N122" i="69"/>
  <c r="M122" i="69"/>
  <c r="J122" i="69"/>
  <c r="D122" i="69"/>
  <c r="O121" i="69"/>
  <c r="P121" i="69"/>
  <c r="H121" i="67"/>
  <c r="M121" i="67" s="1"/>
  <c r="C122" i="67"/>
  <c r="N122" i="67"/>
  <c r="E122" i="67"/>
  <c r="J122" i="67"/>
  <c r="O122" i="67"/>
  <c r="Q122" i="67"/>
  <c r="P122" i="67"/>
  <c r="A123" i="67"/>
  <c r="K122" i="67"/>
  <c r="G122" i="67"/>
  <c r="S121" i="67"/>
  <c r="S120" i="66"/>
  <c r="S68" i="66"/>
  <c r="K68" i="66"/>
  <c r="R68" i="66" s="1"/>
  <c r="G69" i="66" s="1"/>
  <c r="H69" i="66" s="1"/>
  <c r="H120" i="66"/>
  <c r="I119" i="66"/>
  <c r="R119" i="66"/>
  <c r="M119" i="66"/>
  <c r="Q121" i="66"/>
  <c r="G121" i="66"/>
  <c r="K121" i="66"/>
  <c r="P121" i="66"/>
  <c r="A122" i="66"/>
  <c r="C121" i="66"/>
  <c r="N121" i="66"/>
  <c r="E121" i="66"/>
  <c r="O121" i="66"/>
  <c r="J121" i="66"/>
  <c r="R121" i="67" l="1"/>
  <c r="I121" i="67"/>
  <c r="E124" i="69"/>
  <c r="I124" i="69"/>
  <c r="A125" i="69"/>
  <c r="H124" i="69"/>
  <c r="L124" i="69"/>
  <c r="G124" i="69"/>
  <c r="C124" i="69"/>
  <c r="K124" i="69"/>
  <c r="F124" i="69"/>
  <c r="D123" i="69"/>
  <c r="J123" i="69"/>
  <c r="O122" i="69"/>
  <c r="P122" i="69"/>
  <c r="N123" i="69"/>
  <c r="M123" i="69"/>
  <c r="H122" i="67"/>
  <c r="M122" i="67" s="1"/>
  <c r="E123" i="67"/>
  <c r="J123" i="67"/>
  <c r="O123" i="67"/>
  <c r="G123" i="67"/>
  <c r="K123" i="67"/>
  <c r="P123" i="67"/>
  <c r="A124" i="67"/>
  <c r="C123" i="67"/>
  <c r="Q123" i="67"/>
  <c r="N123" i="67"/>
  <c r="S122" i="67"/>
  <c r="I122" i="67"/>
  <c r="M120" i="66"/>
  <c r="R120" i="66"/>
  <c r="I120" i="66"/>
  <c r="I69" i="66"/>
  <c r="M69" i="66"/>
  <c r="J69" i="66"/>
  <c r="C122" i="66"/>
  <c r="N122" i="66"/>
  <c r="Q122" i="66"/>
  <c r="E122" i="66"/>
  <c r="O122" i="66"/>
  <c r="G122" i="66"/>
  <c r="P122" i="66"/>
  <c r="A123" i="66"/>
  <c r="J122" i="66"/>
  <c r="K122" i="66"/>
  <c r="S121" i="66"/>
  <c r="H121" i="66"/>
  <c r="R122" i="67" l="1"/>
  <c r="H123" i="67"/>
  <c r="M123" i="67" s="1"/>
  <c r="D124" i="69"/>
  <c r="J124" i="69"/>
  <c r="F125" i="69"/>
  <c r="E125" i="69"/>
  <c r="I125" i="69"/>
  <c r="A126" i="69"/>
  <c r="C125" i="69"/>
  <c r="K125" i="69"/>
  <c r="H125" i="69"/>
  <c r="L125" i="69"/>
  <c r="G125" i="69"/>
  <c r="P123" i="69"/>
  <c r="O123" i="69"/>
  <c r="M124" i="69"/>
  <c r="N124" i="69"/>
  <c r="G124" i="67"/>
  <c r="K124" i="67"/>
  <c r="P124" i="67"/>
  <c r="A125" i="67"/>
  <c r="Q124" i="67"/>
  <c r="J124" i="67"/>
  <c r="E124" i="67"/>
  <c r="C124" i="67"/>
  <c r="O124" i="67"/>
  <c r="N124" i="67"/>
  <c r="S123" i="67"/>
  <c r="M121" i="66"/>
  <c r="R121" i="66"/>
  <c r="I121" i="66"/>
  <c r="E123" i="66"/>
  <c r="J123" i="66"/>
  <c r="O123" i="66"/>
  <c r="C123" i="66"/>
  <c r="N123" i="66"/>
  <c r="G123" i="66"/>
  <c r="P123" i="66"/>
  <c r="Q123" i="66"/>
  <c r="A124" i="66"/>
  <c r="K123" i="66"/>
  <c r="S122" i="66"/>
  <c r="S69" i="66"/>
  <c r="K69" i="66"/>
  <c r="R69" i="66" s="1"/>
  <c r="G70" i="66" s="1"/>
  <c r="H70" i="66" s="1"/>
  <c r="H122" i="66"/>
  <c r="R123" i="67" l="1"/>
  <c r="I123" i="67"/>
  <c r="N125" i="69"/>
  <c r="M125" i="69"/>
  <c r="P124" i="69"/>
  <c r="O124" i="69"/>
  <c r="J125" i="69"/>
  <c r="D125" i="69"/>
  <c r="C126" i="69"/>
  <c r="G126" i="69"/>
  <c r="K126" i="69"/>
  <c r="F126" i="69"/>
  <c r="L126" i="69"/>
  <c r="I126" i="69"/>
  <c r="A127" i="69"/>
  <c r="E126" i="69"/>
  <c r="H126" i="69"/>
  <c r="Q125" i="67"/>
  <c r="C125" i="67"/>
  <c r="N125" i="67"/>
  <c r="K125" i="67"/>
  <c r="A126" i="67"/>
  <c r="O125" i="67"/>
  <c r="J125" i="67"/>
  <c r="P125" i="67"/>
  <c r="E125" i="67"/>
  <c r="G125" i="67"/>
  <c r="S124" i="67"/>
  <c r="H124" i="67"/>
  <c r="M70" i="66"/>
  <c r="I70" i="66"/>
  <c r="J70" i="66"/>
  <c r="G124" i="66"/>
  <c r="K124" i="66"/>
  <c r="P124" i="66"/>
  <c r="A125" i="66"/>
  <c r="E124" i="66"/>
  <c r="J124" i="66"/>
  <c r="O124" i="66"/>
  <c r="Q124" i="66"/>
  <c r="C124" i="66"/>
  <c r="N124" i="66"/>
  <c r="I122" i="66"/>
  <c r="R122" i="66"/>
  <c r="M122" i="66"/>
  <c r="H123" i="66"/>
  <c r="S123" i="66"/>
  <c r="J126" i="69" l="1"/>
  <c r="D126" i="69"/>
  <c r="N126" i="69"/>
  <c r="M126" i="69"/>
  <c r="H127" i="69"/>
  <c r="L127" i="69"/>
  <c r="C127" i="69"/>
  <c r="G127" i="69"/>
  <c r="K127" i="69"/>
  <c r="E127" i="69"/>
  <c r="A128" i="69"/>
  <c r="F127" i="69"/>
  <c r="I127" i="69"/>
  <c r="P125" i="69"/>
  <c r="O125" i="69"/>
  <c r="S125" i="67"/>
  <c r="H125" i="67"/>
  <c r="M124" i="67"/>
  <c r="R124" i="67"/>
  <c r="I124" i="67"/>
  <c r="C126" i="67"/>
  <c r="N126" i="67"/>
  <c r="E126" i="67"/>
  <c r="J126" i="67"/>
  <c r="O126" i="67"/>
  <c r="A127" i="67"/>
  <c r="G126" i="67"/>
  <c r="H126" i="67" s="1"/>
  <c r="Q126" i="67"/>
  <c r="P126" i="67"/>
  <c r="K126" i="67"/>
  <c r="Q125" i="66"/>
  <c r="G125" i="66"/>
  <c r="K125" i="66"/>
  <c r="P125" i="66"/>
  <c r="A126" i="66"/>
  <c r="J125" i="66"/>
  <c r="E125" i="66"/>
  <c r="C125" i="66"/>
  <c r="O125" i="66"/>
  <c r="N125" i="66"/>
  <c r="S70" i="66"/>
  <c r="K70" i="66"/>
  <c r="R70" i="66" s="1"/>
  <c r="G71" i="66" s="1"/>
  <c r="H71" i="66" s="1"/>
  <c r="I123" i="66"/>
  <c r="R123" i="66"/>
  <c r="M123" i="66"/>
  <c r="S124" i="66"/>
  <c r="H124" i="66"/>
  <c r="E128" i="69" l="1"/>
  <c r="I128" i="69"/>
  <c r="A129" i="69"/>
  <c r="H128" i="69"/>
  <c r="L128" i="69"/>
  <c r="F128" i="69"/>
  <c r="C128" i="69"/>
  <c r="K128" i="69"/>
  <c r="G128" i="69"/>
  <c r="D127" i="69"/>
  <c r="J127" i="69"/>
  <c r="O126" i="69"/>
  <c r="P126" i="69"/>
  <c r="M127" i="69"/>
  <c r="N127" i="69"/>
  <c r="E127" i="67"/>
  <c r="J127" i="67"/>
  <c r="O127" i="67"/>
  <c r="G127" i="67"/>
  <c r="K127" i="67"/>
  <c r="P127" i="67"/>
  <c r="A128" i="67"/>
  <c r="C127" i="67"/>
  <c r="N127" i="67"/>
  <c r="Q127" i="67"/>
  <c r="M125" i="67"/>
  <c r="I125" i="67"/>
  <c r="R125" i="67"/>
  <c r="S126" i="67"/>
  <c r="I126" i="67"/>
  <c r="R126" i="67"/>
  <c r="M126" i="67"/>
  <c r="M71" i="66"/>
  <c r="I71" i="66"/>
  <c r="J71" i="66"/>
  <c r="S125" i="66"/>
  <c r="H125" i="66"/>
  <c r="I124" i="66"/>
  <c r="R124" i="66"/>
  <c r="M124" i="66"/>
  <c r="C126" i="66"/>
  <c r="N126" i="66"/>
  <c r="Q126" i="66"/>
  <c r="J126" i="66"/>
  <c r="K126" i="66"/>
  <c r="A127" i="66"/>
  <c r="G126" i="66"/>
  <c r="E126" i="66"/>
  <c r="O126" i="66"/>
  <c r="P126" i="66"/>
  <c r="H127" i="67" l="1"/>
  <c r="M127" i="67" s="1"/>
  <c r="F129" i="69"/>
  <c r="E129" i="69"/>
  <c r="I129" i="69"/>
  <c r="G129" i="69"/>
  <c r="L129" i="69"/>
  <c r="A130" i="69"/>
  <c r="C129" i="69"/>
  <c r="H129" i="69"/>
  <c r="K129" i="69"/>
  <c r="P127" i="69"/>
  <c r="O127" i="69"/>
  <c r="D128" i="69"/>
  <c r="J128" i="69"/>
  <c r="M128" i="69"/>
  <c r="N128" i="69"/>
  <c r="S127" i="67"/>
  <c r="G128" i="67"/>
  <c r="K128" i="67"/>
  <c r="P128" i="67"/>
  <c r="A129" i="67"/>
  <c r="Q128" i="67"/>
  <c r="E128" i="67"/>
  <c r="O128" i="67"/>
  <c r="J128" i="67"/>
  <c r="N128" i="67"/>
  <c r="C128" i="67"/>
  <c r="H126" i="66"/>
  <c r="M126" i="66" s="1"/>
  <c r="E127" i="66"/>
  <c r="J127" i="66"/>
  <c r="O127" i="66"/>
  <c r="C127" i="66"/>
  <c r="N127" i="66"/>
  <c r="K127" i="66"/>
  <c r="A128" i="66"/>
  <c r="G127" i="66"/>
  <c r="Q127" i="66"/>
  <c r="P127" i="66"/>
  <c r="S71" i="66"/>
  <c r="K71" i="66"/>
  <c r="R71" i="66" s="1"/>
  <c r="G72" i="66" s="1"/>
  <c r="H72" i="66" s="1"/>
  <c r="M125" i="66"/>
  <c r="I125" i="66"/>
  <c r="R125" i="66"/>
  <c r="S126" i="66"/>
  <c r="R127" i="67" l="1"/>
  <c r="I127" i="67"/>
  <c r="P128" i="69"/>
  <c r="O128" i="69"/>
  <c r="C130" i="69"/>
  <c r="G130" i="69"/>
  <c r="K130" i="69"/>
  <c r="F130" i="69"/>
  <c r="I130" i="69"/>
  <c r="A131" i="69"/>
  <c r="L130" i="69"/>
  <c r="H130" i="69"/>
  <c r="E130" i="69"/>
  <c r="J129" i="69"/>
  <c r="D129" i="69"/>
  <c r="M129" i="69"/>
  <c r="N129" i="69"/>
  <c r="R126" i="66"/>
  <c r="I126" i="66"/>
  <c r="H128" i="67"/>
  <c r="S128" i="67"/>
  <c r="Q129" i="67"/>
  <c r="C129" i="67"/>
  <c r="N129" i="67"/>
  <c r="G129" i="67"/>
  <c r="P129" i="67"/>
  <c r="E129" i="67"/>
  <c r="O129" i="67"/>
  <c r="A130" i="67"/>
  <c r="K129" i="67"/>
  <c r="J129" i="67"/>
  <c r="H127" i="66"/>
  <c r="I127" i="66" s="1"/>
  <c r="I72" i="66"/>
  <c r="M72" i="66"/>
  <c r="J72" i="66"/>
  <c r="G128" i="66"/>
  <c r="K128" i="66"/>
  <c r="E128" i="66"/>
  <c r="J128" i="66"/>
  <c r="O128" i="66"/>
  <c r="C128" i="66"/>
  <c r="N128" i="66"/>
  <c r="A129" i="66"/>
  <c r="Q128" i="66"/>
  <c r="P128" i="66"/>
  <c r="S127" i="66"/>
  <c r="N130" i="69" l="1"/>
  <c r="M130" i="69"/>
  <c r="J130" i="69"/>
  <c r="D130" i="69"/>
  <c r="H131" i="69"/>
  <c r="L131" i="69"/>
  <c r="C131" i="69"/>
  <c r="G131" i="69"/>
  <c r="K131" i="69"/>
  <c r="E131" i="69"/>
  <c r="I131" i="69"/>
  <c r="F131" i="69"/>
  <c r="A132" i="69"/>
  <c r="P129" i="69"/>
  <c r="O129" i="69"/>
  <c r="R127" i="66"/>
  <c r="H128" i="66"/>
  <c r="I128" i="66" s="1"/>
  <c r="M127" i="66"/>
  <c r="S129" i="67"/>
  <c r="C130" i="67"/>
  <c r="N130" i="67"/>
  <c r="E130" i="67"/>
  <c r="J130" i="67"/>
  <c r="O130" i="67"/>
  <c r="Q130" i="67"/>
  <c r="K130" i="67"/>
  <c r="G130" i="67"/>
  <c r="P130" i="67"/>
  <c r="A131" i="67"/>
  <c r="H129" i="67"/>
  <c r="M128" i="67"/>
  <c r="I128" i="67"/>
  <c r="R128" i="67"/>
  <c r="E129" i="66"/>
  <c r="J129" i="66"/>
  <c r="O129" i="66"/>
  <c r="G129" i="66"/>
  <c r="K129" i="66"/>
  <c r="P129" i="66"/>
  <c r="A130" i="66"/>
  <c r="C129" i="66"/>
  <c r="N129" i="66"/>
  <c r="Q129" i="66"/>
  <c r="S72" i="66"/>
  <c r="K72" i="66"/>
  <c r="R72" i="66" s="1"/>
  <c r="G73" i="66" s="1"/>
  <c r="H73" i="66" s="1"/>
  <c r="S128" i="66"/>
  <c r="M128" i="66" l="1"/>
  <c r="R128" i="66"/>
  <c r="D131" i="69"/>
  <c r="J131" i="69"/>
  <c r="M131" i="69"/>
  <c r="N131" i="69"/>
  <c r="E132" i="69"/>
  <c r="I132" i="69"/>
  <c r="A133" i="69"/>
  <c r="H132" i="69"/>
  <c r="L132" i="69"/>
  <c r="C132" i="69"/>
  <c r="K132" i="69"/>
  <c r="F132" i="69"/>
  <c r="G132" i="69"/>
  <c r="O130" i="69"/>
  <c r="P130" i="69"/>
  <c r="H129" i="66"/>
  <c r="R129" i="66" s="1"/>
  <c r="E131" i="67"/>
  <c r="J131" i="67"/>
  <c r="O131" i="67"/>
  <c r="G131" i="67"/>
  <c r="K131" i="67"/>
  <c r="P131" i="67"/>
  <c r="A132" i="67"/>
  <c r="C131" i="67"/>
  <c r="Q131" i="67"/>
  <c r="N131" i="67"/>
  <c r="H130" i="67"/>
  <c r="S130" i="67"/>
  <c r="M129" i="67"/>
  <c r="I129" i="67"/>
  <c r="R129" i="67"/>
  <c r="I73" i="66"/>
  <c r="M73" i="66"/>
  <c r="J73" i="66"/>
  <c r="G130" i="66"/>
  <c r="K130" i="66"/>
  <c r="P130" i="66"/>
  <c r="A131" i="66"/>
  <c r="Q130" i="66"/>
  <c r="E130" i="66"/>
  <c r="O130" i="66"/>
  <c r="C130" i="66"/>
  <c r="N130" i="66"/>
  <c r="J130" i="66"/>
  <c r="S129" i="66"/>
  <c r="I129" i="66" l="1"/>
  <c r="M129" i="66"/>
  <c r="F133" i="69"/>
  <c r="E133" i="69"/>
  <c r="I133" i="69"/>
  <c r="A134" i="69"/>
  <c r="L133" i="69"/>
  <c r="G133" i="69"/>
  <c r="K133" i="69"/>
  <c r="H133" i="69"/>
  <c r="C133" i="69"/>
  <c r="D132" i="69"/>
  <c r="J132" i="69"/>
  <c r="P131" i="69"/>
  <c r="O131" i="69"/>
  <c r="M132" i="69"/>
  <c r="N132" i="69"/>
  <c r="H131" i="67"/>
  <c r="I130" i="67"/>
  <c r="R130" i="67"/>
  <c r="M130" i="67"/>
  <c r="G132" i="67"/>
  <c r="K132" i="67"/>
  <c r="P132" i="67"/>
  <c r="A133" i="67"/>
  <c r="Q132" i="67"/>
  <c r="J132" i="67"/>
  <c r="C132" i="67"/>
  <c r="O132" i="67"/>
  <c r="N132" i="67"/>
  <c r="E132" i="67"/>
  <c r="S131" i="67"/>
  <c r="H130" i="66"/>
  <c r="R130" i="66" s="1"/>
  <c r="Q131" i="66"/>
  <c r="C131" i="66"/>
  <c r="N131" i="66"/>
  <c r="G131" i="66"/>
  <c r="P131" i="66"/>
  <c r="E131" i="66"/>
  <c r="O131" i="66"/>
  <c r="K131" i="66"/>
  <c r="J131" i="66"/>
  <c r="A132" i="66"/>
  <c r="S73" i="66"/>
  <c r="K73" i="66"/>
  <c r="R73" i="66" s="1"/>
  <c r="G74" i="66" s="1"/>
  <c r="H74" i="66" s="1"/>
  <c r="S130" i="66"/>
  <c r="I130" i="66" l="1"/>
  <c r="P132" i="69"/>
  <c r="O132" i="69"/>
  <c r="C134" i="69"/>
  <c r="G134" i="69"/>
  <c r="K134" i="69"/>
  <c r="F134" i="69"/>
  <c r="E134" i="69"/>
  <c r="H134" i="69"/>
  <c r="L134" i="69"/>
  <c r="I134" i="69"/>
  <c r="A135" i="69"/>
  <c r="N133" i="69"/>
  <c r="M133" i="69"/>
  <c r="J133" i="69"/>
  <c r="D133" i="69"/>
  <c r="M130" i="66"/>
  <c r="H132" i="67"/>
  <c r="I132" i="67" s="1"/>
  <c r="I131" i="67"/>
  <c r="R131" i="67"/>
  <c r="M131" i="67"/>
  <c r="Q133" i="67"/>
  <c r="C133" i="67"/>
  <c r="N133" i="67"/>
  <c r="K133" i="67"/>
  <c r="A134" i="67"/>
  <c r="J133" i="67"/>
  <c r="G133" i="67"/>
  <c r="E133" i="67"/>
  <c r="P133" i="67"/>
  <c r="O133" i="67"/>
  <c r="S132" i="67"/>
  <c r="H131" i="66"/>
  <c r="M131" i="66" s="1"/>
  <c r="M74" i="66"/>
  <c r="I74" i="66"/>
  <c r="J74" i="66"/>
  <c r="C132" i="66"/>
  <c r="N132" i="66"/>
  <c r="E132" i="66"/>
  <c r="J132" i="66"/>
  <c r="O132" i="66"/>
  <c r="Q132" i="66"/>
  <c r="G132" i="66"/>
  <c r="H132" i="66" s="1"/>
  <c r="P132" i="66"/>
  <c r="K132" i="66"/>
  <c r="A133" i="66"/>
  <c r="S131" i="66"/>
  <c r="M132" i="67" l="1"/>
  <c r="R132" i="67"/>
  <c r="O133" i="69"/>
  <c r="P133" i="69"/>
  <c r="H135" i="69"/>
  <c r="L135" i="69"/>
  <c r="C135" i="69"/>
  <c r="G135" i="69"/>
  <c r="K135" i="69"/>
  <c r="F135" i="69"/>
  <c r="I135" i="69"/>
  <c r="A136" i="69"/>
  <c r="E135" i="69"/>
  <c r="N134" i="69"/>
  <c r="M134" i="69"/>
  <c r="J134" i="69"/>
  <c r="D134" i="69"/>
  <c r="R131" i="66"/>
  <c r="I131" i="66"/>
  <c r="H133" i="67"/>
  <c r="R133" i="67" s="1"/>
  <c r="S133" i="67"/>
  <c r="C134" i="67"/>
  <c r="N134" i="67"/>
  <c r="E134" i="67"/>
  <c r="J134" i="67"/>
  <c r="O134" i="67"/>
  <c r="G134" i="67"/>
  <c r="Q134" i="67"/>
  <c r="P134" i="67"/>
  <c r="K134" i="67"/>
  <c r="A135" i="67"/>
  <c r="S74" i="66"/>
  <c r="K74" i="66"/>
  <c r="R74" i="66" s="1"/>
  <c r="G75" i="66" s="1"/>
  <c r="H75" i="66" s="1"/>
  <c r="I132" i="66"/>
  <c r="R132" i="66"/>
  <c r="M132" i="66"/>
  <c r="E133" i="66"/>
  <c r="J133" i="66"/>
  <c r="O133" i="66"/>
  <c r="G133" i="66"/>
  <c r="K133" i="66"/>
  <c r="P133" i="66"/>
  <c r="A134" i="66"/>
  <c r="Q133" i="66"/>
  <c r="N133" i="66"/>
  <c r="C133" i="66"/>
  <c r="S132" i="66"/>
  <c r="M133" i="67" l="1"/>
  <c r="O134" i="69"/>
  <c r="P134" i="69"/>
  <c r="N135" i="69"/>
  <c r="M135" i="69"/>
  <c r="E136" i="69"/>
  <c r="I136" i="69"/>
  <c r="A137" i="69"/>
  <c r="H136" i="69"/>
  <c r="L136" i="69"/>
  <c r="G136" i="69"/>
  <c r="K136" i="69"/>
  <c r="F136" i="69"/>
  <c r="C136" i="69"/>
  <c r="D135" i="69"/>
  <c r="J135" i="69"/>
  <c r="I133" i="67"/>
  <c r="S134" i="67"/>
  <c r="E135" i="67"/>
  <c r="J135" i="67"/>
  <c r="O135" i="67"/>
  <c r="G135" i="67"/>
  <c r="K135" i="67"/>
  <c r="P135" i="67"/>
  <c r="A136" i="67"/>
  <c r="C135" i="67"/>
  <c r="N135" i="67"/>
  <c r="Q135" i="67"/>
  <c r="H134" i="67"/>
  <c r="S133" i="66"/>
  <c r="G134" i="66"/>
  <c r="K134" i="66"/>
  <c r="P134" i="66"/>
  <c r="A135" i="66"/>
  <c r="Q134" i="66"/>
  <c r="J134" i="66"/>
  <c r="O134" i="66"/>
  <c r="N134" i="66"/>
  <c r="C134" i="66"/>
  <c r="E134" i="66"/>
  <c r="I75" i="66"/>
  <c r="M75" i="66"/>
  <c r="J75" i="66"/>
  <c r="H133" i="66"/>
  <c r="F137" i="69" l="1"/>
  <c r="E137" i="69"/>
  <c r="I137" i="69"/>
  <c r="A138" i="69"/>
  <c r="H137" i="69"/>
  <c r="C137" i="69"/>
  <c r="K137" i="69"/>
  <c r="L137" i="69"/>
  <c r="G137" i="69"/>
  <c r="P135" i="69"/>
  <c r="O135" i="69"/>
  <c r="D136" i="69"/>
  <c r="J136" i="69"/>
  <c r="M136" i="69"/>
  <c r="N136" i="69"/>
  <c r="H135" i="67"/>
  <c r="I135" i="67" s="1"/>
  <c r="S134" i="66"/>
  <c r="I134" i="67"/>
  <c r="R134" i="67"/>
  <c r="M134" i="67"/>
  <c r="G136" i="67"/>
  <c r="K136" i="67"/>
  <c r="P136" i="67"/>
  <c r="A137" i="67"/>
  <c r="Q136" i="67"/>
  <c r="E136" i="67"/>
  <c r="O136" i="67"/>
  <c r="C136" i="67"/>
  <c r="J136" i="67"/>
  <c r="N136" i="67"/>
  <c r="S135" i="67"/>
  <c r="H134" i="66"/>
  <c r="I133" i="66"/>
  <c r="R133" i="66"/>
  <c r="M133" i="66"/>
  <c r="S75" i="66"/>
  <c r="K75" i="66"/>
  <c r="R75" i="66" s="1"/>
  <c r="G76" i="66" s="1"/>
  <c r="H76" i="66" s="1"/>
  <c r="Q135" i="66"/>
  <c r="C135" i="66"/>
  <c r="N135" i="66"/>
  <c r="K135" i="66"/>
  <c r="A136" i="66"/>
  <c r="J135" i="66"/>
  <c r="P135" i="66"/>
  <c r="O135" i="66"/>
  <c r="G135" i="66"/>
  <c r="E135" i="66"/>
  <c r="R135" i="67" l="1"/>
  <c r="M135" i="67"/>
  <c r="C138" i="69"/>
  <c r="G138" i="69"/>
  <c r="K138" i="69"/>
  <c r="F138" i="69"/>
  <c r="I138" i="69"/>
  <c r="A139" i="69"/>
  <c r="L138" i="69"/>
  <c r="H138" i="69"/>
  <c r="E138" i="69"/>
  <c r="P136" i="69"/>
  <c r="O136" i="69"/>
  <c r="J137" i="69"/>
  <c r="D137" i="69"/>
  <c r="N137" i="69"/>
  <c r="M137" i="69"/>
  <c r="S135" i="66"/>
  <c r="S136" i="67"/>
  <c r="H136" i="67"/>
  <c r="Q137" i="67"/>
  <c r="C137" i="67"/>
  <c r="N137" i="67"/>
  <c r="G137" i="67"/>
  <c r="P137" i="67"/>
  <c r="O137" i="67"/>
  <c r="K137" i="67"/>
  <c r="J137" i="67"/>
  <c r="E137" i="67"/>
  <c r="A138" i="67"/>
  <c r="H135" i="66"/>
  <c r="C136" i="66"/>
  <c r="N136" i="66"/>
  <c r="E136" i="66"/>
  <c r="J136" i="66"/>
  <c r="O136" i="66"/>
  <c r="K136" i="66"/>
  <c r="A137" i="66"/>
  <c r="Q136" i="66"/>
  <c r="P136" i="66"/>
  <c r="G136" i="66"/>
  <c r="I76" i="66"/>
  <c r="M76" i="66"/>
  <c r="J76" i="66"/>
  <c r="M134" i="66"/>
  <c r="I134" i="66"/>
  <c r="R134" i="66"/>
  <c r="P137" i="69" l="1"/>
  <c r="O137" i="69"/>
  <c r="H139" i="69"/>
  <c r="L139" i="69"/>
  <c r="C139" i="69"/>
  <c r="G139" i="69"/>
  <c r="K139" i="69"/>
  <c r="E139" i="69"/>
  <c r="A140" i="69"/>
  <c r="F139" i="69"/>
  <c r="I139" i="69"/>
  <c r="N138" i="69"/>
  <c r="M138" i="69"/>
  <c r="J138" i="69"/>
  <c r="D138" i="69"/>
  <c r="C138" i="67"/>
  <c r="N138" i="67"/>
  <c r="E138" i="67"/>
  <c r="J138" i="67"/>
  <c r="O138" i="67"/>
  <c r="Q138" i="67"/>
  <c r="K138" i="67"/>
  <c r="G138" i="67"/>
  <c r="A139" i="67"/>
  <c r="P138" i="67"/>
  <c r="S137" i="67"/>
  <c r="H137" i="67"/>
  <c r="M136" i="67"/>
  <c r="I136" i="67"/>
  <c r="R136" i="67"/>
  <c r="E137" i="66"/>
  <c r="J137" i="66"/>
  <c r="O137" i="66"/>
  <c r="G137" i="66"/>
  <c r="K137" i="66"/>
  <c r="P137" i="66"/>
  <c r="A138" i="66"/>
  <c r="C137" i="66"/>
  <c r="N137" i="66"/>
  <c r="Q137" i="66"/>
  <c r="S76" i="66"/>
  <c r="K76" i="66"/>
  <c r="R76" i="66" s="1"/>
  <c r="G77" i="66" s="1"/>
  <c r="H77" i="66" s="1"/>
  <c r="H136" i="66"/>
  <c r="S136" i="66"/>
  <c r="M135" i="66"/>
  <c r="I135" i="66"/>
  <c r="R135" i="66"/>
  <c r="O138" i="69" l="1"/>
  <c r="P138" i="69"/>
  <c r="M139" i="69"/>
  <c r="N139" i="69"/>
  <c r="E140" i="69"/>
  <c r="I140" i="69"/>
  <c r="A141" i="69"/>
  <c r="H140" i="69"/>
  <c r="L140" i="69"/>
  <c r="C140" i="69"/>
  <c r="K140" i="69"/>
  <c r="F140" i="69"/>
  <c r="G140" i="69"/>
  <c r="D139" i="69"/>
  <c r="J139" i="69"/>
  <c r="H137" i="66"/>
  <c r="R137" i="66" s="1"/>
  <c r="H138" i="67"/>
  <c r="I138" i="67" s="1"/>
  <c r="E139" i="67"/>
  <c r="J139" i="67"/>
  <c r="O139" i="67"/>
  <c r="G139" i="67"/>
  <c r="K139" i="67"/>
  <c r="P139" i="67"/>
  <c r="A140" i="67"/>
  <c r="C139" i="67"/>
  <c r="Q139" i="67"/>
  <c r="N139" i="67"/>
  <c r="M137" i="67"/>
  <c r="I137" i="67"/>
  <c r="R137" i="67"/>
  <c r="M138" i="67"/>
  <c r="S138" i="67"/>
  <c r="I77" i="66"/>
  <c r="M77" i="66"/>
  <c r="J77" i="66"/>
  <c r="G138" i="66"/>
  <c r="K138" i="66"/>
  <c r="Q138" i="66"/>
  <c r="E138" i="66"/>
  <c r="O138" i="66"/>
  <c r="A139" i="66"/>
  <c r="C138" i="66"/>
  <c r="N138" i="66"/>
  <c r="P138" i="66"/>
  <c r="J138" i="66"/>
  <c r="S137" i="66"/>
  <c r="I136" i="66"/>
  <c r="R136" i="66"/>
  <c r="M136" i="66"/>
  <c r="R138" i="67" l="1"/>
  <c r="I137" i="66"/>
  <c r="M137" i="66"/>
  <c r="P139" i="69"/>
  <c r="O139" i="69"/>
  <c r="F141" i="69"/>
  <c r="E141" i="69"/>
  <c r="I141" i="69"/>
  <c r="A142" i="69"/>
  <c r="L141" i="69"/>
  <c r="G141" i="69"/>
  <c r="C141" i="69"/>
  <c r="H141" i="69"/>
  <c r="K141" i="69"/>
  <c r="D140" i="69"/>
  <c r="J140" i="69"/>
  <c r="M140" i="69"/>
  <c r="N140" i="69"/>
  <c r="H138" i="66"/>
  <c r="I138" i="66" s="1"/>
  <c r="H139" i="67"/>
  <c r="G140" i="67"/>
  <c r="K140" i="67"/>
  <c r="P140" i="67"/>
  <c r="A141" i="67"/>
  <c r="Q140" i="67"/>
  <c r="J140" i="67"/>
  <c r="E140" i="67"/>
  <c r="C140" i="67"/>
  <c r="O140" i="67"/>
  <c r="N140" i="67"/>
  <c r="S139" i="67"/>
  <c r="S77" i="66"/>
  <c r="K77" i="66"/>
  <c r="R77" i="66" s="1"/>
  <c r="G78" i="66" s="1"/>
  <c r="H78" i="66" s="1"/>
  <c r="S138" i="66"/>
  <c r="C139" i="66"/>
  <c r="N139" i="66"/>
  <c r="J139" i="66"/>
  <c r="P139" i="66"/>
  <c r="O139" i="66"/>
  <c r="A140" i="66"/>
  <c r="K139" i="66"/>
  <c r="G139" i="66"/>
  <c r="Q139" i="66"/>
  <c r="E139" i="66"/>
  <c r="M138" i="66" l="1"/>
  <c r="R138" i="66"/>
  <c r="N141" i="69"/>
  <c r="M141" i="69"/>
  <c r="P140" i="69"/>
  <c r="O140" i="69"/>
  <c r="C142" i="69"/>
  <c r="G142" i="69"/>
  <c r="K142" i="69"/>
  <c r="F142" i="69"/>
  <c r="E142" i="69"/>
  <c r="H142" i="69"/>
  <c r="A143" i="69"/>
  <c r="L142" i="69"/>
  <c r="I142" i="69"/>
  <c r="J141" i="69"/>
  <c r="D141" i="69"/>
  <c r="Q141" i="67"/>
  <c r="C141" i="67"/>
  <c r="N141" i="67"/>
  <c r="K141" i="67"/>
  <c r="A142" i="67"/>
  <c r="J141" i="67"/>
  <c r="G141" i="67"/>
  <c r="E141" i="67"/>
  <c r="O141" i="67"/>
  <c r="P141" i="67"/>
  <c r="I139" i="67"/>
  <c r="R139" i="67"/>
  <c r="M139" i="67"/>
  <c r="S140" i="67"/>
  <c r="H140" i="67"/>
  <c r="H139" i="66"/>
  <c r="M139" i="66" s="1"/>
  <c r="E140" i="66"/>
  <c r="J140" i="66"/>
  <c r="O140" i="66"/>
  <c r="C140" i="66"/>
  <c r="K140" i="66"/>
  <c r="Q140" i="66"/>
  <c r="P140" i="66"/>
  <c r="A141" i="66"/>
  <c r="G140" i="66"/>
  <c r="H140" i="66" s="1"/>
  <c r="N140" i="66"/>
  <c r="S139" i="66"/>
  <c r="M78" i="66"/>
  <c r="I78" i="66"/>
  <c r="J78" i="66"/>
  <c r="R139" i="66" l="1"/>
  <c r="I139" i="66"/>
  <c r="H143" i="69"/>
  <c r="L143" i="69"/>
  <c r="C143" i="69"/>
  <c r="G143" i="69"/>
  <c r="K143" i="69"/>
  <c r="F143" i="69"/>
  <c r="I143" i="69"/>
  <c r="A144" i="69"/>
  <c r="E143" i="69"/>
  <c r="N142" i="69"/>
  <c r="M142" i="69"/>
  <c r="J142" i="69"/>
  <c r="D142" i="69"/>
  <c r="O141" i="69"/>
  <c r="P141" i="69"/>
  <c r="C142" i="67"/>
  <c r="N142" i="67"/>
  <c r="E142" i="67"/>
  <c r="J142" i="67"/>
  <c r="O142" i="67"/>
  <c r="K142" i="67"/>
  <c r="A143" i="67"/>
  <c r="G142" i="67"/>
  <c r="Q142" i="67"/>
  <c r="P142" i="67"/>
  <c r="M140" i="67"/>
  <c r="I140" i="67"/>
  <c r="R140" i="67"/>
  <c r="H141" i="67"/>
  <c r="S141" i="67"/>
  <c r="S140" i="66"/>
  <c r="G141" i="66"/>
  <c r="K141" i="66"/>
  <c r="P141" i="66"/>
  <c r="A142" i="66"/>
  <c r="E141" i="66"/>
  <c r="C141" i="66"/>
  <c r="J141" i="66"/>
  <c r="Q141" i="66"/>
  <c r="O141" i="66"/>
  <c r="N141" i="66"/>
  <c r="S78" i="66"/>
  <c r="K78" i="66"/>
  <c r="R78" i="66" s="1"/>
  <c r="G79" i="66" s="1"/>
  <c r="H79" i="66" s="1"/>
  <c r="I140" i="66"/>
  <c r="R140" i="66"/>
  <c r="M140" i="66"/>
  <c r="E144" i="69" l="1"/>
  <c r="I144" i="69"/>
  <c r="A145" i="69"/>
  <c r="H144" i="69"/>
  <c r="L144" i="69"/>
  <c r="G144" i="69"/>
  <c r="F144" i="69"/>
  <c r="C144" i="69"/>
  <c r="K144" i="69"/>
  <c r="D143" i="69"/>
  <c r="J143" i="69"/>
  <c r="O142" i="69"/>
  <c r="P142" i="69"/>
  <c r="N143" i="69"/>
  <c r="M143" i="69"/>
  <c r="H142" i="67"/>
  <c r="I142" i="67" s="1"/>
  <c r="S142" i="67"/>
  <c r="E143" i="67"/>
  <c r="J143" i="67"/>
  <c r="O143" i="67"/>
  <c r="G143" i="67"/>
  <c r="K143" i="67"/>
  <c r="P143" i="67"/>
  <c r="A144" i="67"/>
  <c r="C143" i="67"/>
  <c r="N143" i="67"/>
  <c r="Q143" i="67"/>
  <c r="M141" i="67"/>
  <c r="I141" i="67"/>
  <c r="R141" i="67"/>
  <c r="H141" i="66"/>
  <c r="S141" i="66"/>
  <c r="I79" i="66"/>
  <c r="M79" i="66"/>
  <c r="J79" i="66"/>
  <c r="Q142" i="66"/>
  <c r="G142" i="66"/>
  <c r="N142" i="66"/>
  <c r="E142" i="66"/>
  <c r="K142" i="66"/>
  <c r="J142" i="66"/>
  <c r="A143" i="66"/>
  <c r="C142" i="66"/>
  <c r="O142" i="66"/>
  <c r="P142" i="66"/>
  <c r="M142" i="67" l="1"/>
  <c r="R142" i="67"/>
  <c r="P143" i="69"/>
  <c r="O143" i="69"/>
  <c r="D144" i="69"/>
  <c r="J144" i="69"/>
  <c r="F145" i="69"/>
  <c r="E145" i="69"/>
  <c r="I145" i="69"/>
  <c r="A146" i="69"/>
  <c r="H145" i="69"/>
  <c r="C145" i="69"/>
  <c r="K145" i="69"/>
  <c r="G145" i="69"/>
  <c r="L145" i="69"/>
  <c r="M144" i="69"/>
  <c r="N144" i="69"/>
  <c r="H142" i="66"/>
  <c r="M142" i="66" s="1"/>
  <c r="H143" i="67"/>
  <c r="G144" i="67"/>
  <c r="K144" i="67"/>
  <c r="P144" i="67"/>
  <c r="A145" i="67"/>
  <c r="Q144" i="67"/>
  <c r="E144" i="67"/>
  <c r="O144" i="67"/>
  <c r="C144" i="67"/>
  <c r="N144" i="67"/>
  <c r="J144" i="67"/>
  <c r="S143" i="67"/>
  <c r="S142" i="66"/>
  <c r="S79" i="66"/>
  <c r="K79" i="66"/>
  <c r="R79" i="66" s="1"/>
  <c r="G80" i="66" s="1"/>
  <c r="H80" i="66" s="1"/>
  <c r="C143" i="66"/>
  <c r="N143" i="66"/>
  <c r="O143" i="66"/>
  <c r="A144" i="66"/>
  <c r="G143" i="66"/>
  <c r="E143" i="66"/>
  <c r="Q143" i="66"/>
  <c r="P143" i="66"/>
  <c r="K143" i="66"/>
  <c r="J143" i="66"/>
  <c r="M141" i="66"/>
  <c r="R141" i="66"/>
  <c r="I141" i="66"/>
  <c r="R142" i="66" l="1"/>
  <c r="I142" i="66"/>
  <c r="C146" i="69"/>
  <c r="G146" i="69"/>
  <c r="K146" i="69"/>
  <c r="F146" i="69"/>
  <c r="I146" i="69"/>
  <c r="A147" i="69"/>
  <c r="L146" i="69"/>
  <c r="H146" i="69"/>
  <c r="E146" i="69"/>
  <c r="P144" i="69"/>
  <c r="O144" i="69"/>
  <c r="J145" i="69"/>
  <c r="D145" i="69"/>
  <c r="N145" i="69"/>
  <c r="M145" i="69"/>
  <c r="S143" i="66"/>
  <c r="S144" i="67"/>
  <c r="H144" i="67"/>
  <c r="Q145" i="67"/>
  <c r="C145" i="67"/>
  <c r="N145" i="67"/>
  <c r="G145" i="67"/>
  <c r="P145" i="67"/>
  <c r="E145" i="67"/>
  <c r="O145" i="67"/>
  <c r="K145" i="67"/>
  <c r="J145" i="67"/>
  <c r="A146" i="67"/>
  <c r="M143" i="67"/>
  <c r="I143" i="67"/>
  <c r="R143" i="67"/>
  <c r="H143" i="66"/>
  <c r="E144" i="66"/>
  <c r="J144" i="66"/>
  <c r="O144" i="66"/>
  <c r="P144" i="66"/>
  <c r="N144" i="66"/>
  <c r="A145" i="66"/>
  <c r="K144" i="66"/>
  <c r="C144" i="66"/>
  <c r="Q144" i="66"/>
  <c r="G144" i="66"/>
  <c r="I80" i="66"/>
  <c r="M80" i="66"/>
  <c r="J80" i="66"/>
  <c r="H144" i="66" l="1"/>
  <c r="M144" i="66" s="1"/>
  <c r="H147" i="69"/>
  <c r="L147" i="69"/>
  <c r="C147" i="69"/>
  <c r="G147" i="69"/>
  <c r="K147" i="69"/>
  <c r="E147" i="69"/>
  <c r="I147" i="69"/>
  <c r="F147" i="69"/>
  <c r="A148" i="69"/>
  <c r="P145" i="69"/>
  <c r="O145" i="69"/>
  <c r="N146" i="69"/>
  <c r="M146" i="69"/>
  <c r="J146" i="69"/>
  <c r="D146" i="69"/>
  <c r="S144" i="66"/>
  <c r="C146" i="67"/>
  <c r="N146" i="67"/>
  <c r="E146" i="67"/>
  <c r="J146" i="67"/>
  <c r="O146" i="67"/>
  <c r="Q146" i="67"/>
  <c r="G146" i="67"/>
  <c r="H146" i="67" s="1"/>
  <c r="P146" i="67"/>
  <c r="K146" i="67"/>
  <c r="A147" i="67"/>
  <c r="S145" i="67"/>
  <c r="H145" i="67"/>
  <c r="M144" i="67"/>
  <c r="I144" i="67"/>
  <c r="R144" i="67"/>
  <c r="S80" i="66"/>
  <c r="K80" i="66"/>
  <c r="R80" i="66" s="1"/>
  <c r="G81" i="66" s="1"/>
  <c r="H81" i="66" s="1"/>
  <c r="G145" i="66"/>
  <c r="K145" i="66"/>
  <c r="P145" i="66"/>
  <c r="A146" i="66"/>
  <c r="C145" i="66"/>
  <c r="J145" i="66"/>
  <c r="Q145" i="66"/>
  <c r="O145" i="66"/>
  <c r="E145" i="66"/>
  <c r="N145" i="66"/>
  <c r="I143" i="66"/>
  <c r="R143" i="66"/>
  <c r="M143" i="66"/>
  <c r="I144" i="66" l="1"/>
  <c r="R144" i="66"/>
  <c r="D147" i="69"/>
  <c r="J147" i="69"/>
  <c r="O146" i="69"/>
  <c r="P146" i="69"/>
  <c r="M147" i="69"/>
  <c r="N147" i="69"/>
  <c r="E148" i="69"/>
  <c r="H148" i="69"/>
  <c r="L148" i="69"/>
  <c r="C148" i="69"/>
  <c r="F148" i="69"/>
  <c r="K148" i="69"/>
  <c r="A149" i="69"/>
  <c r="I148" i="69"/>
  <c r="G148" i="69"/>
  <c r="M145" i="67"/>
  <c r="I145" i="67"/>
  <c r="R145" i="67"/>
  <c r="S146" i="67"/>
  <c r="I146" i="67"/>
  <c r="R146" i="67"/>
  <c r="M146" i="67"/>
  <c r="E147" i="67"/>
  <c r="J147" i="67"/>
  <c r="O147" i="67"/>
  <c r="G147" i="67"/>
  <c r="K147" i="67"/>
  <c r="P147" i="67"/>
  <c r="A148" i="67"/>
  <c r="Q147" i="67"/>
  <c r="N147" i="67"/>
  <c r="C147" i="67"/>
  <c r="S145" i="66"/>
  <c r="H145" i="66"/>
  <c r="M81" i="66"/>
  <c r="I81" i="66"/>
  <c r="J81" i="66"/>
  <c r="Q146" i="66"/>
  <c r="E146" i="66"/>
  <c r="K146" i="66"/>
  <c r="C146" i="66"/>
  <c r="J146" i="66"/>
  <c r="P146" i="66"/>
  <c r="O146" i="66"/>
  <c r="N146" i="66"/>
  <c r="G146" i="66"/>
  <c r="A147" i="66"/>
  <c r="N148" i="69" l="1"/>
  <c r="M148" i="69"/>
  <c r="D148" i="69"/>
  <c r="J148" i="69"/>
  <c r="P147" i="69"/>
  <c r="O147" i="69"/>
  <c r="E149" i="69"/>
  <c r="I149" i="69"/>
  <c r="A150" i="69"/>
  <c r="F149" i="69"/>
  <c r="K149" i="69"/>
  <c r="G149" i="69"/>
  <c r="L149" i="69"/>
  <c r="C149" i="69"/>
  <c r="H149" i="69"/>
  <c r="G148" i="67"/>
  <c r="K148" i="67"/>
  <c r="P148" i="67"/>
  <c r="A149" i="67"/>
  <c r="Q148" i="67"/>
  <c r="J148" i="67"/>
  <c r="O148" i="67"/>
  <c r="N148" i="67"/>
  <c r="E148" i="67"/>
  <c r="C148" i="67"/>
  <c r="H147" i="67"/>
  <c r="S147" i="67"/>
  <c r="H146" i="66"/>
  <c r="R146" i="66" s="1"/>
  <c r="S146" i="66"/>
  <c r="C147" i="66"/>
  <c r="N147" i="66"/>
  <c r="G147" i="66"/>
  <c r="E147" i="66"/>
  <c r="K147" i="66"/>
  <c r="Q147" i="66"/>
  <c r="J147" i="66"/>
  <c r="A148" i="66"/>
  <c r="P147" i="66"/>
  <c r="O147" i="66"/>
  <c r="M146" i="66"/>
  <c r="S81" i="66"/>
  <c r="K81" i="66"/>
  <c r="R81" i="66" s="1"/>
  <c r="G82" i="66" s="1"/>
  <c r="H82" i="66" s="1"/>
  <c r="I145" i="66"/>
  <c r="R145" i="66"/>
  <c r="M145" i="66"/>
  <c r="I146" i="66" l="1"/>
  <c r="M149" i="69"/>
  <c r="N149" i="69"/>
  <c r="D149" i="69"/>
  <c r="J149" i="69"/>
  <c r="F150" i="69"/>
  <c r="G150" i="69"/>
  <c r="L150" i="69"/>
  <c r="A151" i="69"/>
  <c r="C150" i="69"/>
  <c r="H150" i="69"/>
  <c r="K150" i="69"/>
  <c r="I150" i="69"/>
  <c r="E150" i="69"/>
  <c r="P148" i="69"/>
  <c r="O148" i="69"/>
  <c r="Q149" i="67"/>
  <c r="C149" i="67"/>
  <c r="N149" i="67"/>
  <c r="K149" i="67"/>
  <c r="A150" i="67"/>
  <c r="J149" i="67"/>
  <c r="P149" i="67"/>
  <c r="O149" i="67"/>
  <c r="G149" i="67"/>
  <c r="E149" i="67"/>
  <c r="I147" i="67"/>
  <c r="R147" i="67"/>
  <c r="M147" i="67"/>
  <c r="S148" i="67"/>
  <c r="H148" i="67"/>
  <c r="S147" i="66"/>
  <c r="E148" i="66"/>
  <c r="J148" i="66"/>
  <c r="O148" i="66"/>
  <c r="N148" i="66"/>
  <c r="A149" i="66"/>
  <c r="G148" i="66"/>
  <c r="H148" i="66" s="1"/>
  <c r="C148" i="66"/>
  <c r="Q148" i="66"/>
  <c r="P148" i="66"/>
  <c r="K148" i="66"/>
  <c r="H147" i="66"/>
  <c r="M82" i="66"/>
  <c r="I82" i="66"/>
  <c r="J82" i="66"/>
  <c r="C151" i="69" l="1"/>
  <c r="G151" i="69"/>
  <c r="K151" i="69"/>
  <c r="H151" i="69"/>
  <c r="I151" i="69"/>
  <c r="F151" i="69"/>
  <c r="A152" i="69"/>
  <c r="E151" i="69"/>
  <c r="L151" i="69"/>
  <c r="P149" i="69"/>
  <c r="O149" i="69"/>
  <c r="N150" i="69"/>
  <c r="M150" i="69"/>
  <c r="J150" i="69"/>
  <c r="D150" i="69"/>
  <c r="H149" i="67"/>
  <c r="M149" i="67" s="1"/>
  <c r="S149" i="67"/>
  <c r="M148" i="67"/>
  <c r="I148" i="67"/>
  <c r="R148" i="67"/>
  <c r="C150" i="67"/>
  <c r="N150" i="67"/>
  <c r="E150" i="67"/>
  <c r="J150" i="67"/>
  <c r="O150" i="67"/>
  <c r="K150" i="67"/>
  <c r="A151" i="67"/>
  <c r="Q150" i="67"/>
  <c r="P150" i="67"/>
  <c r="G150" i="67"/>
  <c r="S82" i="66"/>
  <c r="K82" i="66"/>
  <c r="R82" i="66" s="1"/>
  <c r="G83" i="66" s="1"/>
  <c r="H83" i="66" s="1"/>
  <c r="M148" i="66"/>
  <c r="R148" i="66"/>
  <c r="I148" i="66"/>
  <c r="I147" i="66"/>
  <c r="R147" i="66"/>
  <c r="M147" i="66"/>
  <c r="S148" i="66"/>
  <c r="G149" i="66"/>
  <c r="K149" i="66"/>
  <c r="P149" i="66"/>
  <c r="A150" i="66"/>
  <c r="O149" i="66"/>
  <c r="N149" i="66"/>
  <c r="J149" i="66"/>
  <c r="E149" i="66"/>
  <c r="Q149" i="66"/>
  <c r="C149" i="66"/>
  <c r="R149" i="67" l="1"/>
  <c r="I149" i="67"/>
  <c r="O150" i="69"/>
  <c r="P150" i="69"/>
  <c r="M151" i="69"/>
  <c r="N151" i="69"/>
  <c r="H152" i="69"/>
  <c r="C152" i="69"/>
  <c r="I152" i="69"/>
  <c r="A153" i="69"/>
  <c r="E152" i="69"/>
  <c r="L152" i="69"/>
  <c r="K152" i="69"/>
  <c r="F152" i="69"/>
  <c r="G152" i="69"/>
  <c r="D151" i="69"/>
  <c r="J151" i="69"/>
  <c r="S150" i="67"/>
  <c r="H150" i="67"/>
  <c r="E151" i="67"/>
  <c r="J151" i="67"/>
  <c r="O151" i="67"/>
  <c r="G151" i="67"/>
  <c r="K151" i="67"/>
  <c r="P151" i="67"/>
  <c r="A152" i="67"/>
  <c r="C151" i="67"/>
  <c r="N151" i="67"/>
  <c r="Q151" i="67"/>
  <c r="H149" i="66"/>
  <c r="R149" i="66" s="1"/>
  <c r="Q150" i="66"/>
  <c r="C150" i="66"/>
  <c r="J150" i="66"/>
  <c r="P150" i="66"/>
  <c r="O150" i="66"/>
  <c r="A151" i="66"/>
  <c r="G150" i="66"/>
  <c r="E150" i="66"/>
  <c r="N150" i="66"/>
  <c r="K150" i="66"/>
  <c r="S149" i="66"/>
  <c r="I83" i="66"/>
  <c r="M83" i="66"/>
  <c r="J83" i="66"/>
  <c r="M149" i="66" l="1"/>
  <c r="I149" i="66"/>
  <c r="D152" i="69"/>
  <c r="J152" i="69"/>
  <c r="F153" i="69"/>
  <c r="C153" i="69"/>
  <c r="G153" i="69"/>
  <c r="K153" i="69"/>
  <c r="E153" i="69"/>
  <c r="L153" i="69"/>
  <c r="A154" i="69"/>
  <c r="H153" i="69"/>
  <c r="I153" i="69"/>
  <c r="O151" i="69"/>
  <c r="P151" i="69"/>
  <c r="M152" i="69"/>
  <c r="N152" i="69"/>
  <c r="G152" i="67"/>
  <c r="K152" i="67"/>
  <c r="P152" i="67"/>
  <c r="A153" i="67"/>
  <c r="Q152" i="67"/>
  <c r="E152" i="67"/>
  <c r="O152" i="67"/>
  <c r="C152" i="67"/>
  <c r="N152" i="67"/>
  <c r="J152" i="67"/>
  <c r="S151" i="67"/>
  <c r="H151" i="67"/>
  <c r="I150" i="67"/>
  <c r="R150" i="67"/>
  <c r="M150" i="67"/>
  <c r="C151" i="66"/>
  <c r="N151" i="66"/>
  <c r="E151" i="66"/>
  <c r="K151" i="66"/>
  <c r="Q151" i="66"/>
  <c r="J151" i="66"/>
  <c r="P151" i="66"/>
  <c r="A152" i="66"/>
  <c r="O151" i="66"/>
  <c r="G151" i="66"/>
  <c r="S83" i="66"/>
  <c r="K83" i="66"/>
  <c r="R83" i="66" s="1"/>
  <c r="G84" i="66" s="1"/>
  <c r="H84" i="66" s="1"/>
  <c r="H150" i="66"/>
  <c r="S150" i="66"/>
  <c r="J153" i="69" l="1"/>
  <c r="D153" i="69"/>
  <c r="P152" i="69"/>
  <c r="O152" i="69"/>
  <c r="N153" i="69"/>
  <c r="M153" i="69"/>
  <c r="C154" i="69"/>
  <c r="G154" i="69"/>
  <c r="K154" i="69"/>
  <c r="H154" i="69"/>
  <c r="L154" i="69"/>
  <c r="F154" i="69"/>
  <c r="E154" i="69"/>
  <c r="I154" i="69"/>
  <c r="A155" i="69"/>
  <c r="S152" i="67"/>
  <c r="M151" i="67"/>
  <c r="R151" i="67"/>
  <c r="I151" i="67"/>
  <c r="Q153" i="67"/>
  <c r="C153" i="67"/>
  <c r="N153" i="67"/>
  <c r="G153" i="67"/>
  <c r="P153" i="67"/>
  <c r="E153" i="67"/>
  <c r="O153" i="67"/>
  <c r="A154" i="67"/>
  <c r="K153" i="67"/>
  <c r="J153" i="67"/>
  <c r="H152" i="67"/>
  <c r="H151" i="66"/>
  <c r="S151" i="66"/>
  <c r="I84" i="66"/>
  <c r="M84" i="66"/>
  <c r="J84" i="66"/>
  <c r="C152" i="66"/>
  <c r="N152" i="66"/>
  <c r="Q152" i="66"/>
  <c r="G152" i="66"/>
  <c r="P152" i="66"/>
  <c r="E152" i="66"/>
  <c r="O152" i="66"/>
  <c r="A153" i="66"/>
  <c r="J152" i="66"/>
  <c r="K152" i="66"/>
  <c r="M150" i="66"/>
  <c r="I150" i="66"/>
  <c r="R150" i="66"/>
  <c r="D154" i="69" l="1"/>
  <c r="J154" i="69"/>
  <c r="H155" i="69"/>
  <c r="L155" i="69"/>
  <c r="E155" i="69"/>
  <c r="I155" i="69"/>
  <c r="A156" i="69"/>
  <c r="G155" i="69"/>
  <c r="F155" i="69"/>
  <c r="C155" i="69"/>
  <c r="K155" i="69"/>
  <c r="N154" i="69"/>
  <c r="M154" i="69"/>
  <c r="O153" i="69"/>
  <c r="P153" i="69"/>
  <c r="M152" i="67"/>
  <c r="R152" i="67"/>
  <c r="I152" i="67"/>
  <c r="C154" i="67"/>
  <c r="N154" i="67"/>
  <c r="E154" i="67"/>
  <c r="J154" i="67"/>
  <c r="O154" i="67"/>
  <c r="Q154" i="67"/>
  <c r="G154" i="67"/>
  <c r="H154" i="67" s="1"/>
  <c r="P154" i="67"/>
  <c r="A155" i="67"/>
  <c r="K154" i="67"/>
  <c r="H153" i="67"/>
  <c r="S153" i="67"/>
  <c r="H152" i="66"/>
  <c r="S84" i="66"/>
  <c r="K84" i="66"/>
  <c r="R84" i="66" s="1"/>
  <c r="G85" i="66" s="1"/>
  <c r="H85" i="66" s="1"/>
  <c r="S152" i="66"/>
  <c r="E153" i="66"/>
  <c r="J153" i="66"/>
  <c r="O153" i="66"/>
  <c r="C153" i="66"/>
  <c r="N153" i="66"/>
  <c r="Q153" i="66"/>
  <c r="G153" i="66"/>
  <c r="P153" i="66"/>
  <c r="K153" i="66"/>
  <c r="A154" i="66"/>
  <c r="I151" i="66"/>
  <c r="M151" i="66"/>
  <c r="R151" i="66"/>
  <c r="O154" i="69" l="1"/>
  <c r="P154" i="69"/>
  <c r="E156" i="69"/>
  <c r="I156" i="69"/>
  <c r="A157" i="69"/>
  <c r="F156" i="69"/>
  <c r="H156" i="69"/>
  <c r="G156" i="69"/>
  <c r="K156" i="69"/>
  <c r="C156" i="69"/>
  <c r="L156" i="69"/>
  <c r="D155" i="69"/>
  <c r="J155" i="69"/>
  <c r="M155" i="69"/>
  <c r="N155" i="69"/>
  <c r="H153" i="66"/>
  <c r="I153" i="66" s="1"/>
  <c r="M153" i="67"/>
  <c r="I153" i="67"/>
  <c r="R153" i="67"/>
  <c r="I154" i="67"/>
  <c r="R154" i="67"/>
  <c r="M154" i="67"/>
  <c r="E155" i="67"/>
  <c r="J155" i="67"/>
  <c r="O155" i="67"/>
  <c r="G155" i="67"/>
  <c r="K155" i="67"/>
  <c r="P155" i="67"/>
  <c r="A156" i="67"/>
  <c r="Q155" i="67"/>
  <c r="C155" i="67"/>
  <c r="N155" i="67"/>
  <c r="S154" i="67"/>
  <c r="G154" i="66"/>
  <c r="K154" i="66"/>
  <c r="P154" i="66"/>
  <c r="A155" i="66"/>
  <c r="E154" i="66"/>
  <c r="J154" i="66"/>
  <c r="O154" i="66"/>
  <c r="Q154" i="66"/>
  <c r="C154" i="66"/>
  <c r="N154" i="66"/>
  <c r="I85" i="66"/>
  <c r="M85" i="66"/>
  <c r="J85" i="66"/>
  <c r="S153" i="66"/>
  <c r="I152" i="66"/>
  <c r="R152" i="66"/>
  <c r="M152" i="66"/>
  <c r="M153" i="66" l="1"/>
  <c r="R153" i="66"/>
  <c r="F157" i="69"/>
  <c r="C157" i="69"/>
  <c r="G157" i="69"/>
  <c r="K157" i="69"/>
  <c r="I157" i="69"/>
  <c r="A158" i="69"/>
  <c r="H157" i="69"/>
  <c r="E157" i="69"/>
  <c r="L157" i="69"/>
  <c r="P155" i="69"/>
  <c r="O155" i="69"/>
  <c r="M156" i="69"/>
  <c r="N156" i="69"/>
  <c r="J156" i="69"/>
  <c r="D156" i="69"/>
  <c r="S155" i="67"/>
  <c r="H155" i="67"/>
  <c r="G156" i="67"/>
  <c r="K156" i="67"/>
  <c r="P156" i="67"/>
  <c r="A157" i="67"/>
  <c r="Q156" i="67"/>
  <c r="J156" i="67"/>
  <c r="E156" i="67"/>
  <c r="C156" i="67"/>
  <c r="O156" i="67"/>
  <c r="N156" i="67"/>
  <c r="H154" i="66"/>
  <c r="Q155" i="66"/>
  <c r="G155" i="66"/>
  <c r="K155" i="66"/>
  <c r="P155" i="66"/>
  <c r="A156" i="66"/>
  <c r="J155" i="66"/>
  <c r="E155" i="66"/>
  <c r="N155" i="66"/>
  <c r="C155" i="66"/>
  <c r="O155" i="66"/>
  <c r="S85" i="66"/>
  <c r="I22" i="66" s="1"/>
  <c r="K85" i="66"/>
  <c r="R85" i="66" s="1"/>
  <c r="S154" i="66"/>
  <c r="N157" i="69" l="1"/>
  <c r="M157" i="69"/>
  <c r="C158" i="69"/>
  <c r="G158" i="69"/>
  <c r="K158" i="69"/>
  <c r="H158" i="69"/>
  <c r="L158" i="69"/>
  <c r="I158" i="69"/>
  <c r="A159" i="69"/>
  <c r="F158" i="69"/>
  <c r="E158" i="69"/>
  <c r="J157" i="69"/>
  <c r="D157" i="69"/>
  <c r="P156" i="69"/>
  <c r="O156" i="69"/>
  <c r="S156" i="67"/>
  <c r="H156" i="67"/>
  <c r="Q157" i="67"/>
  <c r="C157" i="67"/>
  <c r="N157" i="67"/>
  <c r="K157" i="67"/>
  <c r="A158" i="67"/>
  <c r="J157" i="67"/>
  <c r="G157" i="67"/>
  <c r="E157" i="67"/>
  <c r="P157" i="67"/>
  <c r="O157" i="67"/>
  <c r="I155" i="67"/>
  <c r="R155" i="67"/>
  <c r="M155" i="67"/>
  <c r="S155" i="66"/>
  <c r="H155" i="66"/>
  <c r="C156" i="66"/>
  <c r="N156" i="66"/>
  <c r="Q156" i="66"/>
  <c r="K156" i="66"/>
  <c r="A157" i="66"/>
  <c r="J156" i="66"/>
  <c r="G156" i="66"/>
  <c r="O156" i="66"/>
  <c r="E156" i="66"/>
  <c r="P156" i="66"/>
  <c r="I154" i="66"/>
  <c r="R154" i="66"/>
  <c r="M154" i="66"/>
  <c r="M158" i="69" l="1"/>
  <c r="N158" i="69"/>
  <c r="D158" i="69"/>
  <c r="J158" i="69"/>
  <c r="H159" i="69"/>
  <c r="L159" i="69"/>
  <c r="E159" i="69"/>
  <c r="I159" i="69"/>
  <c r="A160" i="69"/>
  <c r="C159" i="69"/>
  <c r="K159" i="69"/>
  <c r="G159" i="69"/>
  <c r="F159" i="69"/>
  <c r="O157" i="69"/>
  <c r="P157" i="69"/>
  <c r="M156" i="67"/>
  <c r="I156" i="67"/>
  <c r="R156" i="67"/>
  <c r="H157" i="67"/>
  <c r="S157" i="67"/>
  <c r="C158" i="67"/>
  <c r="N158" i="67"/>
  <c r="E158" i="67"/>
  <c r="J158" i="67"/>
  <c r="O158" i="67"/>
  <c r="K158" i="67"/>
  <c r="A159" i="67"/>
  <c r="G158" i="67"/>
  <c r="P158" i="67"/>
  <c r="Q158" i="67"/>
  <c r="H156" i="66"/>
  <c r="I156" i="66" s="1"/>
  <c r="S156" i="66"/>
  <c r="E157" i="66"/>
  <c r="J157" i="66"/>
  <c r="O157" i="66"/>
  <c r="C157" i="66"/>
  <c r="N157" i="66"/>
  <c r="K157" i="66"/>
  <c r="A158" i="66"/>
  <c r="P157" i="66"/>
  <c r="G157" i="66"/>
  <c r="H157" i="66" s="1"/>
  <c r="Q157" i="66"/>
  <c r="M155" i="66"/>
  <c r="I155" i="66"/>
  <c r="R155" i="66"/>
  <c r="M156" i="66" l="1"/>
  <c r="R156" i="66"/>
  <c r="M159" i="69"/>
  <c r="N159" i="69"/>
  <c r="D159" i="69"/>
  <c r="J159" i="69"/>
  <c r="O158" i="69"/>
  <c r="P158" i="69"/>
  <c r="E160" i="69"/>
  <c r="I160" i="69"/>
  <c r="A161" i="69"/>
  <c r="F160" i="69"/>
  <c r="L160" i="69"/>
  <c r="C160" i="69"/>
  <c r="K160" i="69"/>
  <c r="H160" i="69"/>
  <c r="G160" i="69"/>
  <c r="H158" i="67"/>
  <c r="R158" i="67" s="1"/>
  <c r="S158" i="67"/>
  <c r="E159" i="67"/>
  <c r="J159" i="67"/>
  <c r="O159" i="67"/>
  <c r="G159" i="67"/>
  <c r="K159" i="67"/>
  <c r="P159" i="67"/>
  <c r="A160" i="67"/>
  <c r="C159" i="67"/>
  <c r="N159" i="67"/>
  <c r="Q159" i="67"/>
  <c r="M157" i="67"/>
  <c r="I157" i="67"/>
  <c r="R157" i="67"/>
  <c r="S157" i="66"/>
  <c r="G158" i="66"/>
  <c r="K158" i="66"/>
  <c r="P158" i="66"/>
  <c r="A159" i="66"/>
  <c r="E158" i="66"/>
  <c r="J158" i="66"/>
  <c r="O158" i="66"/>
  <c r="C158" i="66"/>
  <c r="N158" i="66"/>
  <c r="Q158" i="66"/>
  <c r="I157" i="66"/>
  <c r="R157" i="66"/>
  <c r="M157" i="66"/>
  <c r="I158" i="67" l="1"/>
  <c r="M158" i="67"/>
  <c r="J160" i="69"/>
  <c r="D160" i="69"/>
  <c r="M160" i="69"/>
  <c r="N160" i="69"/>
  <c r="P159" i="69"/>
  <c r="O159" i="69"/>
  <c r="F161" i="69"/>
  <c r="C161" i="69"/>
  <c r="G161" i="69"/>
  <c r="K161" i="69"/>
  <c r="E161" i="69"/>
  <c r="L161" i="69"/>
  <c r="I161" i="69"/>
  <c r="A162" i="69"/>
  <c r="H161" i="69"/>
  <c r="H159" i="67"/>
  <c r="R159" i="67" s="1"/>
  <c r="G160" i="67"/>
  <c r="K160" i="67"/>
  <c r="P160" i="67"/>
  <c r="A161" i="67"/>
  <c r="Q160" i="67"/>
  <c r="E160" i="67"/>
  <c r="O160" i="67"/>
  <c r="C160" i="67"/>
  <c r="N160" i="67"/>
  <c r="J160" i="67"/>
  <c r="S159" i="67"/>
  <c r="Q159" i="66"/>
  <c r="G159" i="66"/>
  <c r="K159" i="66"/>
  <c r="P159" i="66"/>
  <c r="A160" i="66"/>
  <c r="E159" i="66"/>
  <c r="O159" i="66"/>
  <c r="C159" i="66"/>
  <c r="N159" i="66"/>
  <c r="J159" i="66"/>
  <c r="S158" i="66"/>
  <c r="H158" i="66"/>
  <c r="I159" i="67" l="1"/>
  <c r="J161" i="69"/>
  <c r="D161" i="69"/>
  <c r="O160" i="69"/>
  <c r="P160" i="69"/>
  <c r="N161" i="69"/>
  <c r="M161" i="69"/>
  <c r="C162" i="69"/>
  <c r="G162" i="69"/>
  <c r="K162" i="69"/>
  <c r="H162" i="69"/>
  <c r="L162" i="69"/>
  <c r="F162" i="69"/>
  <c r="E162" i="69"/>
  <c r="A163" i="69"/>
  <c r="I162" i="69"/>
  <c r="M159" i="67"/>
  <c r="Q161" i="67"/>
  <c r="C161" i="67"/>
  <c r="N161" i="67"/>
  <c r="G161" i="67"/>
  <c r="P161" i="67"/>
  <c r="E161" i="67"/>
  <c r="O161" i="67"/>
  <c r="K161" i="67"/>
  <c r="J161" i="67"/>
  <c r="A162" i="67"/>
  <c r="H160" i="67"/>
  <c r="S160" i="67"/>
  <c r="M158" i="66"/>
  <c r="I158" i="66"/>
  <c r="R158" i="66"/>
  <c r="S159" i="66"/>
  <c r="H159" i="66"/>
  <c r="C160" i="66"/>
  <c r="N160" i="66"/>
  <c r="Q160" i="66"/>
  <c r="G160" i="66"/>
  <c r="P160" i="66"/>
  <c r="E160" i="66"/>
  <c r="O160" i="66"/>
  <c r="K160" i="66"/>
  <c r="J160" i="66"/>
  <c r="A161" i="66"/>
  <c r="D162" i="69" l="1"/>
  <c r="J162" i="69"/>
  <c r="H163" i="69"/>
  <c r="L163" i="69"/>
  <c r="E163" i="69"/>
  <c r="I163" i="69"/>
  <c r="A164" i="69"/>
  <c r="G163" i="69"/>
  <c r="F163" i="69"/>
  <c r="K163" i="69"/>
  <c r="C163" i="69"/>
  <c r="N162" i="69"/>
  <c r="M162" i="69"/>
  <c r="O161" i="69"/>
  <c r="P161" i="69"/>
  <c r="C162" i="67"/>
  <c r="N162" i="67"/>
  <c r="E162" i="67"/>
  <c r="J162" i="67"/>
  <c r="O162" i="67"/>
  <c r="Q162" i="67"/>
  <c r="G162" i="67"/>
  <c r="H162" i="67" s="1"/>
  <c r="P162" i="67"/>
  <c r="K162" i="67"/>
  <c r="A163" i="67"/>
  <c r="H161" i="67"/>
  <c r="M160" i="67"/>
  <c r="I160" i="67"/>
  <c r="R160" i="67"/>
  <c r="S161" i="67"/>
  <c r="H160" i="66"/>
  <c r="R160" i="66" s="1"/>
  <c r="E161" i="66"/>
  <c r="J161" i="66"/>
  <c r="O161" i="66"/>
  <c r="C161" i="66"/>
  <c r="N161" i="66"/>
  <c r="Q161" i="66"/>
  <c r="G161" i="66"/>
  <c r="P161" i="66"/>
  <c r="A162" i="66"/>
  <c r="K161" i="66"/>
  <c r="S160" i="66"/>
  <c r="M159" i="66"/>
  <c r="R159" i="66"/>
  <c r="I159" i="66"/>
  <c r="I160" i="66" l="1"/>
  <c r="H161" i="66"/>
  <c r="I161" i="66" s="1"/>
  <c r="E164" i="69"/>
  <c r="I164" i="69"/>
  <c r="A165" i="69"/>
  <c r="F164" i="69"/>
  <c r="H164" i="69"/>
  <c r="G164" i="69"/>
  <c r="L164" i="69"/>
  <c r="C164" i="69"/>
  <c r="K164" i="69"/>
  <c r="O162" i="69"/>
  <c r="P162" i="69"/>
  <c r="D163" i="69"/>
  <c r="J163" i="69"/>
  <c r="M163" i="69"/>
  <c r="N163" i="69"/>
  <c r="M160" i="66"/>
  <c r="M161" i="67"/>
  <c r="I161" i="67"/>
  <c r="R161" i="67"/>
  <c r="E163" i="67"/>
  <c r="J163" i="67"/>
  <c r="O163" i="67"/>
  <c r="G163" i="67"/>
  <c r="H163" i="67" s="1"/>
  <c r="K163" i="67"/>
  <c r="P163" i="67"/>
  <c r="A164" i="67"/>
  <c r="Q163" i="67"/>
  <c r="N163" i="67"/>
  <c r="C163" i="67"/>
  <c r="S162" i="67"/>
  <c r="I162" i="67"/>
  <c r="R162" i="67"/>
  <c r="M162" i="67"/>
  <c r="S161" i="66"/>
  <c r="G162" i="66"/>
  <c r="K162" i="66"/>
  <c r="P162" i="66"/>
  <c r="A163" i="66"/>
  <c r="E162" i="66"/>
  <c r="J162" i="66"/>
  <c r="O162" i="66"/>
  <c r="Q162" i="66"/>
  <c r="N162" i="66"/>
  <c r="C162" i="66"/>
  <c r="R161" i="66" l="1"/>
  <c r="M161" i="66"/>
  <c r="J164" i="69"/>
  <c r="D164" i="69"/>
  <c r="P163" i="69"/>
  <c r="O163" i="69"/>
  <c r="F165" i="69"/>
  <c r="C165" i="69"/>
  <c r="G165" i="69"/>
  <c r="K165" i="69"/>
  <c r="I165" i="69"/>
  <c r="A166" i="69"/>
  <c r="H165" i="69"/>
  <c r="E165" i="69"/>
  <c r="L165" i="69"/>
  <c r="M164" i="69"/>
  <c r="N164" i="69"/>
  <c r="I163" i="67"/>
  <c r="R163" i="67"/>
  <c r="M163" i="67"/>
  <c r="G164" i="67"/>
  <c r="K164" i="67"/>
  <c r="P164" i="67"/>
  <c r="A165" i="67"/>
  <c r="Q164" i="67"/>
  <c r="J164" i="67"/>
  <c r="O164" i="67"/>
  <c r="N164" i="67"/>
  <c r="E164" i="67"/>
  <c r="C164" i="67"/>
  <c r="S163" i="67"/>
  <c r="S162" i="66"/>
  <c r="Q163" i="66"/>
  <c r="G163" i="66"/>
  <c r="K163" i="66"/>
  <c r="P163" i="66"/>
  <c r="A164" i="66"/>
  <c r="J163" i="66"/>
  <c r="O163" i="66"/>
  <c r="C163" i="66"/>
  <c r="N163" i="66"/>
  <c r="E163" i="66"/>
  <c r="H162" i="66"/>
  <c r="P164" i="69" l="1"/>
  <c r="O164" i="69"/>
  <c r="J165" i="69"/>
  <c r="D165" i="69"/>
  <c r="N165" i="69"/>
  <c r="M165" i="69"/>
  <c r="C166" i="69"/>
  <c r="G166" i="69"/>
  <c r="K166" i="69"/>
  <c r="H166" i="69"/>
  <c r="L166" i="69"/>
  <c r="I166" i="69"/>
  <c r="A167" i="69"/>
  <c r="E166" i="69"/>
  <c r="F166" i="69"/>
  <c r="H164" i="67"/>
  <c r="Q165" i="67"/>
  <c r="C165" i="67"/>
  <c r="N165" i="67"/>
  <c r="K165" i="67"/>
  <c r="A166" i="67"/>
  <c r="J165" i="67"/>
  <c r="P165" i="67"/>
  <c r="O165" i="67"/>
  <c r="G165" i="67"/>
  <c r="E165" i="67"/>
  <c r="S164" i="67"/>
  <c r="S163" i="66"/>
  <c r="C164" i="66"/>
  <c r="N164" i="66"/>
  <c r="Q164" i="66"/>
  <c r="K164" i="66"/>
  <c r="A165" i="66"/>
  <c r="J164" i="66"/>
  <c r="P164" i="66"/>
  <c r="E164" i="66"/>
  <c r="O164" i="66"/>
  <c r="G164" i="66"/>
  <c r="I162" i="66"/>
  <c r="R162" i="66"/>
  <c r="M162" i="66"/>
  <c r="H163" i="66"/>
  <c r="D166" i="69" l="1"/>
  <c r="J166" i="69"/>
  <c r="N166" i="69"/>
  <c r="M166" i="69"/>
  <c r="H167" i="69"/>
  <c r="L167" i="69"/>
  <c r="E167" i="69"/>
  <c r="I167" i="69"/>
  <c r="A168" i="69"/>
  <c r="C167" i="69"/>
  <c r="K167" i="69"/>
  <c r="F167" i="69"/>
  <c r="G167" i="69"/>
  <c r="O165" i="69"/>
  <c r="P165" i="69"/>
  <c r="S165" i="67"/>
  <c r="H165" i="67"/>
  <c r="C166" i="67"/>
  <c r="N166" i="67"/>
  <c r="E166" i="67"/>
  <c r="J166" i="67"/>
  <c r="O166" i="67"/>
  <c r="K166" i="67"/>
  <c r="A167" i="67"/>
  <c r="Q166" i="67"/>
  <c r="P166" i="67"/>
  <c r="G166" i="67"/>
  <c r="M164" i="67"/>
  <c r="I164" i="67"/>
  <c r="R164" i="67"/>
  <c r="M163" i="66"/>
  <c r="I163" i="66"/>
  <c r="R163" i="66"/>
  <c r="H164" i="66"/>
  <c r="S164" i="66"/>
  <c r="E165" i="66"/>
  <c r="J165" i="66"/>
  <c r="O165" i="66"/>
  <c r="C165" i="66"/>
  <c r="N165" i="66"/>
  <c r="K165" i="66"/>
  <c r="A166" i="66"/>
  <c r="Q165" i="66"/>
  <c r="G165" i="66"/>
  <c r="H165" i="66" s="1"/>
  <c r="P165" i="66"/>
  <c r="M167" i="69" l="1"/>
  <c r="N167" i="69"/>
  <c r="O166" i="69"/>
  <c r="P166" i="69"/>
  <c r="D167" i="69"/>
  <c r="J167" i="69"/>
  <c r="E168" i="69"/>
  <c r="I168" i="69"/>
  <c r="A169" i="69"/>
  <c r="F168" i="69"/>
  <c r="L168" i="69"/>
  <c r="C168" i="69"/>
  <c r="K168" i="69"/>
  <c r="G168" i="69"/>
  <c r="H168" i="69"/>
  <c r="S166" i="67"/>
  <c r="H166" i="67"/>
  <c r="M165" i="67"/>
  <c r="I165" i="67"/>
  <c r="R165" i="67"/>
  <c r="E167" i="67"/>
  <c r="J167" i="67"/>
  <c r="O167" i="67"/>
  <c r="G167" i="67"/>
  <c r="K167" i="67"/>
  <c r="P167" i="67"/>
  <c r="A168" i="67"/>
  <c r="C167" i="67"/>
  <c r="N167" i="67"/>
  <c r="Q167" i="67"/>
  <c r="I165" i="66"/>
  <c r="R165" i="66"/>
  <c r="M165" i="66"/>
  <c r="G166" i="66"/>
  <c r="K166" i="66"/>
  <c r="P166" i="66"/>
  <c r="A167" i="66"/>
  <c r="E166" i="66"/>
  <c r="J166" i="66"/>
  <c r="O166" i="66"/>
  <c r="C166" i="66"/>
  <c r="N166" i="66"/>
  <c r="Q166" i="66"/>
  <c r="I164" i="66"/>
  <c r="R164" i="66"/>
  <c r="M164" i="66"/>
  <c r="S165" i="66"/>
  <c r="M168" i="69" l="1"/>
  <c r="N168" i="69"/>
  <c r="P167" i="69"/>
  <c r="O167" i="69"/>
  <c r="J168" i="69"/>
  <c r="D168" i="69"/>
  <c r="F169" i="69"/>
  <c r="C169" i="69"/>
  <c r="G169" i="69"/>
  <c r="K169" i="69"/>
  <c r="E169" i="69"/>
  <c r="L169" i="69"/>
  <c r="A170" i="69"/>
  <c r="H169" i="69"/>
  <c r="I169" i="69"/>
  <c r="I166" i="67"/>
  <c r="R166" i="67"/>
  <c r="M166" i="67"/>
  <c r="H167" i="67"/>
  <c r="G168" i="67"/>
  <c r="K168" i="67"/>
  <c r="P168" i="67"/>
  <c r="A169" i="67"/>
  <c r="Q168" i="67"/>
  <c r="E168" i="67"/>
  <c r="O168" i="67"/>
  <c r="C168" i="67"/>
  <c r="N168" i="67"/>
  <c r="J168" i="67"/>
  <c r="S167" i="67"/>
  <c r="S166" i="66"/>
  <c r="H166" i="66"/>
  <c r="Q167" i="66"/>
  <c r="G167" i="66"/>
  <c r="K167" i="66"/>
  <c r="P167" i="66"/>
  <c r="A168" i="66"/>
  <c r="E167" i="66"/>
  <c r="O167" i="66"/>
  <c r="C167" i="66"/>
  <c r="N167" i="66"/>
  <c r="J167" i="66"/>
  <c r="P168" i="69" l="1"/>
  <c r="O168" i="69"/>
  <c r="J169" i="69"/>
  <c r="D169" i="69"/>
  <c r="N169" i="69"/>
  <c r="M169" i="69"/>
  <c r="C170" i="69"/>
  <c r="G170" i="69"/>
  <c r="K170" i="69"/>
  <c r="H170" i="69"/>
  <c r="L170" i="69"/>
  <c r="F170" i="69"/>
  <c r="E170" i="69"/>
  <c r="I170" i="69"/>
  <c r="A171" i="69"/>
  <c r="H168" i="67"/>
  <c r="I168" i="67" s="1"/>
  <c r="Q169" i="67"/>
  <c r="C169" i="67"/>
  <c r="N169" i="67"/>
  <c r="G169" i="67"/>
  <c r="P169" i="67"/>
  <c r="E169" i="67"/>
  <c r="O169" i="67"/>
  <c r="A170" i="67"/>
  <c r="K169" i="67"/>
  <c r="J169" i="67"/>
  <c r="M167" i="67"/>
  <c r="R167" i="67"/>
  <c r="I167" i="67"/>
  <c r="S168" i="67"/>
  <c r="S167" i="66"/>
  <c r="H167" i="66"/>
  <c r="C168" i="66"/>
  <c r="N168" i="66"/>
  <c r="Q168" i="66"/>
  <c r="G168" i="66"/>
  <c r="P168" i="66"/>
  <c r="E168" i="66"/>
  <c r="O168" i="66"/>
  <c r="A169" i="66"/>
  <c r="J168" i="66"/>
  <c r="K168" i="66"/>
  <c r="M166" i="66"/>
  <c r="R166" i="66"/>
  <c r="I166" i="66"/>
  <c r="R168" i="67" l="1"/>
  <c r="M168" i="67"/>
  <c r="H171" i="69"/>
  <c r="L171" i="69"/>
  <c r="E171" i="69"/>
  <c r="I171" i="69"/>
  <c r="A172" i="69"/>
  <c r="G171" i="69"/>
  <c r="F171" i="69"/>
  <c r="C171" i="69"/>
  <c r="K171" i="69"/>
  <c r="D170" i="69"/>
  <c r="J170" i="69"/>
  <c r="N170" i="69"/>
  <c r="M170" i="69"/>
  <c r="O169" i="69"/>
  <c r="P169" i="69"/>
  <c r="C170" i="67"/>
  <c r="N170" i="67"/>
  <c r="E170" i="67"/>
  <c r="J170" i="67"/>
  <c r="O170" i="67"/>
  <c r="Q170" i="67"/>
  <c r="G170" i="67"/>
  <c r="H170" i="67" s="1"/>
  <c r="P170" i="67"/>
  <c r="A171" i="67"/>
  <c r="K170" i="67"/>
  <c r="H169" i="67"/>
  <c r="S169" i="67"/>
  <c r="S168" i="66"/>
  <c r="H168" i="66"/>
  <c r="R168" i="66" s="1"/>
  <c r="E169" i="66"/>
  <c r="J169" i="66"/>
  <c r="O169" i="66"/>
  <c r="C169" i="66"/>
  <c r="N169" i="66"/>
  <c r="Q169" i="66"/>
  <c r="G169" i="66"/>
  <c r="P169" i="66"/>
  <c r="K169" i="66"/>
  <c r="A170" i="66"/>
  <c r="M167" i="66"/>
  <c r="I167" i="66"/>
  <c r="R167" i="66"/>
  <c r="I168" i="66" l="1"/>
  <c r="D171" i="69"/>
  <c r="J171" i="69"/>
  <c r="M171" i="69"/>
  <c r="N171" i="69"/>
  <c r="O170" i="69"/>
  <c r="P170" i="69"/>
  <c r="E172" i="69"/>
  <c r="I172" i="69"/>
  <c r="A173" i="69"/>
  <c r="F172" i="69"/>
  <c r="H172" i="69"/>
  <c r="G172" i="69"/>
  <c r="K172" i="69"/>
  <c r="L172" i="69"/>
  <c r="C172" i="69"/>
  <c r="M168" i="66"/>
  <c r="S170" i="67"/>
  <c r="M169" i="67"/>
  <c r="I169" i="67"/>
  <c r="R169" i="67"/>
  <c r="I170" i="67"/>
  <c r="R170" i="67"/>
  <c r="M170" i="67"/>
  <c r="E171" i="67"/>
  <c r="J171" i="67"/>
  <c r="O171" i="67"/>
  <c r="G171" i="67"/>
  <c r="K171" i="67"/>
  <c r="P171" i="67"/>
  <c r="A172" i="67"/>
  <c r="Q171" i="67"/>
  <c r="C171" i="67"/>
  <c r="N171" i="67"/>
  <c r="H169" i="66"/>
  <c r="G170" i="66"/>
  <c r="K170" i="66"/>
  <c r="P170" i="66"/>
  <c r="A171" i="66"/>
  <c r="E170" i="66"/>
  <c r="J170" i="66"/>
  <c r="O170" i="66"/>
  <c r="Q170" i="66"/>
  <c r="C170" i="66"/>
  <c r="N170" i="66"/>
  <c r="S169" i="66"/>
  <c r="M172" i="69" l="1"/>
  <c r="N172" i="69"/>
  <c r="P171" i="69"/>
  <c r="O171" i="69"/>
  <c r="J172" i="69"/>
  <c r="D172" i="69"/>
  <c r="F173" i="69"/>
  <c r="C173" i="69"/>
  <c r="G173" i="69"/>
  <c r="K173" i="69"/>
  <c r="I173" i="69"/>
  <c r="A174" i="69"/>
  <c r="H173" i="69"/>
  <c r="E173" i="69"/>
  <c r="L173" i="69"/>
  <c r="S171" i="67"/>
  <c r="H171" i="67"/>
  <c r="G172" i="67"/>
  <c r="K172" i="67"/>
  <c r="P172" i="67"/>
  <c r="A173" i="67"/>
  <c r="Q172" i="67"/>
  <c r="N172" i="67"/>
  <c r="J172" i="67"/>
  <c r="E172" i="67"/>
  <c r="C172" i="67"/>
  <c r="O172" i="67"/>
  <c r="S170" i="66"/>
  <c r="H170" i="66"/>
  <c r="Q171" i="66"/>
  <c r="G171" i="66"/>
  <c r="K171" i="66"/>
  <c r="P171" i="66"/>
  <c r="A172" i="66"/>
  <c r="J171" i="66"/>
  <c r="E171" i="66"/>
  <c r="N171" i="66"/>
  <c r="C171" i="66"/>
  <c r="O171" i="66"/>
  <c r="I169" i="66"/>
  <c r="R169" i="66"/>
  <c r="M169" i="66"/>
  <c r="H172" i="67" l="1"/>
  <c r="M172" i="67" s="1"/>
  <c r="C174" i="69"/>
  <c r="G174" i="69"/>
  <c r="K174" i="69"/>
  <c r="H174" i="69"/>
  <c r="L174" i="69"/>
  <c r="I174" i="69"/>
  <c r="A175" i="69"/>
  <c r="F174" i="69"/>
  <c r="E174" i="69"/>
  <c r="J173" i="69"/>
  <c r="D173" i="69"/>
  <c r="N173" i="69"/>
  <c r="M173" i="69"/>
  <c r="P172" i="69"/>
  <c r="O172" i="69"/>
  <c r="S172" i="67"/>
  <c r="R172" i="67"/>
  <c r="Q173" i="67"/>
  <c r="C173" i="67"/>
  <c r="N173" i="67"/>
  <c r="J173" i="67"/>
  <c r="G173" i="67"/>
  <c r="A174" i="67"/>
  <c r="E173" i="67"/>
  <c r="P173" i="67"/>
  <c r="O173" i="67"/>
  <c r="K173" i="67"/>
  <c r="R171" i="67"/>
  <c r="I171" i="67"/>
  <c r="M171" i="67"/>
  <c r="S171" i="66"/>
  <c r="H171" i="66"/>
  <c r="C172" i="66"/>
  <c r="N172" i="66"/>
  <c r="Q172" i="66"/>
  <c r="K172" i="66"/>
  <c r="A173" i="66"/>
  <c r="J172" i="66"/>
  <c r="G172" i="66"/>
  <c r="O172" i="66"/>
  <c r="E172" i="66"/>
  <c r="P172" i="66"/>
  <c r="I170" i="66"/>
  <c r="R170" i="66"/>
  <c r="M170" i="66"/>
  <c r="I172" i="67" l="1"/>
  <c r="O173" i="69"/>
  <c r="P173" i="69"/>
  <c r="H175" i="69"/>
  <c r="L175" i="69"/>
  <c r="E175" i="69"/>
  <c r="I175" i="69"/>
  <c r="A176" i="69"/>
  <c r="C175" i="69"/>
  <c r="K175" i="69"/>
  <c r="G175" i="69"/>
  <c r="F175" i="69"/>
  <c r="M174" i="69"/>
  <c r="N174" i="69"/>
  <c r="D174" i="69"/>
  <c r="J174" i="69"/>
  <c r="H173" i="67"/>
  <c r="M173" i="67" s="1"/>
  <c r="S173" i="67"/>
  <c r="C174" i="67"/>
  <c r="N174" i="67"/>
  <c r="E174" i="67"/>
  <c r="J174" i="67"/>
  <c r="O174" i="67"/>
  <c r="K174" i="67"/>
  <c r="A175" i="67"/>
  <c r="P174" i="67"/>
  <c r="Q174" i="67"/>
  <c r="G174" i="67"/>
  <c r="S172" i="66"/>
  <c r="E173" i="66"/>
  <c r="J173" i="66"/>
  <c r="O173" i="66"/>
  <c r="C173" i="66"/>
  <c r="N173" i="66"/>
  <c r="K173" i="66"/>
  <c r="A174" i="66"/>
  <c r="P173" i="66"/>
  <c r="G173" i="66"/>
  <c r="H173" i="66" s="1"/>
  <c r="Q173" i="66"/>
  <c r="M171" i="66"/>
  <c r="I171" i="66"/>
  <c r="R171" i="66"/>
  <c r="H172" i="66"/>
  <c r="R173" i="67" l="1"/>
  <c r="D175" i="69"/>
  <c r="J175" i="69"/>
  <c r="E176" i="69"/>
  <c r="I176" i="69"/>
  <c r="A177" i="69"/>
  <c r="F176" i="69"/>
  <c r="L176" i="69"/>
  <c r="C176" i="69"/>
  <c r="K176" i="69"/>
  <c r="H176" i="69"/>
  <c r="G176" i="69"/>
  <c r="O174" i="69"/>
  <c r="P174" i="69"/>
  <c r="M175" i="69"/>
  <c r="N175" i="69"/>
  <c r="I173" i="67"/>
  <c r="S174" i="67"/>
  <c r="E175" i="67"/>
  <c r="J175" i="67"/>
  <c r="O175" i="67"/>
  <c r="G175" i="67"/>
  <c r="K175" i="67"/>
  <c r="P175" i="67"/>
  <c r="A176" i="67"/>
  <c r="C175" i="67"/>
  <c r="Q175" i="67"/>
  <c r="N175" i="67"/>
  <c r="H174" i="67"/>
  <c r="G174" i="66"/>
  <c r="K174" i="66"/>
  <c r="P174" i="66"/>
  <c r="A175" i="66"/>
  <c r="E174" i="66"/>
  <c r="J174" i="66"/>
  <c r="O174" i="66"/>
  <c r="C174" i="66"/>
  <c r="N174" i="66"/>
  <c r="Q174" i="66"/>
  <c r="I172" i="66"/>
  <c r="R172" i="66"/>
  <c r="M172" i="66"/>
  <c r="S173" i="66"/>
  <c r="I173" i="66"/>
  <c r="R173" i="66"/>
  <c r="M173" i="66"/>
  <c r="M176" i="69" l="1"/>
  <c r="N176" i="69"/>
  <c r="J176" i="69"/>
  <c r="D176" i="69"/>
  <c r="P175" i="69"/>
  <c r="O175" i="69"/>
  <c r="F177" i="69"/>
  <c r="C177" i="69"/>
  <c r="G177" i="69"/>
  <c r="K177" i="69"/>
  <c r="E177" i="69"/>
  <c r="L177" i="69"/>
  <c r="I177" i="69"/>
  <c r="H177" i="69"/>
  <c r="A178" i="69"/>
  <c r="S175" i="67"/>
  <c r="H175" i="67"/>
  <c r="I174" i="67"/>
  <c r="R174" i="67"/>
  <c r="M174" i="67"/>
  <c r="Q176" i="67"/>
  <c r="C176" i="67"/>
  <c r="J176" i="67"/>
  <c r="P176" i="67"/>
  <c r="E176" i="67"/>
  <c r="N176" i="67"/>
  <c r="A177" i="67"/>
  <c r="K176" i="67"/>
  <c r="G176" i="67"/>
  <c r="H176" i="67" s="1"/>
  <c r="O176" i="67"/>
  <c r="Q175" i="66"/>
  <c r="G175" i="66"/>
  <c r="K175" i="66"/>
  <c r="P175" i="66"/>
  <c r="A176" i="66"/>
  <c r="E175" i="66"/>
  <c r="O175" i="66"/>
  <c r="C175" i="66"/>
  <c r="N175" i="66"/>
  <c r="J175" i="66"/>
  <c r="S174" i="66"/>
  <c r="H174" i="66"/>
  <c r="J177" i="69" l="1"/>
  <c r="D177" i="69"/>
  <c r="C178" i="69"/>
  <c r="G178" i="69"/>
  <c r="K178" i="69"/>
  <c r="H178" i="69"/>
  <c r="L178" i="69"/>
  <c r="F178" i="69"/>
  <c r="E178" i="69"/>
  <c r="A179" i="69"/>
  <c r="I178" i="69"/>
  <c r="N177" i="69"/>
  <c r="M177" i="69"/>
  <c r="O176" i="69"/>
  <c r="P176" i="69"/>
  <c r="S176" i="67"/>
  <c r="M176" i="67"/>
  <c r="I176" i="67"/>
  <c r="R176" i="67"/>
  <c r="M175" i="67"/>
  <c r="I175" i="67"/>
  <c r="R175" i="67"/>
  <c r="C177" i="67"/>
  <c r="N177" i="67"/>
  <c r="E177" i="67"/>
  <c r="K177" i="67"/>
  <c r="Q177" i="67"/>
  <c r="A178" i="67"/>
  <c r="J177" i="67"/>
  <c r="G177" i="67"/>
  <c r="P177" i="67"/>
  <c r="O177" i="67"/>
  <c r="S175" i="66"/>
  <c r="H175" i="66"/>
  <c r="M174" i="66"/>
  <c r="I174" i="66"/>
  <c r="R174" i="66"/>
  <c r="C176" i="66"/>
  <c r="N176" i="66"/>
  <c r="Q176" i="66"/>
  <c r="G176" i="66"/>
  <c r="P176" i="66"/>
  <c r="E176" i="66"/>
  <c r="O176" i="66"/>
  <c r="K176" i="66"/>
  <c r="J176" i="66"/>
  <c r="A177" i="66"/>
  <c r="O177" i="69" l="1"/>
  <c r="P177" i="69"/>
  <c r="D178" i="69"/>
  <c r="J178" i="69"/>
  <c r="H179" i="69"/>
  <c r="L179" i="69"/>
  <c r="E179" i="69"/>
  <c r="I179" i="69"/>
  <c r="A180" i="69"/>
  <c r="G179" i="69"/>
  <c r="F179" i="69"/>
  <c r="K179" i="69"/>
  <c r="C179" i="69"/>
  <c r="N178" i="69"/>
  <c r="M178" i="69"/>
  <c r="H177" i="67"/>
  <c r="E178" i="67"/>
  <c r="J178" i="67"/>
  <c r="O178" i="67"/>
  <c r="G178" i="67"/>
  <c r="H178" i="67" s="1"/>
  <c r="K178" i="67"/>
  <c r="A179" i="67"/>
  <c r="Q178" i="67"/>
  <c r="C178" i="67"/>
  <c r="N178" i="67"/>
  <c r="P178" i="67"/>
  <c r="S177" i="67"/>
  <c r="E177" i="66"/>
  <c r="J177" i="66"/>
  <c r="O177" i="66"/>
  <c r="C177" i="66"/>
  <c r="N177" i="66"/>
  <c r="Q177" i="66"/>
  <c r="G177" i="66"/>
  <c r="P177" i="66"/>
  <c r="A178" i="66"/>
  <c r="K177" i="66"/>
  <c r="M175" i="66"/>
  <c r="R175" i="66"/>
  <c r="I175" i="66"/>
  <c r="S176" i="66"/>
  <c r="H176" i="66"/>
  <c r="M179" i="69" l="1"/>
  <c r="N179" i="69"/>
  <c r="O178" i="69"/>
  <c r="P178" i="69"/>
  <c r="D179" i="69"/>
  <c r="J179" i="69"/>
  <c r="E180" i="69"/>
  <c r="I180" i="69"/>
  <c r="A181" i="69"/>
  <c r="F180" i="69"/>
  <c r="H180" i="69"/>
  <c r="G180" i="69"/>
  <c r="L180" i="69"/>
  <c r="C180" i="69"/>
  <c r="K180" i="69"/>
  <c r="G179" i="67"/>
  <c r="K179" i="67"/>
  <c r="P179" i="67"/>
  <c r="A180" i="67"/>
  <c r="N179" i="67"/>
  <c r="J179" i="67"/>
  <c r="Q179" i="67"/>
  <c r="E179" i="67"/>
  <c r="C179" i="67"/>
  <c r="O179" i="67"/>
  <c r="S178" i="67"/>
  <c r="M178" i="67"/>
  <c r="R178" i="67"/>
  <c r="I178" i="67"/>
  <c r="I177" i="67"/>
  <c r="R177" i="67"/>
  <c r="M177" i="67"/>
  <c r="G178" i="66"/>
  <c r="K178" i="66"/>
  <c r="P178" i="66"/>
  <c r="A179" i="66"/>
  <c r="E178" i="66"/>
  <c r="J178" i="66"/>
  <c r="O178" i="66"/>
  <c r="Q178" i="66"/>
  <c r="N178" i="66"/>
  <c r="C178" i="66"/>
  <c r="I176" i="66"/>
  <c r="R176" i="66"/>
  <c r="M176" i="66"/>
  <c r="H177" i="66"/>
  <c r="S177" i="66"/>
  <c r="M180" i="69" l="1"/>
  <c r="N180" i="69"/>
  <c r="J180" i="69"/>
  <c r="D180" i="69"/>
  <c r="P179" i="69"/>
  <c r="O179" i="69"/>
  <c r="F181" i="69"/>
  <c r="C181" i="69"/>
  <c r="G181" i="69"/>
  <c r="K181" i="69"/>
  <c r="I181" i="69"/>
  <c r="A182" i="69"/>
  <c r="H181" i="69"/>
  <c r="L181" i="69"/>
  <c r="E181" i="69"/>
  <c r="H179" i="67"/>
  <c r="I179" i="67" s="1"/>
  <c r="S179" i="67"/>
  <c r="Q180" i="67"/>
  <c r="O180" i="67"/>
  <c r="A181" i="67"/>
  <c r="J180" i="67"/>
  <c r="G180" i="67"/>
  <c r="P180" i="67"/>
  <c r="E180" i="67"/>
  <c r="C180" i="67"/>
  <c r="K180" i="67"/>
  <c r="N180" i="67"/>
  <c r="R179" i="67"/>
  <c r="I177" i="66"/>
  <c r="R177" i="66"/>
  <c r="M177" i="66"/>
  <c r="S178" i="66"/>
  <c r="Q179" i="66"/>
  <c r="G179" i="66"/>
  <c r="K179" i="66"/>
  <c r="P179" i="66"/>
  <c r="A180" i="66"/>
  <c r="J179" i="66"/>
  <c r="O179" i="66"/>
  <c r="C179" i="66"/>
  <c r="N179" i="66"/>
  <c r="E179" i="66"/>
  <c r="H178" i="66"/>
  <c r="M179" i="67" l="1"/>
  <c r="H180" i="67"/>
  <c r="R180" i="67" s="1"/>
  <c r="J181" i="69"/>
  <c r="D181" i="69"/>
  <c r="N181" i="69"/>
  <c r="M181" i="69"/>
  <c r="P180" i="69"/>
  <c r="O180" i="69"/>
  <c r="C182" i="69"/>
  <c r="G182" i="69"/>
  <c r="K182" i="69"/>
  <c r="H182" i="69"/>
  <c r="L182" i="69"/>
  <c r="I182" i="69"/>
  <c r="A183" i="69"/>
  <c r="E182" i="69"/>
  <c r="F182" i="69"/>
  <c r="M180" i="67"/>
  <c r="S180" i="67"/>
  <c r="C181" i="67"/>
  <c r="N181" i="67"/>
  <c r="J181" i="67"/>
  <c r="P181" i="67"/>
  <c r="Q181" i="67"/>
  <c r="G181" i="67"/>
  <c r="O181" i="67"/>
  <c r="E181" i="67"/>
  <c r="A182" i="67"/>
  <c r="K181" i="67"/>
  <c r="I178" i="66"/>
  <c r="R178" i="66"/>
  <c r="M178" i="66"/>
  <c r="S179" i="66"/>
  <c r="H179" i="66"/>
  <c r="C180" i="66"/>
  <c r="N180" i="66"/>
  <c r="Q180" i="66"/>
  <c r="K180" i="66"/>
  <c r="A181" i="66"/>
  <c r="J180" i="66"/>
  <c r="P180" i="66"/>
  <c r="E180" i="66"/>
  <c r="O180" i="66"/>
  <c r="G180" i="66"/>
  <c r="I180" i="67" l="1"/>
  <c r="D182" i="69"/>
  <c r="J182" i="69"/>
  <c r="O181" i="69"/>
  <c r="P181" i="69"/>
  <c r="N182" i="69"/>
  <c r="M182" i="69"/>
  <c r="H183" i="69"/>
  <c r="L183" i="69"/>
  <c r="E183" i="69"/>
  <c r="I183" i="69"/>
  <c r="A184" i="69"/>
  <c r="C183" i="69"/>
  <c r="K183" i="69"/>
  <c r="F183" i="69"/>
  <c r="G183" i="69"/>
  <c r="H180" i="66"/>
  <c r="I180" i="66" s="1"/>
  <c r="S181" i="67"/>
  <c r="H181" i="67"/>
  <c r="E182" i="67"/>
  <c r="J182" i="67"/>
  <c r="O182" i="67"/>
  <c r="C182" i="67"/>
  <c r="K182" i="67"/>
  <c r="Q182" i="67"/>
  <c r="P182" i="67"/>
  <c r="G182" i="67"/>
  <c r="N182" i="67"/>
  <c r="A183" i="67"/>
  <c r="S180" i="66"/>
  <c r="E181" i="66"/>
  <c r="J181" i="66"/>
  <c r="O181" i="66"/>
  <c r="C181" i="66"/>
  <c r="N181" i="66"/>
  <c r="K181" i="66"/>
  <c r="A182" i="66"/>
  <c r="Q181" i="66"/>
  <c r="G181" i="66"/>
  <c r="H181" i="66" s="1"/>
  <c r="P181" i="66"/>
  <c r="M179" i="66"/>
  <c r="I179" i="66"/>
  <c r="R179" i="66"/>
  <c r="M180" i="66" l="1"/>
  <c r="R180" i="66"/>
  <c r="D183" i="69"/>
  <c r="J183" i="69"/>
  <c r="E184" i="69"/>
  <c r="I184" i="69"/>
  <c r="A185" i="69"/>
  <c r="F184" i="69"/>
  <c r="L184" i="69"/>
  <c r="C184" i="69"/>
  <c r="K184" i="69"/>
  <c r="G184" i="69"/>
  <c r="H184" i="69"/>
  <c r="M183" i="69"/>
  <c r="N183" i="69"/>
  <c r="O182" i="69"/>
  <c r="P182" i="69"/>
  <c r="G183" i="67"/>
  <c r="K183" i="67"/>
  <c r="P183" i="67"/>
  <c r="A184" i="67"/>
  <c r="E183" i="67"/>
  <c r="O183" i="67"/>
  <c r="C183" i="67"/>
  <c r="N183" i="67"/>
  <c r="Q183" i="67"/>
  <c r="J183" i="67"/>
  <c r="S182" i="67"/>
  <c r="H182" i="67"/>
  <c r="I181" i="67"/>
  <c r="R181" i="67"/>
  <c r="M181" i="67"/>
  <c r="G182" i="66"/>
  <c r="K182" i="66"/>
  <c r="P182" i="66"/>
  <c r="A183" i="66"/>
  <c r="E182" i="66"/>
  <c r="J182" i="66"/>
  <c r="O182" i="66"/>
  <c r="C182" i="66"/>
  <c r="N182" i="66"/>
  <c r="Q182" i="66"/>
  <c r="S181" i="66"/>
  <c r="I181" i="66"/>
  <c r="R181" i="66"/>
  <c r="M181" i="66"/>
  <c r="M184" i="69" l="1"/>
  <c r="N184" i="69"/>
  <c r="J184" i="69"/>
  <c r="D184" i="69"/>
  <c r="P183" i="69"/>
  <c r="O183" i="69"/>
  <c r="F185" i="69"/>
  <c r="C185" i="69"/>
  <c r="G185" i="69"/>
  <c r="K185" i="69"/>
  <c r="E185" i="69"/>
  <c r="L185" i="69"/>
  <c r="A186" i="69"/>
  <c r="H185" i="69"/>
  <c r="I185" i="69"/>
  <c r="R182" i="67"/>
  <c r="I182" i="67"/>
  <c r="M182" i="67"/>
  <c r="Q184" i="67"/>
  <c r="G184" i="67"/>
  <c r="N184" i="67"/>
  <c r="E184" i="67"/>
  <c r="O184" i="67"/>
  <c r="C184" i="67"/>
  <c r="K184" i="67"/>
  <c r="A185" i="67"/>
  <c r="P184" i="67"/>
  <c r="J184" i="67"/>
  <c r="S183" i="67"/>
  <c r="H183" i="67"/>
  <c r="Q183" i="66"/>
  <c r="G183" i="66"/>
  <c r="K183" i="66"/>
  <c r="P183" i="66"/>
  <c r="A184" i="66"/>
  <c r="E183" i="66"/>
  <c r="O183" i="66"/>
  <c r="C183" i="66"/>
  <c r="N183" i="66"/>
  <c r="J183" i="66"/>
  <c r="S182" i="66"/>
  <c r="H182" i="66"/>
  <c r="J185" i="69" l="1"/>
  <c r="D185" i="69"/>
  <c r="N185" i="69"/>
  <c r="M185" i="69"/>
  <c r="P184" i="69"/>
  <c r="O184" i="69"/>
  <c r="C186" i="69"/>
  <c r="G186" i="69"/>
  <c r="K186" i="69"/>
  <c r="H186" i="69"/>
  <c r="L186" i="69"/>
  <c r="F186" i="69"/>
  <c r="E186" i="69"/>
  <c r="I186" i="69"/>
  <c r="A187" i="69"/>
  <c r="S184" i="67"/>
  <c r="M183" i="67"/>
  <c r="R183" i="67"/>
  <c r="I183" i="67"/>
  <c r="C185" i="67"/>
  <c r="N185" i="67"/>
  <c r="E185" i="67"/>
  <c r="K185" i="67"/>
  <c r="Q185" i="67"/>
  <c r="P185" i="67"/>
  <c r="O185" i="67"/>
  <c r="J185" i="67"/>
  <c r="A186" i="67"/>
  <c r="G185" i="67"/>
  <c r="H184" i="67"/>
  <c r="M182" i="66"/>
  <c r="R182" i="66"/>
  <c r="I182" i="66"/>
  <c r="S183" i="66"/>
  <c r="H183" i="66"/>
  <c r="C184" i="66"/>
  <c r="N184" i="66"/>
  <c r="Q184" i="66"/>
  <c r="G184" i="66"/>
  <c r="P184" i="66"/>
  <c r="E184" i="66"/>
  <c r="O184" i="66"/>
  <c r="A185" i="66"/>
  <c r="J184" i="66"/>
  <c r="K184" i="66"/>
  <c r="H187" i="69" l="1"/>
  <c r="L187" i="69"/>
  <c r="E187" i="69"/>
  <c r="I187" i="69"/>
  <c r="A188" i="69"/>
  <c r="G187" i="69"/>
  <c r="F187" i="69"/>
  <c r="C187" i="69"/>
  <c r="K187" i="69"/>
  <c r="D186" i="69"/>
  <c r="J186" i="69"/>
  <c r="O185" i="69"/>
  <c r="P185" i="69"/>
  <c r="N186" i="69"/>
  <c r="M186" i="69"/>
  <c r="M184" i="67"/>
  <c r="R184" i="67"/>
  <c r="I184" i="67"/>
  <c r="H185" i="67"/>
  <c r="E186" i="67"/>
  <c r="J186" i="67"/>
  <c r="O186" i="67"/>
  <c r="N186" i="67"/>
  <c r="A187" i="67"/>
  <c r="G186" i="67"/>
  <c r="K186" i="67"/>
  <c r="Q186" i="67"/>
  <c r="C186" i="67"/>
  <c r="P186" i="67"/>
  <c r="S185" i="67"/>
  <c r="S184" i="66"/>
  <c r="E185" i="66"/>
  <c r="J185" i="66"/>
  <c r="O185" i="66"/>
  <c r="C185" i="66"/>
  <c r="N185" i="66"/>
  <c r="Q185" i="66"/>
  <c r="G185" i="66"/>
  <c r="P185" i="66"/>
  <c r="K185" i="66"/>
  <c r="A186" i="66"/>
  <c r="H184" i="66"/>
  <c r="M183" i="66"/>
  <c r="I183" i="66"/>
  <c r="R183" i="66"/>
  <c r="M187" i="69" l="1"/>
  <c r="N187" i="69"/>
  <c r="D187" i="69"/>
  <c r="J187" i="69"/>
  <c r="O186" i="69"/>
  <c r="P186" i="69"/>
  <c r="E188" i="69"/>
  <c r="I188" i="69"/>
  <c r="A189" i="69"/>
  <c r="F188" i="69"/>
  <c r="H188" i="69"/>
  <c r="G188" i="69"/>
  <c r="K188" i="69"/>
  <c r="C188" i="69"/>
  <c r="L188" i="69"/>
  <c r="H185" i="66"/>
  <c r="M185" i="66" s="1"/>
  <c r="H186" i="67"/>
  <c r="R186" i="67" s="1"/>
  <c r="I185" i="67"/>
  <c r="R185" i="67"/>
  <c r="M185" i="67"/>
  <c r="M186" i="67"/>
  <c r="S186" i="67"/>
  <c r="G187" i="67"/>
  <c r="K187" i="67"/>
  <c r="P187" i="67"/>
  <c r="A188" i="67"/>
  <c r="O187" i="67"/>
  <c r="N187" i="67"/>
  <c r="E187" i="67"/>
  <c r="C187" i="67"/>
  <c r="Q187" i="67"/>
  <c r="J187" i="67"/>
  <c r="G186" i="66"/>
  <c r="K186" i="66"/>
  <c r="P186" i="66"/>
  <c r="A187" i="66"/>
  <c r="E186" i="66"/>
  <c r="J186" i="66"/>
  <c r="O186" i="66"/>
  <c r="Q186" i="66"/>
  <c r="C186" i="66"/>
  <c r="N186" i="66"/>
  <c r="S185" i="66"/>
  <c r="I184" i="66"/>
  <c r="R184" i="66"/>
  <c r="M184" i="66"/>
  <c r="I186" i="67" l="1"/>
  <c r="R185" i="66"/>
  <c r="I185" i="66"/>
  <c r="M188" i="69"/>
  <c r="N188" i="69"/>
  <c r="J188" i="69"/>
  <c r="D188" i="69"/>
  <c r="P187" i="69"/>
  <c r="O187" i="69"/>
  <c r="F189" i="69"/>
  <c r="C189" i="69"/>
  <c r="G189" i="69"/>
  <c r="K189" i="69"/>
  <c r="I189" i="69"/>
  <c r="A190" i="69"/>
  <c r="H189" i="69"/>
  <c r="E189" i="69"/>
  <c r="L189" i="69"/>
  <c r="Q188" i="67"/>
  <c r="C188" i="67"/>
  <c r="J188" i="67"/>
  <c r="P188" i="67"/>
  <c r="O188" i="67"/>
  <c r="A189" i="67"/>
  <c r="N188" i="67"/>
  <c r="K188" i="67"/>
  <c r="G188" i="67"/>
  <c r="E188" i="67"/>
  <c r="H187" i="67"/>
  <c r="S187" i="67"/>
  <c r="Q187" i="66"/>
  <c r="G187" i="66"/>
  <c r="K187" i="66"/>
  <c r="P187" i="66"/>
  <c r="A188" i="66"/>
  <c r="J187" i="66"/>
  <c r="E187" i="66"/>
  <c r="N187" i="66"/>
  <c r="C187" i="66"/>
  <c r="O187" i="66"/>
  <c r="H186" i="66"/>
  <c r="S186" i="66"/>
  <c r="C190" i="69" l="1"/>
  <c r="G190" i="69"/>
  <c r="K190" i="69"/>
  <c r="H190" i="69"/>
  <c r="L190" i="69"/>
  <c r="I190" i="69"/>
  <c r="A191" i="69"/>
  <c r="F190" i="69"/>
  <c r="E190" i="69"/>
  <c r="N189" i="69"/>
  <c r="M189" i="69"/>
  <c r="P188" i="69"/>
  <c r="O188" i="69"/>
  <c r="J189" i="69"/>
  <c r="D189" i="69"/>
  <c r="S188" i="67"/>
  <c r="C189" i="67"/>
  <c r="N189" i="67"/>
  <c r="E189" i="67"/>
  <c r="K189" i="67"/>
  <c r="Q189" i="67"/>
  <c r="J189" i="67"/>
  <c r="P189" i="67"/>
  <c r="A190" i="67"/>
  <c r="G189" i="67"/>
  <c r="O189" i="67"/>
  <c r="I187" i="67"/>
  <c r="R187" i="67"/>
  <c r="M187" i="67"/>
  <c r="H188" i="67"/>
  <c r="S187" i="66"/>
  <c r="H187" i="66"/>
  <c r="I186" i="66"/>
  <c r="R186" i="66"/>
  <c r="M186" i="66"/>
  <c r="C188" i="66"/>
  <c r="N188" i="66"/>
  <c r="Q188" i="66"/>
  <c r="K188" i="66"/>
  <c r="A189" i="66"/>
  <c r="J188" i="66"/>
  <c r="G188" i="66"/>
  <c r="O188" i="66"/>
  <c r="E188" i="66"/>
  <c r="P188" i="66"/>
  <c r="H191" i="69" l="1"/>
  <c r="L191" i="69"/>
  <c r="E191" i="69"/>
  <c r="I191" i="69"/>
  <c r="A192" i="69"/>
  <c r="C191" i="69"/>
  <c r="K191" i="69"/>
  <c r="G191" i="69"/>
  <c r="F191" i="69"/>
  <c r="O189" i="69"/>
  <c r="P189" i="69"/>
  <c r="M190" i="69"/>
  <c r="N190" i="69"/>
  <c r="D190" i="69"/>
  <c r="J190" i="69"/>
  <c r="M188" i="67"/>
  <c r="I188" i="67"/>
  <c r="R188" i="67"/>
  <c r="E190" i="67"/>
  <c r="J190" i="67"/>
  <c r="O190" i="67"/>
  <c r="G190" i="67"/>
  <c r="C190" i="67"/>
  <c r="K190" i="67"/>
  <c r="Q190" i="67"/>
  <c r="P190" i="67"/>
  <c r="N190" i="67"/>
  <c r="A191" i="67"/>
  <c r="S189" i="67"/>
  <c r="H189" i="67"/>
  <c r="S188" i="66"/>
  <c r="E189" i="66"/>
  <c r="J189" i="66"/>
  <c r="O189" i="66"/>
  <c r="C189" i="66"/>
  <c r="N189" i="66"/>
  <c r="K189" i="66"/>
  <c r="A190" i="66"/>
  <c r="P189" i="66"/>
  <c r="G189" i="66"/>
  <c r="H189" i="66" s="1"/>
  <c r="Q189" i="66"/>
  <c r="M187" i="66"/>
  <c r="I187" i="66"/>
  <c r="R187" i="66"/>
  <c r="H188" i="66"/>
  <c r="M191" i="69" l="1"/>
  <c r="N191" i="69"/>
  <c r="D191" i="69"/>
  <c r="J191" i="69"/>
  <c r="O190" i="69"/>
  <c r="P190" i="69"/>
  <c r="E192" i="69"/>
  <c r="I192" i="69"/>
  <c r="A193" i="69"/>
  <c r="F192" i="69"/>
  <c r="L192" i="69"/>
  <c r="C192" i="69"/>
  <c r="K192" i="69"/>
  <c r="H192" i="69"/>
  <c r="G192" i="69"/>
  <c r="I189" i="67"/>
  <c r="R189" i="67"/>
  <c r="M189" i="67"/>
  <c r="H190" i="67"/>
  <c r="G191" i="67"/>
  <c r="K191" i="67"/>
  <c r="N191" i="67"/>
  <c r="E191" i="67"/>
  <c r="Q191" i="67"/>
  <c r="J191" i="67"/>
  <c r="A192" i="67"/>
  <c r="C191" i="67"/>
  <c r="O191" i="67"/>
  <c r="P191" i="67"/>
  <c r="S190" i="67"/>
  <c r="G190" i="66"/>
  <c r="K190" i="66"/>
  <c r="P190" i="66"/>
  <c r="A191" i="66"/>
  <c r="E190" i="66"/>
  <c r="J190" i="66"/>
  <c r="O190" i="66"/>
  <c r="C190" i="66"/>
  <c r="N190" i="66"/>
  <c r="Q190" i="66"/>
  <c r="I188" i="66"/>
  <c r="R188" i="66"/>
  <c r="M188" i="66"/>
  <c r="S189" i="66"/>
  <c r="I189" i="66"/>
  <c r="R189" i="66"/>
  <c r="M189" i="66"/>
  <c r="M192" i="69" l="1"/>
  <c r="N192" i="69"/>
  <c r="P191" i="69"/>
  <c r="O191" i="69"/>
  <c r="J192" i="69"/>
  <c r="D192" i="69"/>
  <c r="F193" i="69"/>
  <c r="C193" i="69"/>
  <c r="G193" i="69"/>
  <c r="K193" i="69"/>
  <c r="E193" i="69"/>
  <c r="L193" i="69"/>
  <c r="I193" i="69"/>
  <c r="A194" i="69"/>
  <c r="H193" i="69"/>
  <c r="M190" i="67"/>
  <c r="R190" i="67"/>
  <c r="I190" i="67"/>
  <c r="E192" i="67"/>
  <c r="J192" i="67"/>
  <c r="O192" i="67"/>
  <c r="C192" i="67"/>
  <c r="N192" i="67"/>
  <c r="K192" i="67"/>
  <c r="A193" i="67"/>
  <c r="P192" i="67"/>
  <c r="Q192" i="67"/>
  <c r="G192" i="67"/>
  <c r="S191" i="67"/>
  <c r="H191" i="67"/>
  <c r="Q191" i="66"/>
  <c r="G191" i="66"/>
  <c r="K191" i="66"/>
  <c r="P191" i="66"/>
  <c r="A192" i="66"/>
  <c r="E191" i="66"/>
  <c r="O191" i="66"/>
  <c r="C191" i="66"/>
  <c r="N191" i="66"/>
  <c r="J191" i="66"/>
  <c r="S190" i="66"/>
  <c r="H190" i="66"/>
  <c r="J193" i="69" l="1"/>
  <c r="D193" i="69"/>
  <c r="N193" i="69"/>
  <c r="M193" i="69"/>
  <c r="C194" i="69"/>
  <c r="G194" i="69"/>
  <c r="K194" i="69"/>
  <c r="H194" i="69"/>
  <c r="L194" i="69"/>
  <c r="F194" i="69"/>
  <c r="E194" i="69"/>
  <c r="A195" i="69"/>
  <c r="I194" i="69"/>
  <c r="O192" i="69"/>
  <c r="P192" i="69"/>
  <c r="H192" i="67"/>
  <c r="I192" i="67" s="1"/>
  <c r="R191" i="67"/>
  <c r="M191" i="67"/>
  <c r="I191" i="67"/>
  <c r="G193" i="67"/>
  <c r="K193" i="67"/>
  <c r="P193" i="67"/>
  <c r="A194" i="67"/>
  <c r="E193" i="67"/>
  <c r="J193" i="67"/>
  <c r="O193" i="67"/>
  <c r="C193" i="67"/>
  <c r="N193" i="67"/>
  <c r="Q193" i="67"/>
  <c r="S192" i="67"/>
  <c r="M190" i="66"/>
  <c r="I190" i="66"/>
  <c r="R190" i="66"/>
  <c r="S191" i="66"/>
  <c r="H191" i="66"/>
  <c r="C192" i="66"/>
  <c r="N192" i="66"/>
  <c r="Q192" i="66"/>
  <c r="G192" i="66"/>
  <c r="P192" i="66"/>
  <c r="E192" i="66"/>
  <c r="O192" i="66"/>
  <c r="K192" i="66"/>
  <c r="J192" i="66"/>
  <c r="A193" i="66"/>
  <c r="M192" i="67" l="1"/>
  <c r="R192" i="67"/>
  <c r="H195" i="69"/>
  <c r="L195" i="69"/>
  <c r="E195" i="69"/>
  <c r="I195" i="69"/>
  <c r="A196" i="69"/>
  <c r="G195" i="69"/>
  <c r="F195" i="69"/>
  <c r="K195" i="69"/>
  <c r="C195" i="69"/>
  <c r="N194" i="69"/>
  <c r="M194" i="69"/>
  <c r="O193" i="69"/>
  <c r="P193" i="69"/>
  <c r="D194" i="69"/>
  <c r="J194" i="69"/>
  <c r="S193" i="67"/>
  <c r="H193" i="67"/>
  <c r="Q194" i="67"/>
  <c r="G194" i="67"/>
  <c r="K194" i="67"/>
  <c r="P194" i="67"/>
  <c r="A195" i="67"/>
  <c r="E194" i="67"/>
  <c r="O194" i="67"/>
  <c r="C194" i="67"/>
  <c r="N194" i="67"/>
  <c r="J194" i="67"/>
  <c r="E193" i="66"/>
  <c r="J193" i="66"/>
  <c r="O193" i="66"/>
  <c r="C193" i="66"/>
  <c r="N193" i="66"/>
  <c r="Q193" i="66"/>
  <c r="G193" i="66"/>
  <c r="P193" i="66"/>
  <c r="A194" i="66"/>
  <c r="K193" i="66"/>
  <c r="S192" i="66"/>
  <c r="H192" i="66"/>
  <c r="M191" i="66"/>
  <c r="R191" i="66"/>
  <c r="I191" i="66"/>
  <c r="M195" i="69" l="1"/>
  <c r="N195" i="69"/>
  <c r="O194" i="69"/>
  <c r="P194" i="69"/>
  <c r="D195" i="69"/>
  <c r="J195" i="69"/>
  <c r="E196" i="69"/>
  <c r="I196" i="69"/>
  <c r="A197" i="69"/>
  <c r="F196" i="69"/>
  <c r="H196" i="69"/>
  <c r="G196" i="69"/>
  <c r="L196" i="69"/>
  <c r="C196" i="69"/>
  <c r="K196" i="69"/>
  <c r="S194" i="67"/>
  <c r="H194" i="67"/>
  <c r="C195" i="67"/>
  <c r="N195" i="67"/>
  <c r="Q195" i="67"/>
  <c r="G195" i="67"/>
  <c r="P195" i="67"/>
  <c r="E195" i="67"/>
  <c r="O195" i="67"/>
  <c r="K195" i="67"/>
  <c r="A196" i="67"/>
  <c r="J195" i="67"/>
  <c r="M193" i="67"/>
  <c r="I193" i="67"/>
  <c r="R193" i="67"/>
  <c r="G194" i="66"/>
  <c r="K194" i="66"/>
  <c r="P194" i="66"/>
  <c r="A195" i="66"/>
  <c r="E194" i="66"/>
  <c r="J194" i="66"/>
  <c r="O194" i="66"/>
  <c r="Q194" i="66"/>
  <c r="N194" i="66"/>
  <c r="C194" i="66"/>
  <c r="I192" i="66"/>
  <c r="R192" i="66"/>
  <c r="M192" i="66"/>
  <c r="H193" i="66"/>
  <c r="S193" i="66"/>
  <c r="J196" i="69" l="1"/>
  <c r="D196" i="69"/>
  <c r="P195" i="69"/>
  <c r="O195" i="69"/>
  <c r="M196" i="69"/>
  <c r="N196" i="69"/>
  <c r="F197" i="69"/>
  <c r="C197" i="69"/>
  <c r="G197" i="69"/>
  <c r="K197" i="69"/>
  <c r="I197" i="69"/>
  <c r="A198" i="69"/>
  <c r="H197" i="69"/>
  <c r="E197" i="69"/>
  <c r="L197" i="69"/>
  <c r="H195" i="67"/>
  <c r="M195" i="67" s="1"/>
  <c r="E196" i="67"/>
  <c r="J196" i="67"/>
  <c r="O196" i="67"/>
  <c r="C196" i="67"/>
  <c r="N196" i="67"/>
  <c r="Q196" i="67"/>
  <c r="G196" i="67"/>
  <c r="H196" i="67" s="1"/>
  <c r="P196" i="67"/>
  <c r="K196" i="67"/>
  <c r="A197" i="67"/>
  <c r="M194" i="67"/>
  <c r="R194" i="67"/>
  <c r="I194" i="67"/>
  <c r="S195" i="67"/>
  <c r="I193" i="66"/>
  <c r="R193" i="66"/>
  <c r="M193" i="66"/>
  <c r="S194" i="66"/>
  <c r="Q195" i="66"/>
  <c r="G195" i="66"/>
  <c r="K195" i="66"/>
  <c r="P195" i="66"/>
  <c r="A196" i="66"/>
  <c r="J195" i="66"/>
  <c r="O195" i="66"/>
  <c r="C195" i="66"/>
  <c r="N195" i="66"/>
  <c r="E195" i="66"/>
  <c r="H194" i="66"/>
  <c r="R195" i="67" l="1"/>
  <c r="I195" i="67"/>
  <c r="C198" i="69"/>
  <c r="G198" i="69"/>
  <c r="K198" i="69"/>
  <c r="H198" i="69"/>
  <c r="L198" i="69"/>
  <c r="I198" i="69"/>
  <c r="A199" i="69"/>
  <c r="E198" i="69"/>
  <c r="F198" i="69"/>
  <c r="J197" i="69"/>
  <c r="D197" i="69"/>
  <c r="N197" i="69"/>
  <c r="M197" i="69"/>
  <c r="P196" i="69"/>
  <c r="O196" i="69"/>
  <c r="I196" i="67"/>
  <c r="R196" i="67"/>
  <c r="M196" i="67"/>
  <c r="S196" i="67"/>
  <c r="G197" i="67"/>
  <c r="K197" i="67"/>
  <c r="P197" i="67"/>
  <c r="A198" i="67"/>
  <c r="E197" i="67"/>
  <c r="J197" i="67"/>
  <c r="O197" i="67"/>
  <c r="Q197" i="67"/>
  <c r="N197" i="67"/>
  <c r="C197" i="67"/>
  <c r="I194" i="66"/>
  <c r="R194" i="66"/>
  <c r="M194" i="66"/>
  <c r="S195" i="66"/>
  <c r="H195" i="66"/>
  <c r="C196" i="66"/>
  <c r="N196" i="66"/>
  <c r="Q196" i="66"/>
  <c r="K196" i="66"/>
  <c r="A197" i="66"/>
  <c r="J196" i="66"/>
  <c r="P196" i="66"/>
  <c r="E196" i="66"/>
  <c r="O196" i="66"/>
  <c r="G196" i="66"/>
  <c r="O197" i="69" l="1"/>
  <c r="P197" i="69"/>
  <c r="N198" i="69"/>
  <c r="M198" i="69"/>
  <c r="H199" i="69"/>
  <c r="L199" i="69"/>
  <c r="E199" i="69"/>
  <c r="I199" i="69"/>
  <c r="A200" i="69"/>
  <c r="C199" i="69"/>
  <c r="K199" i="69"/>
  <c r="F199" i="69"/>
  <c r="G199" i="69"/>
  <c r="D198" i="69"/>
  <c r="J198" i="69"/>
  <c r="S197" i="67"/>
  <c r="Q198" i="67"/>
  <c r="G198" i="67"/>
  <c r="K198" i="67"/>
  <c r="P198" i="67"/>
  <c r="A199" i="67"/>
  <c r="J198" i="67"/>
  <c r="O198" i="67"/>
  <c r="N198" i="67"/>
  <c r="C198" i="67"/>
  <c r="E198" i="67"/>
  <c r="H197" i="67"/>
  <c r="H196" i="66"/>
  <c r="S196" i="66"/>
  <c r="E197" i="66"/>
  <c r="J197" i="66"/>
  <c r="O197" i="66"/>
  <c r="C197" i="66"/>
  <c r="N197" i="66"/>
  <c r="K197" i="66"/>
  <c r="A198" i="66"/>
  <c r="Q197" i="66"/>
  <c r="G197" i="66"/>
  <c r="H197" i="66" s="1"/>
  <c r="P197" i="66"/>
  <c r="M195" i="66"/>
  <c r="I195" i="66"/>
  <c r="R195" i="66"/>
  <c r="M199" i="69" l="1"/>
  <c r="N199" i="69"/>
  <c r="O198" i="69"/>
  <c r="P198" i="69"/>
  <c r="D199" i="69"/>
  <c r="J199" i="69"/>
  <c r="E200" i="69"/>
  <c r="I200" i="69"/>
  <c r="A201" i="69"/>
  <c r="F200" i="69"/>
  <c r="L200" i="69"/>
  <c r="C200" i="69"/>
  <c r="K200" i="69"/>
  <c r="G200" i="69"/>
  <c r="H200" i="69"/>
  <c r="S198" i="67"/>
  <c r="H198" i="67"/>
  <c r="C199" i="67"/>
  <c r="N199" i="67"/>
  <c r="Q199" i="67"/>
  <c r="K199" i="67"/>
  <c r="A200" i="67"/>
  <c r="J199" i="67"/>
  <c r="P199" i="67"/>
  <c r="E199" i="67"/>
  <c r="G199" i="67"/>
  <c r="H199" i="67" s="1"/>
  <c r="O199" i="67"/>
  <c r="I197" i="67"/>
  <c r="R197" i="67"/>
  <c r="M197" i="67"/>
  <c r="I197" i="66"/>
  <c r="R197" i="66"/>
  <c r="M197" i="66"/>
  <c r="S197" i="66"/>
  <c r="G198" i="66"/>
  <c r="K198" i="66"/>
  <c r="P198" i="66"/>
  <c r="A199" i="66"/>
  <c r="E198" i="66"/>
  <c r="J198" i="66"/>
  <c r="O198" i="66"/>
  <c r="C198" i="66"/>
  <c r="N198" i="66"/>
  <c r="Q198" i="66"/>
  <c r="I196" i="66"/>
  <c r="R196" i="66"/>
  <c r="M196" i="66"/>
  <c r="S199" i="67" l="1"/>
  <c r="M200" i="69"/>
  <c r="N200" i="69"/>
  <c r="J200" i="69"/>
  <c r="D200" i="69"/>
  <c r="P199" i="69"/>
  <c r="O199" i="69"/>
  <c r="F201" i="69"/>
  <c r="C201" i="69"/>
  <c r="G201" i="69"/>
  <c r="K201" i="69"/>
  <c r="E201" i="69"/>
  <c r="L201" i="69"/>
  <c r="A202" i="69"/>
  <c r="H201" i="69"/>
  <c r="I201" i="69"/>
  <c r="I199" i="67"/>
  <c r="R199" i="67"/>
  <c r="M199" i="67"/>
  <c r="E200" i="67"/>
  <c r="J200" i="67"/>
  <c r="O200" i="67"/>
  <c r="C200" i="67"/>
  <c r="N200" i="67"/>
  <c r="K200" i="67"/>
  <c r="A201" i="67"/>
  <c r="Q200" i="67"/>
  <c r="P200" i="67"/>
  <c r="G200" i="67"/>
  <c r="M198" i="67"/>
  <c r="I198" i="67"/>
  <c r="R198" i="67"/>
  <c r="S198" i="66"/>
  <c r="Q199" i="66"/>
  <c r="G199" i="66"/>
  <c r="K199" i="66"/>
  <c r="P199" i="66"/>
  <c r="A200" i="66"/>
  <c r="E199" i="66"/>
  <c r="O199" i="66"/>
  <c r="C199" i="66"/>
  <c r="N199" i="66"/>
  <c r="J199" i="66"/>
  <c r="H198" i="66"/>
  <c r="N201" i="69" l="1"/>
  <c r="M201" i="69"/>
  <c r="P200" i="69"/>
  <c r="O200" i="69"/>
  <c r="J201" i="69"/>
  <c r="D201" i="69"/>
  <c r="C202" i="69"/>
  <c r="G202" i="69"/>
  <c r="K202" i="69"/>
  <c r="H202" i="69"/>
  <c r="L202" i="69"/>
  <c r="F202" i="69"/>
  <c r="E202" i="69"/>
  <c r="I202" i="69"/>
  <c r="A203" i="69"/>
  <c r="H199" i="66"/>
  <c r="M199" i="66" s="1"/>
  <c r="S199" i="66"/>
  <c r="G201" i="67"/>
  <c r="K201" i="67"/>
  <c r="P201" i="67"/>
  <c r="A202" i="67"/>
  <c r="E201" i="67"/>
  <c r="J201" i="67"/>
  <c r="O201" i="67"/>
  <c r="C201" i="67"/>
  <c r="N201" i="67"/>
  <c r="Q201" i="67"/>
  <c r="H200" i="67"/>
  <c r="S200" i="67"/>
  <c r="C200" i="66"/>
  <c r="N200" i="66"/>
  <c r="Q200" i="66"/>
  <c r="G200" i="66"/>
  <c r="P200" i="66"/>
  <c r="E200" i="66"/>
  <c r="O200" i="66"/>
  <c r="A201" i="66"/>
  <c r="J200" i="66"/>
  <c r="K200" i="66"/>
  <c r="M198" i="66"/>
  <c r="R198" i="66"/>
  <c r="I198" i="66"/>
  <c r="R199" i="66" l="1"/>
  <c r="I199" i="66"/>
  <c r="H203" i="69"/>
  <c r="L203" i="69"/>
  <c r="E203" i="69"/>
  <c r="I203" i="69"/>
  <c r="A204" i="69"/>
  <c r="G203" i="69"/>
  <c r="F203" i="69"/>
  <c r="C203" i="69"/>
  <c r="K203" i="69"/>
  <c r="D202" i="69"/>
  <c r="J202" i="69"/>
  <c r="N202" i="69"/>
  <c r="M202" i="69"/>
  <c r="O201" i="69"/>
  <c r="P201" i="69"/>
  <c r="H200" i="66"/>
  <c r="M200" i="66" s="1"/>
  <c r="Q202" i="67"/>
  <c r="G202" i="67"/>
  <c r="K202" i="67"/>
  <c r="P202" i="67"/>
  <c r="A203" i="67"/>
  <c r="E202" i="67"/>
  <c r="O202" i="67"/>
  <c r="C202" i="67"/>
  <c r="N202" i="67"/>
  <c r="J202" i="67"/>
  <c r="I200" i="67"/>
  <c r="R200" i="67"/>
  <c r="M200" i="67"/>
  <c r="S201" i="67"/>
  <c r="H201" i="67"/>
  <c r="S200" i="66"/>
  <c r="E201" i="66"/>
  <c r="J201" i="66"/>
  <c r="O201" i="66"/>
  <c r="C201" i="66"/>
  <c r="N201" i="66"/>
  <c r="Q201" i="66"/>
  <c r="G201" i="66"/>
  <c r="P201" i="66"/>
  <c r="K201" i="66"/>
  <c r="A202" i="66"/>
  <c r="R200" i="66" l="1"/>
  <c r="I200" i="66"/>
  <c r="M203" i="69"/>
  <c r="N203" i="69"/>
  <c r="O202" i="69"/>
  <c r="P202" i="69"/>
  <c r="D203" i="69"/>
  <c r="J203" i="69"/>
  <c r="E204" i="69"/>
  <c r="I204" i="69"/>
  <c r="A205" i="69"/>
  <c r="F204" i="69"/>
  <c r="H204" i="69"/>
  <c r="G204" i="69"/>
  <c r="K204" i="69"/>
  <c r="L204" i="69"/>
  <c r="C204" i="69"/>
  <c r="S202" i="67"/>
  <c r="H202" i="67"/>
  <c r="M201" i="67"/>
  <c r="R201" i="67"/>
  <c r="I201" i="67"/>
  <c r="C203" i="67"/>
  <c r="N203" i="67"/>
  <c r="Q203" i="67"/>
  <c r="G203" i="67"/>
  <c r="P203" i="67"/>
  <c r="E203" i="67"/>
  <c r="O203" i="67"/>
  <c r="A204" i="67"/>
  <c r="J203" i="67"/>
  <c r="K203" i="67"/>
  <c r="H201" i="66"/>
  <c r="G202" i="66"/>
  <c r="K202" i="66"/>
  <c r="P202" i="66"/>
  <c r="A203" i="66"/>
  <c r="E202" i="66"/>
  <c r="J202" i="66"/>
  <c r="O202" i="66"/>
  <c r="Q202" i="66"/>
  <c r="C202" i="66"/>
  <c r="N202" i="66"/>
  <c r="S201" i="66"/>
  <c r="J204" i="69" l="1"/>
  <c r="D204" i="69"/>
  <c r="M204" i="69"/>
  <c r="N204" i="69"/>
  <c r="P203" i="69"/>
  <c r="O203" i="69"/>
  <c r="F205" i="69"/>
  <c r="C205" i="69"/>
  <c r="G205" i="69"/>
  <c r="K205" i="69"/>
  <c r="I205" i="69"/>
  <c r="H205" i="69"/>
  <c r="E205" i="69"/>
  <c r="L205" i="69"/>
  <c r="A206" i="69"/>
  <c r="S203" i="67"/>
  <c r="H203" i="67"/>
  <c r="M202" i="67"/>
  <c r="R202" i="67"/>
  <c r="I202" i="67"/>
  <c r="E204" i="67"/>
  <c r="J204" i="67"/>
  <c r="O204" i="67"/>
  <c r="C204" i="67"/>
  <c r="N204" i="67"/>
  <c r="Q204" i="67"/>
  <c r="G204" i="67"/>
  <c r="P204" i="67"/>
  <c r="K204" i="67"/>
  <c r="A205" i="67"/>
  <c r="S202" i="66"/>
  <c r="H202" i="66"/>
  <c r="Q203" i="66"/>
  <c r="G203" i="66"/>
  <c r="K203" i="66"/>
  <c r="P203" i="66"/>
  <c r="A204" i="66"/>
  <c r="J203" i="66"/>
  <c r="E203" i="66"/>
  <c r="N203" i="66"/>
  <c r="C203" i="66"/>
  <c r="O203" i="66"/>
  <c r="I201" i="66"/>
  <c r="R201" i="66"/>
  <c r="M201" i="66"/>
  <c r="P204" i="69" l="1"/>
  <c r="O204" i="69"/>
  <c r="H206" i="69"/>
  <c r="L206" i="69"/>
  <c r="F206" i="69"/>
  <c r="K206" i="69"/>
  <c r="A207" i="69"/>
  <c r="E206" i="69"/>
  <c r="C206" i="69"/>
  <c r="G206" i="69"/>
  <c r="I206" i="69"/>
  <c r="J205" i="69"/>
  <c r="D205" i="69"/>
  <c r="N205" i="69"/>
  <c r="M205" i="69"/>
  <c r="H204" i="67"/>
  <c r="M204" i="67" s="1"/>
  <c r="G205" i="67"/>
  <c r="K205" i="67"/>
  <c r="P205" i="67"/>
  <c r="A206" i="67"/>
  <c r="E205" i="67"/>
  <c r="J205" i="67"/>
  <c r="O205" i="67"/>
  <c r="Q205" i="67"/>
  <c r="C205" i="67"/>
  <c r="N205" i="67"/>
  <c r="S204" i="67"/>
  <c r="I203" i="67"/>
  <c r="R203" i="67"/>
  <c r="M203" i="67"/>
  <c r="S203" i="66"/>
  <c r="H203" i="66"/>
  <c r="C204" i="66"/>
  <c r="N204" i="66"/>
  <c r="Q204" i="66"/>
  <c r="K204" i="66"/>
  <c r="A205" i="66"/>
  <c r="J204" i="66"/>
  <c r="G204" i="66"/>
  <c r="H204" i="66" s="1"/>
  <c r="O204" i="66"/>
  <c r="E204" i="66"/>
  <c r="P204" i="66"/>
  <c r="I202" i="66"/>
  <c r="R202" i="66"/>
  <c r="M202" i="66"/>
  <c r="R204" i="67" l="1"/>
  <c r="I204" i="67"/>
  <c r="E207" i="69"/>
  <c r="I207" i="69"/>
  <c r="A208" i="69"/>
  <c r="G207" i="69"/>
  <c r="L207" i="69"/>
  <c r="F207" i="69"/>
  <c r="K207" i="69"/>
  <c r="C207" i="69"/>
  <c r="H207" i="69"/>
  <c r="O205" i="69"/>
  <c r="P205" i="69"/>
  <c r="N206" i="69"/>
  <c r="M206" i="69"/>
  <c r="D206" i="69"/>
  <c r="J206" i="69"/>
  <c r="S205" i="67"/>
  <c r="Q206" i="67"/>
  <c r="G206" i="67"/>
  <c r="K206" i="67"/>
  <c r="P206" i="67"/>
  <c r="A207" i="67"/>
  <c r="J206" i="67"/>
  <c r="E206" i="67"/>
  <c r="N206" i="67"/>
  <c r="O206" i="67"/>
  <c r="C206" i="67"/>
  <c r="H205" i="67"/>
  <c r="S204" i="66"/>
  <c r="E205" i="66"/>
  <c r="J205" i="66"/>
  <c r="O205" i="66"/>
  <c r="C205" i="66"/>
  <c r="N205" i="66"/>
  <c r="K205" i="66"/>
  <c r="A206" i="66"/>
  <c r="P205" i="66"/>
  <c r="G205" i="66"/>
  <c r="H205" i="66" s="1"/>
  <c r="Q205" i="66"/>
  <c r="M203" i="66"/>
  <c r="I203" i="66"/>
  <c r="R203" i="66"/>
  <c r="I204" i="66"/>
  <c r="R204" i="66"/>
  <c r="M204" i="66"/>
  <c r="S206" i="67" l="1"/>
  <c r="P206" i="69"/>
  <c r="O206" i="69"/>
  <c r="J207" i="69"/>
  <c r="D207" i="69"/>
  <c r="F208" i="69"/>
  <c r="C208" i="69"/>
  <c r="H208" i="69"/>
  <c r="G208" i="69"/>
  <c r="L208" i="69"/>
  <c r="A209" i="69"/>
  <c r="E208" i="69"/>
  <c r="I208" i="69"/>
  <c r="K208" i="69"/>
  <c r="M207" i="69"/>
  <c r="N207" i="69"/>
  <c r="H206" i="67"/>
  <c r="M206" i="67" s="1"/>
  <c r="C207" i="67"/>
  <c r="N207" i="67"/>
  <c r="Q207" i="67"/>
  <c r="K207" i="67"/>
  <c r="A208" i="67"/>
  <c r="J207" i="67"/>
  <c r="G207" i="67"/>
  <c r="H207" i="67" s="1"/>
  <c r="O207" i="67"/>
  <c r="P207" i="67"/>
  <c r="E207" i="67"/>
  <c r="I205" i="67"/>
  <c r="R205" i="67"/>
  <c r="M205" i="67"/>
  <c r="S205" i="66"/>
  <c r="G206" i="66"/>
  <c r="K206" i="66"/>
  <c r="P206" i="66"/>
  <c r="A207" i="66"/>
  <c r="E206" i="66"/>
  <c r="J206" i="66"/>
  <c r="O206" i="66"/>
  <c r="C206" i="66"/>
  <c r="N206" i="66"/>
  <c r="Q206" i="66"/>
  <c r="I205" i="66"/>
  <c r="R205" i="66"/>
  <c r="M205" i="66"/>
  <c r="R206" i="67" l="1"/>
  <c r="I206" i="67"/>
  <c r="N208" i="69"/>
  <c r="M208" i="69"/>
  <c r="J208" i="69"/>
  <c r="D208" i="69"/>
  <c r="P207" i="69"/>
  <c r="O207" i="69"/>
  <c r="C209" i="69"/>
  <c r="G209" i="69"/>
  <c r="K209" i="69"/>
  <c r="I209" i="69"/>
  <c r="H209" i="69"/>
  <c r="L209" i="69"/>
  <c r="E209" i="69"/>
  <c r="F209" i="69"/>
  <c r="A210" i="69"/>
  <c r="I207" i="67"/>
  <c r="R207" i="67"/>
  <c r="M207" i="67"/>
  <c r="S207" i="67"/>
  <c r="E208" i="67"/>
  <c r="J208" i="67"/>
  <c r="O208" i="67"/>
  <c r="C208" i="67"/>
  <c r="N208" i="67"/>
  <c r="K208" i="67"/>
  <c r="A209" i="67"/>
  <c r="P208" i="67"/>
  <c r="Q208" i="67"/>
  <c r="G208" i="67"/>
  <c r="S206" i="66"/>
  <c r="Q207" i="66"/>
  <c r="G207" i="66"/>
  <c r="K207" i="66"/>
  <c r="P207" i="66"/>
  <c r="A208" i="66"/>
  <c r="E207" i="66"/>
  <c r="O207" i="66"/>
  <c r="C207" i="66"/>
  <c r="N207" i="66"/>
  <c r="J207" i="66"/>
  <c r="H206" i="66"/>
  <c r="H210" i="69" l="1"/>
  <c r="L210" i="69"/>
  <c r="E210" i="69"/>
  <c r="C210" i="69"/>
  <c r="I210" i="69"/>
  <c r="G210" i="69"/>
  <c r="K210" i="69"/>
  <c r="A211" i="69"/>
  <c r="F210" i="69"/>
  <c r="D209" i="69"/>
  <c r="J209" i="69"/>
  <c r="N209" i="69"/>
  <c r="M209" i="69"/>
  <c r="P208" i="69"/>
  <c r="O208" i="69"/>
  <c r="G209" i="67"/>
  <c r="K209" i="67"/>
  <c r="P209" i="67"/>
  <c r="A210" i="67"/>
  <c r="E209" i="67"/>
  <c r="J209" i="67"/>
  <c r="O209" i="67"/>
  <c r="C209" i="67"/>
  <c r="N209" i="67"/>
  <c r="Q209" i="67"/>
  <c r="H208" i="67"/>
  <c r="S208" i="67"/>
  <c r="S207" i="66"/>
  <c r="H207" i="66"/>
  <c r="I207" i="66" s="1"/>
  <c r="M206" i="66"/>
  <c r="I206" i="66"/>
  <c r="R206" i="66"/>
  <c r="C208" i="66"/>
  <c r="N208" i="66"/>
  <c r="Q208" i="66"/>
  <c r="G208" i="66"/>
  <c r="P208" i="66"/>
  <c r="E208" i="66"/>
  <c r="O208" i="66"/>
  <c r="K208" i="66"/>
  <c r="J208" i="66"/>
  <c r="A209" i="66"/>
  <c r="M207" i="66" l="1"/>
  <c r="N210" i="69"/>
  <c r="M210" i="69"/>
  <c r="O209" i="69"/>
  <c r="P209" i="69"/>
  <c r="E211" i="69"/>
  <c r="I211" i="69"/>
  <c r="A212" i="69"/>
  <c r="F211" i="69"/>
  <c r="K211" i="69"/>
  <c r="C211" i="69"/>
  <c r="G211" i="69"/>
  <c r="H211" i="69"/>
  <c r="L211" i="69"/>
  <c r="D210" i="69"/>
  <c r="J210" i="69"/>
  <c r="Q210" i="67"/>
  <c r="G210" i="67"/>
  <c r="K210" i="67"/>
  <c r="P210" i="67"/>
  <c r="A211" i="67"/>
  <c r="E210" i="67"/>
  <c r="O210" i="67"/>
  <c r="C210" i="67"/>
  <c r="N210" i="67"/>
  <c r="J210" i="67"/>
  <c r="I208" i="67"/>
  <c r="R208" i="67"/>
  <c r="M208" i="67"/>
  <c r="S209" i="67"/>
  <c r="H209" i="67"/>
  <c r="H208" i="66"/>
  <c r="M208" i="66" s="1"/>
  <c r="R207" i="66"/>
  <c r="S208" i="66"/>
  <c r="E209" i="66"/>
  <c r="J209" i="66"/>
  <c r="O209" i="66"/>
  <c r="C209" i="66"/>
  <c r="N209" i="66"/>
  <c r="Q209" i="66"/>
  <c r="G209" i="66"/>
  <c r="P209" i="66"/>
  <c r="A210" i="66"/>
  <c r="K209" i="66"/>
  <c r="R208" i="66" l="1"/>
  <c r="F212" i="69"/>
  <c r="G212" i="69"/>
  <c r="L212" i="69"/>
  <c r="A213" i="69"/>
  <c r="E212" i="69"/>
  <c r="K212" i="69"/>
  <c r="I212" i="69"/>
  <c r="C212" i="69"/>
  <c r="H212" i="69"/>
  <c r="D211" i="69"/>
  <c r="J211" i="69"/>
  <c r="M211" i="69"/>
  <c r="N211" i="69"/>
  <c r="P210" i="69"/>
  <c r="O210" i="69"/>
  <c r="I208" i="66"/>
  <c r="S210" i="67"/>
  <c r="H210" i="67"/>
  <c r="M209" i="67"/>
  <c r="I209" i="67"/>
  <c r="R209" i="67"/>
  <c r="C211" i="67"/>
  <c r="N211" i="67"/>
  <c r="Q211" i="67"/>
  <c r="G211" i="67"/>
  <c r="P211" i="67"/>
  <c r="E211" i="67"/>
  <c r="O211" i="67"/>
  <c r="K211" i="67"/>
  <c r="A212" i="67"/>
  <c r="J211" i="67"/>
  <c r="S211" i="67" s="1"/>
  <c r="H209" i="66"/>
  <c r="M209" i="66" s="1"/>
  <c r="G210" i="66"/>
  <c r="K210" i="66"/>
  <c r="P210" i="66"/>
  <c r="A211" i="66"/>
  <c r="E210" i="66"/>
  <c r="J210" i="66"/>
  <c r="O210" i="66"/>
  <c r="Q210" i="66"/>
  <c r="N210" i="66"/>
  <c r="C210" i="66"/>
  <c r="S209" i="66"/>
  <c r="R209" i="66" l="1"/>
  <c r="I209" i="66"/>
  <c r="J212" i="69"/>
  <c r="D212" i="69"/>
  <c r="C213" i="69"/>
  <c r="G213" i="69"/>
  <c r="K213" i="69"/>
  <c r="H213" i="69"/>
  <c r="F213" i="69"/>
  <c r="L213" i="69"/>
  <c r="A214" i="69"/>
  <c r="E213" i="69"/>
  <c r="I213" i="69"/>
  <c r="P211" i="69"/>
  <c r="O211" i="69"/>
  <c r="N212" i="69"/>
  <c r="M212" i="69"/>
  <c r="M210" i="67"/>
  <c r="R210" i="67"/>
  <c r="I210" i="67"/>
  <c r="H211" i="67"/>
  <c r="E212" i="67"/>
  <c r="J212" i="67"/>
  <c r="O212" i="67"/>
  <c r="C212" i="67"/>
  <c r="N212" i="67"/>
  <c r="Q212" i="67"/>
  <c r="G212" i="67"/>
  <c r="H212" i="67" s="1"/>
  <c r="P212" i="67"/>
  <c r="K212" i="67"/>
  <c r="A213" i="67"/>
  <c r="S210" i="66"/>
  <c r="Q211" i="66"/>
  <c r="G211" i="66"/>
  <c r="K211" i="66"/>
  <c r="P211" i="66"/>
  <c r="A212" i="66"/>
  <c r="J211" i="66"/>
  <c r="O211" i="66"/>
  <c r="C211" i="66"/>
  <c r="N211" i="66"/>
  <c r="E211" i="66"/>
  <c r="H210" i="66"/>
  <c r="J213" i="69" l="1"/>
  <c r="D213" i="69"/>
  <c r="P212" i="69"/>
  <c r="O212" i="69"/>
  <c r="M213" i="69"/>
  <c r="N213" i="69"/>
  <c r="H214" i="69"/>
  <c r="L214" i="69"/>
  <c r="C214" i="69"/>
  <c r="I214" i="69"/>
  <c r="G214" i="69"/>
  <c r="K214" i="69"/>
  <c r="E214" i="69"/>
  <c r="F214" i="69"/>
  <c r="A215" i="69"/>
  <c r="I211" i="67"/>
  <c r="R211" i="67"/>
  <c r="M211" i="67"/>
  <c r="I212" i="67"/>
  <c r="R212" i="67"/>
  <c r="M212" i="67"/>
  <c r="G213" i="67"/>
  <c r="K213" i="67"/>
  <c r="P213" i="67"/>
  <c r="A214" i="67"/>
  <c r="E213" i="67"/>
  <c r="J213" i="67"/>
  <c r="O213" i="67"/>
  <c r="Q213" i="67"/>
  <c r="N213" i="67"/>
  <c r="C213" i="67"/>
  <c r="S212" i="67"/>
  <c r="S211" i="66"/>
  <c r="H211" i="66"/>
  <c r="I210" i="66"/>
  <c r="R210" i="66"/>
  <c r="M210" i="66"/>
  <c r="C212" i="66"/>
  <c r="N212" i="66"/>
  <c r="Q212" i="66"/>
  <c r="K212" i="66"/>
  <c r="A213" i="66"/>
  <c r="J212" i="66"/>
  <c r="P212" i="66"/>
  <c r="E212" i="66"/>
  <c r="O212" i="66"/>
  <c r="G212" i="66"/>
  <c r="E215" i="69" l="1"/>
  <c r="I215" i="69"/>
  <c r="A216" i="69"/>
  <c r="C215" i="69"/>
  <c r="H215" i="69"/>
  <c r="G215" i="69"/>
  <c r="K215" i="69"/>
  <c r="F215" i="69"/>
  <c r="L215" i="69"/>
  <c r="O213" i="69"/>
  <c r="P213" i="69"/>
  <c r="N214" i="69"/>
  <c r="M214" i="69"/>
  <c r="D214" i="69"/>
  <c r="J214" i="69"/>
  <c r="H213" i="67"/>
  <c r="R213" i="67" s="1"/>
  <c r="S213" i="67"/>
  <c r="Q214" i="67"/>
  <c r="G214" i="67"/>
  <c r="K214" i="67"/>
  <c r="P214" i="67"/>
  <c r="A215" i="67"/>
  <c r="J214" i="67"/>
  <c r="O214" i="67"/>
  <c r="N214" i="67"/>
  <c r="C214" i="67"/>
  <c r="E214" i="67"/>
  <c r="H212" i="66"/>
  <c r="S212" i="66"/>
  <c r="E213" i="66"/>
  <c r="J213" i="66"/>
  <c r="O213" i="66"/>
  <c r="C213" i="66"/>
  <c r="N213" i="66"/>
  <c r="K213" i="66"/>
  <c r="A214" i="66"/>
  <c r="Q213" i="66"/>
  <c r="G213" i="66"/>
  <c r="H213" i="66" s="1"/>
  <c r="P213" i="66"/>
  <c r="M211" i="66"/>
  <c r="I211" i="66"/>
  <c r="R211" i="66"/>
  <c r="M213" i="67" l="1"/>
  <c r="I213" i="67"/>
  <c r="P214" i="69"/>
  <c r="O214" i="69"/>
  <c r="F216" i="69"/>
  <c r="E216" i="69"/>
  <c r="K216" i="69"/>
  <c r="I216" i="69"/>
  <c r="C216" i="69"/>
  <c r="G216" i="69"/>
  <c r="A217" i="69"/>
  <c r="L216" i="69"/>
  <c r="H216" i="69"/>
  <c r="D215" i="69"/>
  <c r="J215" i="69"/>
  <c r="M215" i="69"/>
  <c r="N215" i="69"/>
  <c r="C215" i="67"/>
  <c r="N215" i="67"/>
  <c r="Q215" i="67"/>
  <c r="K215" i="67"/>
  <c r="A216" i="67"/>
  <c r="J215" i="67"/>
  <c r="P215" i="67"/>
  <c r="E215" i="67"/>
  <c r="G215" i="67"/>
  <c r="O215" i="67"/>
  <c r="S214" i="67"/>
  <c r="H214" i="67"/>
  <c r="S213" i="66"/>
  <c r="I213" i="66"/>
  <c r="R213" i="66"/>
  <c r="M213" i="66"/>
  <c r="G214" i="66"/>
  <c r="K214" i="66"/>
  <c r="P214" i="66"/>
  <c r="A215" i="66"/>
  <c r="E214" i="66"/>
  <c r="J214" i="66"/>
  <c r="O214" i="66"/>
  <c r="C214" i="66"/>
  <c r="N214" i="66"/>
  <c r="Q214" i="66"/>
  <c r="I212" i="66"/>
  <c r="R212" i="66"/>
  <c r="M212" i="66"/>
  <c r="O215" i="69" l="1"/>
  <c r="P215" i="69"/>
  <c r="N216" i="69"/>
  <c r="M216" i="69"/>
  <c r="J216" i="69"/>
  <c r="D216" i="69"/>
  <c r="C217" i="69"/>
  <c r="G217" i="69"/>
  <c r="K217" i="69"/>
  <c r="F217" i="69"/>
  <c r="L217" i="69"/>
  <c r="A218" i="69"/>
  <c r="E217" i="69"/>
  <c r="I217" i="69"/>
  <c r="H217" i="69"/>
  <c r="H215" i="67"/>
  <c r="I215" i="67" s="1"/>
  <c r="S215" i="67"/>
  <c r="M214" i="67"/>
  <c r="I214" i="67"/>
  <c r="R214" i="67"/>
  <c r="E216" i="67"/>
  <c r="J216" i="67"/>
  <c r="O216" i="67"/>
  <c r="C216" i="67"/>
  <c r="N216" i="67"/>
  <c r="K216" i="67"/>
  <c r="A217" i="67"/>
  <c r="Q216" i="67"/>
  <c r="P216" i="67"/>
  <c r="G216" i="67"/>
  <c r="Q215" i="66"/>
  <c r="G215" i="66"/>
  <c r="K215" i="66"/>
  <c r="P215" i="66"/>
  <c r="A216" i="66"/>
  <c r="E215" i="66"/>
  <c r="O215" i="66"/>
  <c r="C215" i="66"/>
  <c r="N215" i="66"/>
  <c r="J215" i="66"/>
  <c r="S214" i="66"/>
  <c r="H214" i="66"/>
  <c r="M215" i="67" l="1"/>
  <c r="R215" i="67"/>
  <c r="M217" i="69"/>
  <c r="N217" i="69"/>
  <c r="H218" i="69"/>
  <c r="L218" i="69"/>
  <c r="G218" i="69"/>
  <c r="F218" i="69"/>
  <c r="K218" i="69"/>
  <c r="A219" i="69"/>
  <c r="E218" i="69"/>
  <c r="I218" i="69"/>
  <c r="C218" i="69"/>
  <c r="J217" i="69"/>
  <c r="D217" i="69"/>
  <c r="P216" i="69"/>
  <c r="O216" i="69"/>
  <c r="H216" i="67"/>
  <c r="R216" i="67" s="1"/>
  <c r="S216" i="67"/>
  <c r="G217" i="67"/>
  <c r="K217" i="67"/>
  <c r="P217" i="67"/>
  <c r="A218" i="67"/>
  <c r="E217" i="67"/>
  <c r="J217" i="67"/>
  <c r="O217" i="67"/>
  <c r="C217" i="67"/>
  <c r="N217" i="67"/>
  <c r="Q217" i="67"/>
  <c r="M214" i="66"/>
  <c r="R214" i="66"/>
  <c r="I214" i="66"/>
  <c r="S215" i="66"/>
  <c r="H215" i="66"/>
  <c r="C216" i="66"/>
  <c r="G216" i="66"/>
  <c r="O216" i="66"/>
  <c r="E216" i="66"/>
  <c r="N216" i="66"/>
  <c r="Q216" i="66"/>
  <c r="J216" i="66"/>
  <c r="A217" i="66"/>
  <c r="P216" i="66"/>
  <c r="K216" i="66"/>
  <c r="I216" i="67" l="1"/>
  <c r="M216" i="67"/>
  <c r="E219" i="69"/>
  <c r="I219" i="69"/>
  <c r="C219" i="69"/>
  <c r="H219" i="69"/>
  <c r="A220" i="69"/>
  <c r="G219" i="69"/>
  <c r="L219" i="69"/>
  <c r="K219" i="69"/>
  <c r="F219" i="69"/>
  <c r="D218" i="69"/>
  <c r="J218" i="69"/>
  <c r="O217" i="69"/>
  <c r="P217" i="69"/>
  <c r="M218" i="69"/>
  <c r="N218" i="69"/>
  <c r="H216" i="66"/>
  <c r="M216" i="66" s="1"/>
  <c r="H217" i="67"/>
  <c r="M217" i="67" s="1"/>
  <c r="Q218" i="67"/>
  <c r="G218" i="67"/>
  <c r="K218" i="67"/>
  <c r="P218" i="67"/>
  <c r="A219" i="67"/>
  <c r="E218" i="67"/>
  <c r="O218" i="67"/>
  <c r="C218" i="67"/>
  <c r="N218" i="67"/>
  <c r="J218" i="67"/>
  <c r="S217" i="67"/>
  <c r="S216" i="66"/>
  <c r="G217" i="66"/>
  <c r="K217" i="66"/>
  <c r="P217" i="66"/>
  <c r="A218" i="66"/>
  <c r="E217" i="66"/>
  <c r="J217" i="66"/>
  <c r="O217" i="66"/>
  <c r="Q217" i="66"/>
  <c r="N217" i="66"/>
  <c r="C217" i="66"/>
  <c r="M215" i="66"/>
  <c r="I215" i="66"/>
  <c r="R215" i="66"/>
  <c r="I217" i="67" l="1"/>
  <c r="R217" i="67"/>
  <c r="I216" i="66"/>
  <c r="R216" i="66"/>
  <c r="P218" i="69"/>
  <c r="O218" i="69"/>
  <c r="D219" i="69"/>
  <c r="J219" i="69"/>
  <c r="F220" i="69"/>
  <c r="E220" i="69"/>
  <c r="I220" i="69"/>
  <c r="A221" i="69"/>
  <c r="L220" i="69"/>
  <c r="G220" i="69"/>
  <c r="K220" i="69"/>
  <c r="H220" i="69"/>
  <c r="C220" i="69"/>
  <c r="M219" i="69"/>
  <c r="N219" i="69"/>
  <c r="C219" i="67"/>
  <c r="N219" i="67"/>
  <c r="Q219" i="67"/>
  <c r="G219" i="67"/>
  <c r="H219" i="67" s="1"/>
  <c r="P219" i="67"/>
  <c r="E219" i="67"/>
  <c r="O219" i="67"/>
  <c r="A220" i="67"/>
  <c r="J219" i="67"/>
  <c r="K219" i="67"/>
  <c r="S218" i="67"/>
  <c r="H218" i="67"/>
  <c r="H217" i="66"/>
  <c r="Q218" i="66"/>
  <c r="G218" i="66"/>
  <c r="K218" i="66"/>
  <c r="P218" i="66"/>
  <c r="A219" i="66"/>
  <c r="J218" i="66"/>
  <c r="C218" i="66"/>
  <c r="N218" i="66"/>
  <c r="E218" i="66"/>
  <c r="O218" i="66"/>
  <c r="S217" i="66"/>
  <c r="H218" i="66" l="1"/>
  <c r="I218" i="66" s="1"/>
  <c r="P219" i="69"/>
  <c r="O219" i="69"/>
  <c r="N220" i="69"/>
  <c r="M220" i="69"/>
  <c r="C221" i="69"/>
  <c r="G221" i="69"/>
  <c r="K221" i="69"/>
  <c r="F221" i="69"/>
  <c r="E221" i="69"/>
  <c r="H221" i="69"/>
  <c r="L221" i="69"/>
  <c r="A222" i="69"/>
  <c r="I221" i="69"/>
  <c r="J220" i="69"/>
  <c r="D220" i="69"/>
  <c r="S219" i="67"/>
  <c r="M218" i="67"/>
  <c r="R218" i="67"/>
  <c r="I218" i="67"/>
  <c r="E220" i="67"/>
  <c r="J220" i="67"/>
  <c r="O220" i="67"/>
  <c r="C220" i="67"/>
  <c r="N220" i="67"/>
  <c r="Q220" i="67"/>
  <c r="G220" i="67"/>
  <c r="P220" i="67"/>
  <c r="K220" i="67"/>
  <c r="A221" i="67"/>
  <c r="I219" i="67"/>
  <c r="R219" i="67"/>
  <c r="M219" i="67"/>
  <c r="S218" i="66"/>
  <c r="C219" i="66"/>
  <c r="N219" i="66"/>
  <c r="Q219" i="66"/>
  <c r="K219" i="66"/>
  <c r="A220" i="66"/>
  <c r="E219" i="66"/>
  <c r="O219" i="66"/>
  <c r="J219" i="66"/>
  <c r="P219" i="66"/>
  <c r="G219" i="66"/>
  <c r="H219" i="66" s="1"/>
  <c r="I217" i="66"/>
  <c r="R217" i="66"/>
  <c r="M217" i="66"/>
  <c r="R218" i="66" l="1"/>
  <c r="M218" i="66"/>
  <c r="H222" i="69"/>
  <c r="L222" i="69"/>
  <c r="C222" i="69"/>
  <c r="G222" i="69"/>
  <c r="K222" i="69"/>
  <c r="F222" i="69"/>
  <c r="I222" i="69"/>
  <c r="A223" i="69"/>
  <c r="E222" i="69"/>
  <c r="O220" i="69"/>
  <c r="P220" i="69"/>
  <c r="N221" i="69"/>
  <c r="M221" i="69"/>
  <c r="J221" i="69"/>
  <c r="D221" i="69"/>
  <c r="H220" i="67"/>
  <c r="G221" i="67"/>
  <c r="K221" i="67"/>
  <c r="P221" i="67"/>
  <c r="A222" i="67"/>
  <c r="E221" i="67"/>
  <c r="J221" i="67"/>
  <c r="O221" i="67"/>
  <c r="Q221" i="67"/>
  <c r="C221" i="67"/>
  <c r="N221" i="67"/>
  <c r="S220" i="67"/>
  <c r="S219" i="66"/>
  <c r="I219" i="66"/>
  <c r="R219" i="66"/>
  <c r="M219" i="66"/>
  <c r="E220" i="66"/>
  <c r="J220" i="66"/>
  <c r="O220" i="66"/>
  <c r="C220" i="66"/>
  <c r="N220" i="66"/>
  <c r="G220" i="66"/>
  <c r="P220" i="66"/>
  <c r="K220" i="66"/>
  <c r="A221" i="66"/>
  <c r="Q220" i="66"/>
  <c r="O221" i="69" l="1"/>
  <c r="P221" i="69"/>
  <c r="E223" i="69"/>
  <c r="I223" i="69"/>
  <c r="A224" i="69"/>
  <c r="H223" i="69"/>
  <c r="L223" i="69"/>
  <c r="G223" i="69"/>
  <c r="C223" i="69"/>
  <c r="F223" i="69"/>
  <c r="K223" i="69"/>
  <c r="D222" i="69"/>
  <c r="J222" i="69"/>
  <c r="N222" i="69"/>
  <c r="M222" i="69"/>
  <c r="H220" i="66"/>
  <c r="M220" i="66" s="1"/>
  <c r="Q222" i="67"/>
  <c r="G222" i="67"/>
  <c r="K222" i="67"/>
  <c r="P222" i="67"/>
  <c r="A223" i="67"/>
  <c r="J222" i="67"/>
  <c r="E222" i="67"/>
  <c r="N222" i="67"/>
  <c r="O222" i="67"/>
  <c r="C222" i="67"/>
  <c r="S221" i="67"/>
  <c r="H221" i="67"/>
  <c r="I220" i="67"/>
  <c r="R220" i="67"/>
  <c r="M220" i="67"/>
  <c r="S220" i="66"/>
  <c r="G221" i="66"/>
  <c r="K221" i="66"/>
  <c r="P221" i="66"/>
  <c r="A222" i="66"/>
  <c r="E221" i="66"/>
  <c r="J221" i="66"/>
  <c r="O221" i="66"/>
  <c r="C221" i="66"/>
  <c r="N221" i="66"/>
  <c r="Q221" i="66"/>
  <c r="R220" i="66" l="1"/>
  <c r="I220" i="66"/>
  <c r="M223" i="69"/>
  <c r="N223" i="69"/>
  <c r="P222" i="69"/>
  <c r="O222" i="69"/>
  <c r="D223" i="69"/>
  <c r="J223" i="69"/>
  <c r="F224" i="69"/>
  <c r="E224" i="69"/>
  <c r="I224" i="69"/>
  <c r="A225" i="69"/>
  <c r="H224" i="69"/>
  <c r="C224" i="69"/>
  <c r="K224" i="69"/>
  <c r="L224" i="69"/>
  <c r="G224" i="69"/>
  <c r="I221" i="67"/>
  <c r="R221" i="67"/>
  <c r="M221" i="67"/>
  <c r="S222" i="67"/>
  <c r="H222" i="67"/>
  <c r="C223" i="67"/>
  <c r="N223" i="67"/>
  <c r="Q223" i="67"/>
  <c r="K223" i="67"/>
  <c r="A224" i="67"/>
  <c r="J223" i="67"/>
  <c r="G223" i="67"/>
  <c r="O223" i="67"/>
  <c r="P223" i="67"/>
  <c r="E223" i="67"/>
  <c r="S221" i="66"/>
  <c r="H221" i="66"/>
  <c r="Q222" i="66"/>
  <c r="G222" i="66"/>
  <c r="K222" i="66"/>
  <c r="P222" i="66"/>
  <c r="A223" i="66"/>
  <c r="E222" i="66"/>
  <c r="O222" i="66"/>
  <c r="C222" i="66"/>
  <c r="N222" i="66"/>
  <c r="J222" i="66"/>
  <c r="J224" i="69" l="1"/>
  <c r="D224" i="69"/>
  <c r="N224" i="69"/>
  <c r="M224" i="69"/>
  <c r="C225" i="69"/>
  <c r="G225" i="69"/>
  <c r="K225" i="69"/>
  <c r="F225" i="69"/>
  <c r="I225" i="69"/>
  <c r="A226" i="69"/>
  <c r="L225" i="69"/>
  <c r="E225" i="69"/>
  <c r="H225" i="69"/>
  <c r="P223" i="69"/>
  <c r="O223" i="69"/>
  <c r="H223" i="67"/>
  <c r="I223" i="67" s="1"/>
  <c r="S223" i="67"/>
  <c r="E224" i="67"/>
  <c r="J224" i="67"/>
  <c r="O224" i="67"/>
  <c r="C224" i="67"/>
  <c r="N224" i="67"/>
  <c r="K224" i="67"/>
  <c r="A225" i="67"/>
  <c r="G224" i="67"/>
  <c r="P224" i="67"/>
  <c r="Q224" i="67"/>
  <c r="M222" i="67"/>
  <c r="I222" i="67"/>
  <c r="R222" i="67"/>
  <c r="S222" i="66"/>
  <c r="C223" i="66"/>
  <c r="N223" i="66"/>
  <c r="Q223" i="66"/>
  <c r="G223" i="66"/>
  <c r="P223" i="66"/>
  <c r="J223" i="66"/>
  <c r="E223" i="66"/>
  <c r="O223" i="66"/>
  <c r="A224" i="66"/>
  <c r="K223" i="66"/>
  <c r="H222" i="66"/>
  <c r="M221" i="66"/>
  <c r="R221" i="66"/>
  <c r="I221" i="66"/>
  <c r="M223" i="67" l="1"/>
  <c r="H224" i="67"/>
  <c r="R224" i="67" s="1"/>
  <c r="N225" i="69"/>
  <c r="M225" i="69"/>
  <c r="P224" i="69"/>
  <c r="O224" i="69"/>
  <c r="H226" i="69"/>
  <c r="L226" i="69"/>
  <c r="C226" i="69"/>
  <c r="G226" i="69"/>
  <c r="K226" i="69"/>
  <c r="E226" i="69"/>
  <c r="A227" i="69"/>
  <c r="F226" i="69"/>
  <c r="I226" i="69"/>
  <c r="J225" i="69"/>
  <c r="D225" i="69"/>
  <c r="H223" i="66"/>
  <c r="R223" i="66" s="1"/>
  <c r="R223" i="67"/>
  <c r="G225" i="67"/>
  <c r="K225" i="67"/>
  <c r="P225" i="67"/>
  <c r="A226" i="67"/>
  <c r="E225" i="67"/>
  <c r="J225" i="67"/>
  <c r="O225" i="67"/>
  <c r="C225" i="67"/>
  <c r="N225" i="67"/>
  <c r="Q225" i="67"/>
  <c r="S224" i="67"/>
  <c r="M222" i="66"/>
  <c r="I222" i="66"/>
  <c r="R222" i="66"/>
  <c r="S223" i="66"/>
  <c r="E224" i="66"/>
  <c r="J224" i="66"/>
  <c r="O224" i="66"/>
  <c r="C224" i="66"/>
  <c r="N224" i="66"/>
  <c r="Q224" i="66"/>
  <c r="K224" i="66"/>
  <c r="A225" i="66"/>
  <c r="G224" i="66"/>
  <c r="H224" i="66" s="1"/>
  <c r="P224" i="66"/>
  <c r="M224" i="67" l="1"/>
  <c r="I223" i="66"/>
  <c r="I224" i="67"/>
  <c r="M223" i="66"/>
  <c r="E227" i="69"/>
  <c r="I227" i="69"/>
  <c r="A228" i="69"/>
  <c r="H227" i="69"/>
  <c r="L227" i="69"/>
  <c r="C227" i="69"/>
  <c r="K227" i="69"/>
  <c r="F227" i="69"/>
  <c r="G227" i="69"/>
  <c r="M226" i="69"/>
  <c r="N226" i="69"/>
  <c r="D226" i="69"/>
  <c r="J226" i="69"/>
  <c r="O225" i="69"/>
  <c r="P225" i="69"/>
  <c r="H225" i="67"/>
  <c r="Q226" i="67"/>
  <c r="G226" i="67"/>
  <c r="K226" i="67"/>
  <c r="P226" i="67"/>
  <c r="A227" i="67"/>
  <c r="E226" i="67"/>
  <c r="O226" i="67"/>
  <c r="C226" i="67"/>
  <c r="N226" i="67"/>
  <c r="J226" i="67"/>
  <c r="S225" i="67"/>
  <c r="I224" i="66"/>
  <c r="R224" i="66"/>
  <c r="M224" i="66"/>
  <c r="G225" i="66"/>
  <c r="K225" i="66"/>
  <c r="P225" i="66"/>
  <c r="A226" i="66"/>
  <c r="E225" i="66"/>
  <c r="J225" i="66"/>
  <c r="O225" i="66"/>
  <c r="Q225" i="66"/>
  <c r="N225" i="66"/>
  <c r="C225" i="66"/>
  <c r="S224" i="66"/>
  <c r="P226" i="69" l="1"/>
  <c r="O226" i="69"/>
  <c r="F228" i="69"/>
  <c r="E228" i="69"/>
  <c r="I228" i="69"/>
  <c r="A229" i="69"/>
  <c r="L228" i="69"/>
  <c r="G228" i="69"/>
  <c r="C228" i="69"/>
  <c r="H228" i="69"/>
  <c r="K228" i="69"/>
  <c r="D227" i="69"/>
  <c r="J227" i="69"/>
  <c r="M227" i="69"/>
  <c r="N227" i="69"/>
  <c r="S226" i="67"/>
  <c r="H226" i="67"/>
  <c r="C227" i="67"/>
  <c r="N227" i="67"/>
  <c r="Q227" i="67"/>
  <c r="G227" i="67"/>
  <c r="P227" i="67"/>
  <c r="E227" i="67"/>
  <c r="O227" i="67"/>
  <c r="K227" i="67"/>
  <c r="J227" i="67"/>
  <c r="A228" i="67"/>
  <c r="M225" i="67"/>
  <c r="I225" i="67"/>
  <c r="R225" i="67"/>
  <c r="Q226" i="66"/>
  <c r="G226" i="66"/>
  <c r="K226" i="66"/>
  <c r="P226" i="66"/>
  <c r="A227" i="66"/>
  <c r="J226" i="66"/>
  <c r="C226" i="66"/>
  <c r="N226" i="66"/>
  <c r="E226" i="66"/>
  <c r="O226" i="66"/>
  <c r="H225" i="66"/>
  <c r="S225" i="66"/>
  <c r="N228" i="69" l="1"/>
  <c r="M228" i="69"/>
  <c r="C229" i="69"/>
  <c r="G229" i="69"/>
  <c r="K229" i="69"/>
  <c r="F229" i="69"/>
  <c r="E229" i="69"/>
  <c r="H229" i="69"/>
  <c r="A230" i="69"/>
  <c r="I229" i="69"/>
  <c r="L229" i="69"/>
  <c r="P227" i="69"/>
  <c r="O227" i="69"/>
  <c r="J228" i="69"/>
  <c r="D228" i="69"/>
  <c r="E228" i="67"/>
  <c r="J228" i="67"/>
  <c r="O228" i="67"/>
  <c r="C228" i="67"/>
  <c r="N228" i="67"/>
  <c r="Q228" i="67"/>
  <c r="G228" i="67"/>
  <c r="P228" i="67"/>
  <c r="A229" i="67"/>
  <c r="K228" i="67"/>
  <c r="S227" i="67"/>
  <c r="H227" i="67"/>
  <c r="M226" i="67"/>
  <c r="R226" i="67"/>
  <c r="I226" i="67"/>
  <c r="I225" i="66"/>
  <c r="R225" i="66"/>
  <c r="M225" i="66"/>
  <c r="S226" i="66"/>
  <c r="H226" i="66"/>
  <c r="C227" i="66"/>
  <c r="N227" i="66"/>
  <c r="Q227" i="66"/>
  <c r="K227" i="66"/>
  <c r="A228" i="66"/>
  <c r="E227" i="66"/>
  <c r="O227" i="66"/>
  <c r="J227" i="66"/>
  <c r="P227" i="66"/>
  <c r="G227" i="66"/>
  <c r="H227" i="66" s="1"/>
  <c r="H228" i="67" l="1"/>
  <c r="I228" i="67" s="1"/>
  <c r="J229" i="69"/>
  <c r="D229" i="69"/>
  <c r="N229" i="69"/>
  <c r="M229" i="69"/>
  <c r="H230" i="69"/>
  <c r="L230" i="69"/>
  <c r="C230" i="69"/>
  <c r="G230" i="69"/>
  <c r="K230" i="69"/>
  <c r="F230" i="69"/>
  <c r="I230" i="69"/>
  <c r="A231" i="69"/>
  <c r="E230" i="69"/>
  <c r="O228" i="69"/>
  <c r="P228" i="69"/>
  <c r="I227" i="67"/>
  <c r="R227" i="67"/>
  <c r="M227" i="67"/>
  <c r="M228" i="67"/>
  <c r="S228" i="67"/>
  <c r="G229" i="67"/>
  <c r="K229" i="67"/>
  <c r="P229" i="67"/>
  <c r="A230" i="67"/>
  <c r="E229" i="67"/>
  <c r="J229" i="67"/>
  <c r="O229" i="67"/>
  <c r="Q229" i="67"/>
  <c r="N229" i="67"/>
  <c r="C229" i="67"/>
  <c r="I227" i="66"/>
  <c r="R227" i="66"/>
  <c r="M227" i="66"/>
  <c r="E228" i="66"/>
  <c r="J228" i="66"/>
  <c r="O228" i="66"/>
  <c r="C228" i="66"/>
  <c r="N228" i="66"/>
  <c r="G228" i="66"/>
  <c r="P228" i="66"/>
  <c r="K228" i="66"/>
  <c r="A229" i="66"/>
  <c r="Q228" i="66"/>
  <c r="S227" i="66"/>
  <c r="M226" i="66"/>
  <c r="I226" i="66"/>
  <c r="R226" i="66"/>
  <c r="R228" i="67" l="1"/>
  <c r="E231" i="69"/>
  <c r="I231" i="69"/>
  <c r="A232" i="69"/>
  <c r="H231" i="69"/>
  <c r="L231" i="69"/>
  <c r="G231" i="69"/>
  <c r="F231" i="69"/>
  <c r="C231" i="69"/>
  <c r="K231" i="69"/>
  <c r="D230" i="69"/>
  <c r="J230" i="69"/>
  <c r="O229" i="69"/>
  <c r="P229" i="69"/>
  <c r="N230" i="69"/>
  <c r="M230" i="69"/>
  <c r="H229" i="67"/>
  <c r="Q230" i="67"/>
  <c r="G230" i="67"/>
  <c r="K230" i="67"/>
  <c r="P230" i="67"/>
  <c r="A231" i="67"/>
  <c r="J230" i="67"/>
  <c r="O230" i="67"/>
  <c r="C230" i="67"/>
  <c r="E230" i="67"/>
  <c r="N230" i="67"/>
  <c r="S229" i="67"/>
  <c r="H228" i="66"/>
  <c r="M228" i="66" s="1"/>
  <c r="G229" i="66"/>
  <c r="K229" i="66"/>
  <c r="P229" i="66"/>
  <c r="A230" i="66"/>
  <c r="E229" i="66"/>
  <c r="J229" i="66"/>
  <c r="O229" i="66"/>
  <c r="C229" i="66"/>
  <c r="N229" i="66"/>
  <c r="Q229" i="66"/>
  <c r="S228" i="66"/>
  <c r="R228" i="66" l="1"/>
  <c r="H230" i="67"/>
  <c r="I230" i="67" s="1"/>
  <c r="I228" i="66"/>
  <c r="D231" i="69"/>
  <c r="J231" i="69"/>
  <c r="F232" i="69"/>
  <c r="E232" i="69"/>
  <c r="I232" i="69"/>
  <c r="A233" i="69"/>
  <c r="H232" i="69"/>
  <c r="C232" i="69"/>
  <c r="K232" i="69"/>
  <c r="G232" i="69"/>
  <c r="L232" i="69"/>
  <c r="P230" i="69"/>
  <c r="O230" i="69"/>
  <c r="M231" i="69"/>
  <c r="N231" i="69"/>
  <c r="S230" i="67"/>
  <c r="C231" i="67"/>
  <c r="N231" i="67"/>
  <c r="Q231" i="67"/>
  <c r="K231" i="67"/>
  <c r="A232" i="67"/>
  <c r="J231" i="67"/>
  <c r="P231" i="67"/>
  <c r="O231" i="67"/>
  <c r="E231" i="67"/>
  <c r="G231" i="67"/>
  <c r="I229" i="67"/>
  <c r="R229" i="67"/>
  <c r="M229" i="67"/>
  <c r="S229" i="66"/>
  <c r="Q230" i="66"/>
  <c r="G230" i="66"/>
  <c r="K230" i="66"/>
  <c r="P230" i="66"/>
  <c r="A231" i="66"/>
  <c r="E230" i="66"/>
  <c r="O230" i="66"/>
  <c r="C230" i="66"/>
  <c r="N230" i="66"/>
  <c r="J230" i="66"/>
  <c r="H229" i="66"/>
  <c r="R230" i="67" l="1"/>
  <c r="M230" i="67"/>
  <c r="J232" i="69"/>
  <c r="D232" i="69"/>
  <c r="N232" i="69"/>
  <c r="M232" i="69"/>
  <c r="P231" i="69"/>
  <c r="O231" i="69"/>
  <c r="C233" i="69"/>
  <c r="G233" i="69"/>
  <c r="K233" i="69"/>
  <c r="F233" i="69"/>
  <c r="I233" i="69"/>
  <c r="A234" i="69"/>
  <c r="L233" i="69"/>
  <c r="H233" i="69"/>
  <c r="E233" i="69"/>
  <c r="H231" i="67"/>
  <c r="I231" i="67" s="1"/>
  <c r="S231" i="67"/>
  <c r="E232" i="67"/>
  <c r="J232" i="67"/>
  <c r="O232" i="67"/>
  <c r="C232" i="67"/>
  <c r="N232" i="67"/>
  <c r="K232" i="67"/>
  <c r="A233" i="67"/>
  <c r="Q232" i="67"/>
  <c r="G232" i="67"/>
  <c r="H232" i="67" s="1"/>
  <c r="P232" i="67"/>
  <c r="S230" i="66"/>
  <c r="H230" i="66"/>
  <c r="M229" i="66"/>
  <c r="I229" i="66"/>
  <c r="R229" i="66"/>
  <c r="C231" i="66"/>
  <c r="N231" i="66"/>
  <c r="Q231" i="66"/>
  <c r="G231" i="66"/>
  <c r="P231" i="66"/>
  <c r="J231" i="66"/>
  <c r="E231" i="66"/>
  <c r="O231" i="66"/>
  <c r="A232" i="66"/>
  <c r="K231" i="66"/>
  <c r="H231" i="66" l="1"/>
  <c r="R231" i="66" s="1"/>
  <c r="M231" i="67"/>
  <c r="R231" i="67"/>
  <c r="N233" i="69"/>
  <c r="M233" i="69"/>
  <c r="J233" i="69"/>
  <c r="D233" i="69"/>
  <c r="H234" i="69"/>
  <c r="L234" i="69"/>
  <c r="C234" i="69"/>
  <c r="G234" i="69"/>
  <c r="K234" i="69"/>
  <c r="E234" i="69"/>
  <c r="I234" i="69"/>
  <c r="F234" i="69"/>
  <c r="A235" i="69"/>
  <c r="P232" i="69"/>
  <c r="O232" i="69"/>
  <c r="G233" i="67"/>
  <c r="K233" i="67"/>
  <c r="P233" i="67"/>
  <c r="A234" i="67"/>
  <c r="E233" i="67"/>
  <c r="J233" i="67"/>
  <c r="O233" i="67"/>
  <c r="C233" i="67"/>
  <c r="N233" i="67"/>
  <c r="Q233" i="67"/>
  <c r="S232" i="67"/>
  <c r="I232" i="67"/>
  <c r="R232" i="67"/>
  <c r="M232" i="67"/>
  <c r="S231" i="66"/>
  <c r="E232" i="66"/>
  <c r="J232" i="66"/>
  <c r="O232" i="66"/>
  <c r="C232" i="66"/>
  <c r="N232" i="66"/>
  <c r="Q232" i="66"/>
  <c r="K232" i="66"/>
  <c r="A233" i="66"/>
  <c r="G232" i="66"/>
  <c r="H232" i="66" s="1"/>
  <c r="P232" i="66"/>
  <c r="M230" i="66"/>
  <c r="I230" i="66"/>
  <c r="R230" i="66"/>
  <c r="I231" i="66" l="1"/>
  <c r="M231" i="66"/>
  <c r="D234" i="69"/>
  <c r="J234" i="69"/>
  <c r="M234" i="69"/>
  <c r="N234" i="69"/>
  <c r="E235" i="69"/>
  <c r="I235" i="69"/>
  <c r="A236" i="69"/>
  <c r="H235" i="69"/>
  <c r="L235" i="69"/>
  <c r="C235" i="69"/>
  <c r="K235" i="69"/>
  <c r="F235" i="69"/>
  <c r="G235" i="69"/>
  <c r="O233" i="69"/>
  <c r="P233" i="69"/>
  <c r="Q234" i="67"/>
  <c r="G234" i="67"/>
  <c r="K234" i="67"/>
  <c r="P234" i="67"/>
  <c r="A235" i="67"/>
  <c r="E234" i="67"/>
  <c r="O234" i="67"/>
  <c r="C234" i="67"/>
  <c r="N234" i="67"/>
  <c r="J234" i="67"/>
  <c r="S233" i="67"/>
  <c r="H233" i="67"/>
  <c r="G233" i="66"/>
  <c r="K233" i="66"/>
  <c r="P233" i="66"/>
  <c r="A234" i="66"/>
  <c r="E233" i="66"/>
  <c r="J233" i="66"/>
  <c r="O233" i="66"/>
  <c r="Q233" i="66"/>
  <c r="N233" i="66"/>
  <c r="C233" i="66"/>
  <c r="S232" i="66"/>
  <c r="I232" i="66"/>
  <c r="R232" i="66"/>
  <c r="M232" i="66"/>
  <c r="F236" i="69" l="1"/>
  <c r="E236" i="69"/>
  <c r="I236" i="69"/>
  <c r="A237" i="69"/>
  <c r="L236" i="69"/>
  <c r="G236" i="69"/>
  <c r="K236" i="69"/>
  <c r="C236" i="69"/>
  <c r="H236" i="69"/>
  <c r="D235" i="69"/>
  <c r="J235" i="69"/>
  <c r="P234" i="69"/>
  <c r="O234" i="69"/>
  <c r="M235" i="69"/>
  <c r="N235" i="69"/>
  <c r="M233" i="67"/>
  <c r="R233" i="67"/>
  <c r="I233" i="67"/>
  <c r="S234" i="67"/>
  <c r="H234" i="67"/>
  <c r="C235" i="67"/>
  <c r="N235" i="67"/>
  <c r="Q235" i="67"/>
  <c r="G235" i="67"/>
  <c r="P235" i="67"/>
  <c r="E235" i="67"/>
  <c r="O235" i="67"/>
  <c r="A236" i="67"/>
  <c r="J235" i="67"/>
  <c r="K235" i="67"/>
  <c r="S233" i="66"/>
  <c r="Q234" i="66"/>
  <c r="G234" i="66"/>
  <c r="K234" i="66"/>
  <c r="P234" i="66"/>
  <c r="A235" i="66"/>
  <c r="J234" i="66"/>
  <c r="C234" i="66"/>
  <c r="N234" i="66"/>
  <c r="O234" i="66"/>
  <c r="E234" i="66"/>
  <c r="H233" i="66"/>
  <c r="J236" i="69" l="1"/>
  <c r="D236" i="69"/>
  <c r="N236" i="69"/>
  <c r="M236" i="69"/>
  <c r="C237" i="69"/>
  <c r="G237" i="69"/>
  <c r="K237" i="69"/>
  <c r="F237" i="69"/>
  <c r="E237" i="69"/>
  <c r="H237" i="69"/>
  <c r="L237" i="69"/>
  <c r="A238" i="69"/>
  <c r="I237" i="69"/>
  <c r="P235" i="69"/>
  <c r="O235" i="69"/>
  <c r="S235" i="67"/>
  <c r="E236" i="67"/>
  <c r="J236" i="67"/>
  <c r="O236" i="67"/>
  <c r="C236" i="67"/>
  <c r="N236" i="67"/>
  <c r="Q236" i="67"/>
  <c r="G236" i="67"/>
  <c r="P236" i="67"/>
  <c r="A237" i="67"/>
  <c r="K236" i="67"/>
  <c r="H235" i="67"/>
  <c r="M234" i="67"/>
  <c r="I234" i="67"/>
  <c r="R234" i="67"/>
  <c r="I233" i="66"/>
  <c r="R233" i="66"/>
  <c r="M233" i="66"/>
  <c r="S234" i="66"/>
  <c r="H234" i="66"/>
  <c r="C235" i="66"/>
  <c r="N235" i="66"/>
  <c r="Q235" i="66"/>
  <c r="K235" i="66"/>
  <c r="A236" i="66"/>
  <c r="E235" i="66"/>
  <c r="O235" i="66"/>
  <c r="J235" i="66"/>
  <c r="G235" i="66"/>
  <c r="P235" i="66"/>
  <c r="H238" i="69" l="1"/>
  <c r="L238" i="69"/>
  <c r="C238" i="69"/>
  <c r="G238" i="69"/>
  <c r="K238" i="69"/>
  <c r="F238" i="69"/>
  <c r="I238" i="69"/>
  <c r="A239" i="69"/>
  <c r="E238" i="69"/>
  <c r="O236" i="69"/>
  <c r="P236" i="69"/>
  <c r="N237" i="69"/>
  <c r="M237" i="69"/>
  <c r="J237" i="69"/>
  <c r="D237" i="69"/>
  <c r="H236" i="67"/>
  <c r="R236" i="67" s="1"/>
  <c r="I235" i="67"/>
  <c r="R235" i="67"/>
  <c r="M235" i="67"/>
  <c r="S236" i="67"/>
  <c r="G237" i="67"/>
  <c r="K237" i="67"/>
  <c r="P237" i="67"/>
  <c r="A238" i="67"/>
  <c r="E237" i="67"/>
  <c r="J237" i="67"/>
  <c r="O237" i="67"/>
  <c r="Q237" i="67"/>
  <c r="C237" i="67"/>
  <c r="N237" i="67"/>
  <c r="H235" i="66"/>
  <c r="E236" i="66"/>
  <c r="J236" i="66"/>
  <c r="O236" i="66"/>
  <c r="C236" i="66"/>
  <c r="N236" i="66"/>
  <c r="G236" i="66"/>
  <c r="P236" i="66"/>
  <c r="K236" i="66"/>
  <c r="A237" i="66"/>
  <c r="Q236" i="66"/>
  <c r="S235" i="66"/>
  <c r="M234" i="66"/>
  <c r="I234" i="66"/>
  <c r="R234" i="66"/>
  <c r="I236" i="67" l="1"/>
  <c r="M236" i="67"/>
  <c r="O237" i="69"/>
  <c r="P237" i="69"/>
  <c r="E239" i="69"/>
  <c r="I239" i="69"/>
  <c r="A240" i="69"/>
  <c r="H239" i="69"/>
  <c r="L239" i="69"/>
  <c r="G239" i="69"/>
  <c r="K239" i="69"/>
  <c r="C239" i="69"/>
  <c r="F239" i="69"/>
  <c r="D238" i="69"/>
  <c r="J238" i="69"/>
  <c r="N238" i="69"/>
  <c r="M238" i="69"/>
  <c r="H236" i="66"/>
  <c r="I236" i="66" s="1"/>
  <c r="H237" i="67"/>
  <c r="Q238" i="67"/>
  <c r="G238" i="67"/>
  <c r="K238" i="67"/>
  <c r="P238" i="67"/>
  <c r="A239" i="67"/>
  <c r="J238" i="67"/>
  <c r="E238" i="67"/>
  <c r="O238" i="67"/>
  <c r="C238" i="67"/>
  <c r="N238" i="67"/>
  <c r="S237" i="67"/>
  <c r="S236" i="66"/>
  <c r="G237" i="66"/>
  <c r="K237" i="66"/>
  <c r="P237" i="66"/>
  <c r="A238" i="66"/>
  <c r="E237" i="66"/>
  <c r="J237" i="66"/>
  <c r="O237" i="66"/>
  <c r="C237" i="66"/>
  <c r="N237" i="66"/>
  <c r="Q237" i="66"/>
  <c r="I235" i="66"/>
  <c r="R235" i="66"/>
  <c r="M235" i="66"/>
  <c r="R236" i="66" l="1"/>
  <c r="M236" i="66"/>
  <c r="M239" i="69"/>
  <c r="N239" i="69"/>
  <c r="P238" i="69"/>
  <c r="O238" i="69"/>
  <c r="D239" i="69"/>
  <c r="J239" i="69"/>
  <c r="F240" i="69"/>
  <c r="E240" i="69"/>
  <c r="I240" i="69"/>
  <c r="A241" i="69"/>
  <c r="H240" i="69"/>
  <c r="C240" i="69"/>
  <c r="K240" i="69"/>
  <c r="G240" i="69"/>
  <c r="L240" i="69"/>
  <c r="S238" i="67"/>
  <c r="H238" i="67"/>
  <c r="C239" i="67"/>
  <c r="N239" i="67"/>
  <c r="Q239" i="67"/>
  <c r="K239" i="67"/>
  <c r="A240" i="67"/>
  <c r="J239" i="67"/>
  <c r="G239" i="67"/>
  <c r="E239" i="67"/>
  <c r="O239" i="67"/>
  <c r="P239" i="67"/>
  <c r="I237" i="67"/>
  <c r="R237" i="67"/>
  <c r="M237" i="67"/>
  <c r="S237" i="66"/>
  <c r="Q238" i="66"/>
  <c r="G238" i="66"/>
  <c r="K238" i="66"/>
  <c r="P238" i="66"/>
  <c r="A239" i="66"/>
  <c r="E238" i="66"/>
  <c r="O238" i="66"/>
  <c r="C238" i="66"/>
  <c r="N238" i="66"/>
  <c r="J238" i="66"/>
  <c r="H237" i="66"/>
  <c r="J240" i="69" l="1"/>
  <c r="D240" i="69"/>
  <c r="N240" i="69"/>
  <c r="M240" i="69"/>
  <c r="C241" i="69"/>
  <c r="G241" i="69"/>
  <c r="K241" i="69"/>
  <c r="F241" i="69"/>
  <c r="I241" i="69"/>
  <c r="A242" i="69"/>
  <c r="L241" i="69"/>
  <c r="E241" i="69"/>
  <c r="H241" i="69"/>
  <c r="P239" i="69"/>
  <c r="O239" i="69"/>
  <c r="S238" i="66"/>
  <c r="H238" i="66"/>
  <c r="M238" i="66" s="1"/>
  <c r="S239" i="67"/>
  <c r="C240" i="67"/>
  <c r="N240" i="67"/>
  <c r="J240" i="67"/>
  <c r="P240" i="67"/>
  <c r="O240" i="67"/>
  <c r="A241" i="67"/>
  <c r="G240" i="67"/>
  <c r="Q240" i="67"/>
  <c r="K240" i="67"/>
  <c r="E240" i="67"/>
  <c r="M238" i="67"/>
  <c r="I238" i="67"/>
  <c r="R238" i="67"/>
  <c r="H239" i="67"/>
  <c r="M237" i="66"/>
  <c r="I237" i="66"/>
  <c r="R237" i="66"/>
  <c r="C239" i="66"/>
  <c r="N239" i="66"/>
  <c r="Q239" i="66"/>
  <c r="G239" i="66"/>
  <c r="P239" i="66"/>
  <c r="J239" i="66"/>
  <c r="E239" i="66"/>
  <c r="O239" i="66"/>
  <c r="K239" i="66"/>
  <c r="A240" i="66"/>
  <c r="R238" i="66" l="1"/>
  <c r="H240" i="67"/>
  <c r="R240" i="67" s="1"/>
  <c r="P240" i="69"/>
  <c r="O240" i="69"/>
  <c r="H242" i="69"/>
  <c r="L242" i="69"/>
  <c r="C242" i="69"/>
  <c r="G242" i="69"/>
  <c r="K242" i="69"/>
  <c r="E242" i="69"/>
  <c r="A243" i="69"/>
  <c r="F242" i="69"/>
  <c r="I242" i="69"/>
  <c r="N241" i="69"/>
  <c r="M241" i="69"/>
  <c r="J241" i="69"/>
  <c r="D241" i="69"/>
  <c r="I238" i="66"/>
  <c r="S240" i="67"/>
  <c r="I239" i="67"/>
  <c r="R239" i="67"/>
  <c r="M239" i="67"/>
  <c r="E241" i="67"/>
  <c r="J241" i="67"/>
  <c r="O241" i="67"/>
  <c r="C241" i="67"/>
  <c r="K241" i="67"/>
  <c r="Q241" i="67"/>
  <c r="P241" i="67"/>
  <c r="N241" i="67"/>
  <c r="G241" i="67"/>
  <c r="H241" i="67" s="1"/>
  <c r="A242" i="67"/>
  <c r="S239" i="66"/>
  <c r="H239" i="66"/>
  <c r="E240" i="66"/>
  <c r="J240" i="66"/>
  <c r="O240" i="66"/>
  <c r="C240" i="66"/>
  <c r="N240" i="66"/>
  <c r="Q240" i="66"/>
  <c r="K240" i="66"/>
  <c r="A241" i="66"/>
  <c r="G240" i="66"/>
  <c r="H240" i="66" s="1"/>
  <c r="P240" i="66"/>
  <c r="I240" i="67" l="1"/>
  <c r="M240" i="67"/>
  <c r="D242" i="69"/>
  <c r="J242" i="69"/>
  <c r="O241" i="69"/>
  <c r="P241" i="69"/>
  <c r="M242" i="69"/>
  <c r="N242" i="69"/>
  <c r="E243" i="69"/>
  <c r="I243" i="69"/>
  <c r="A244" i="69"/>
  <c r="H243" i="69"/>
  <c r="L243" i="69"/>
  <c r="C243" i="69"/>
  <c r="K243" i="69"/>
  <c r="F243" i="69"/>
  <c r="G243" i="69"/>
  <c r="G242" i="67"/>
  <c r="K242" i="67"/>
  <c r="P242" i="67"/>
  <c r="A243" i="67"/>
  <c r="E242" i="67"/>
  <c r="C242" i="67"/>
  <c r="J242" i="67"/>
  <c r="Q242" i="67"/>
  <c r="O242" i="67"/>
  <c r="N242" i="67"/>
  <c r="S241" i="67"/>
  <c r="I241" i="67"/>
  <c r="M241" i="67"/>
  <c r="R241" i="67"/>
  <c r="I240" i="66"/>
  <c r="R240" i="66"/>
  <c r="M240" i="66"/>
  <c r="G241" i="66"/>
  <c r="K241" i="66"/>
  <c r="P241" i="66"/>
  <c r="A242" i="66"/>
  <c r="E241" i="66"/>
  <c r="J241" i="66"/>
  <c r="O241" i="66"/>
  <c r="Q241" i="66"/>
  <c r="C241" i="66"/>
  <c r="N241" i="66"/>
  <c r="S240" i="66"/>
  <c r="I239" i="66"/>
  <c r="R239" i="66"/>
  <c r="M239" i="66"/>
  <c r="D243" i="69" l="1"/>
  <c r="J243" i="69"/>
  <c r="M243" i="69"/>
  <c r="N243" i="69"/>
  <c r="P242" i="69"/>
  <c r="O242" i="69"/>
  <c r="F244" i="69"/>
  <c r="E244" i="69"/>
  <c r="I244" i="69"/>
  <c r="A245" i="69"/>
  <c r="L244" i="69"/>
  <c r="G244" i="69"/>
  <c r="C244" i="69"/>
  <c r="K244" i="69"/>
  <c r="H244" i="69"/>
  <c r="H241" i="66"/>
  <c r="I241" i="66" s="1"/>
  <c r="Q243" i="67"/>
  <c r="G243" i="67"/>
  <c r="N243" i="67"/>
  <c r="E243" i="67"/>
  <c r="K243" i="67"/>
  <c r="C243" i="67"/>
  <c r="P243" i="67"/>
  <c r="A244" i="67"/>
  <c r="J243" i="67"/>
  <c r="O243" i="67"/>
  <c r="S242" i="67"/>
  <c r="H242" i="67"/>
  <c r="Q242" i="66"/>
  <c r="G242" i="66"/>
  <c r="K242" i="66"/>
  <c r="P242" i="66"/>
  <c r="A243" i="66"/>
  <c r="J242" i="66"/>
  <c r="C242" i="66"/>
  <c r="N242" i="66"/>
  <c r="E242" i="66"/>
  <c r="O242" i="66"/>
  <c r="S241" i="66"/>
  <c r="M241" i="66" l="1"/>
  <c r="R241" i="66"/>
  <c r="N244" i="69"/>
  <c r="M244" i="69"/>
  <c r="C245" i="69"/>
  <c r="G245" i="69"/>
  <c r="K245" i="69"/>
  <c r="F245" i="69"/>
  <c r="E245" i="69"/>
  <c r="H245" i="69"/>
  <c r="I245" i="69"/>
  <c r="L245" i="69"/>
  <c r="A246" i="69"/>
  <c r="P243" i="69"/>
  <c r="O243" i="69"/>
  <c r="J244" i="69"/>
  <c r="D244" i="69"/>
  <c r="M242" i="67"/>
  <c r="R242" i="67"/>
  <c r="I242" i="67"/>
  <c r="C244" i="67"/>
  <c r="N244" i="67"/>
  <c r="O244" i="67"/>
  <c r="A245" i="67"/>
  <c r="G244" i="67"/>
  <c r="K244" i="67"/>
  <c r="E244" i="67"/>
  <c r="J244" i="67"/>
  <c r="P244" i="67"/>
  <c r="Q244" i="67"/>
  <c r="H243" i="67"/>
  <c r="S243" i="67"/>
  <c r="C243" i="66"/>
  <c r="N243" i="66"/>
  <c r="Q243" i="66"/>
  <c r="K243" i="66"/>
  <c r="A244" i="66"/>
  <c r="E243" i="66"/>
  <c r="O243" i="66"/>
  <c r="J243" i="66"/>
  <c r="G243" i="66"/>
  <c r="P243" i="66"/>
  <c r="S242" i="66"/>
  <c r="H242" i="66"/>
  <c r="N245" i="69" l="1"/>
  <c r="M245" i="69"/>
  <c r="J245" i="69"/>
  <c r="D245" i="69"/>
  <c r="H246" i="69"/>
  <c r="L246" i="69"/>
  <c r="C246" i="69"/>
  <c r="G246" i="69"/>
  <c r="K246" i="69"/>
  <c r="F246" i="69"/>
  <c r="I246" i="69"/>
  <c r="A247" i="69"/>
  <c r="E246" i="69"/>
  <c r="O244" i="69"/>
  <c r="P244" i="69"/>
  <c r="H244" i="67"/>
  <c r="I244" i="67" s="1"/>
  <c r="S244" i="67"/>
  <c r="E245" i="67"/>
  <c r="J245" i="67"/>
  <c r="O245" i="67"/>
  <c r="P245" i="67"/>
  <c r="N245" i="67"/>
  <c r="A246" i="67"/>
  <c r="G245" i="67"/>
  <c r="K245" i="67"/>
  <c r="C245" i="67"/>
  <c r="Q245" i="67"/>
  <c r="M243" i="67"/>
  <c r="R243" i="67"/>
  <c r="I243" i="67"/>
  <c r="M242" i="66"/>
  <c r="I242" i="66"/>
  <c r="R242" i="66"/>
  <c r="S243" i="66"/>
  <c r="H243" i="66"/>
  <c r="E244" i="66"/>
  <c r="J244" i="66"/>
  <c r="O244" i="66"/>
  <c r="C244" i="66"/>
  <c r="N244" i="66"/>
  <c r="G244" i="66"/>
  <c r="P244" i="66"/>
  <c r="K244" i="66"/>
  <c r="A245" i="66"/>
  <c r="Q244" i="66"/>
  <c r="H245" i="67" l="1"/>
  <c r="M245" i="67" s="1"/>
  <c r="M244" i="67"/>
  <c r="R244" i="67"/>
  <c r="E247" i="69"/>
  <c r="I247" i="69"/>
  <c r="A248" i="69"/>
  <c r="H247" i="69"/>
  <c r="L247" i="69"/>
  <c r="G247" i="69"/>
  <c r="F247" i="69"/>
  <c r="K247" i="69"/>
  <c r="C247" i="69"/>
  <c r="D246" i="69"/>
  <c r="J246" i="69"/>
  <c r="N246" i="69"/>
  <c r="M246" i="69"/>
  <c r="O245" i="69"/>
  <c r="P245" i="69"/>
  <c r="H244" i="66"/>
  <c r="I244" i="66" s="1"/>
  <c r="G246" i="67"/>
  <c r="K246" i="67"/>
  <c r="P246" i="67"/>
  <c r="A247" i="67"/>
  <c r="C246" i="67"/>
  <c r="J246" i="67"/>
  <c r="Q246" i="67"/>
  <c r="O246" i="67"/>
  <c r="N246" i="67"/>
  <c r="E246" i="67"/>
  <c r="S245" i="67"/>
  <c r="I243" i="66"/>
  <c r="R243" i="66"/>
  <c r="M243" i="66"/>
  <c r="S244" i="66"/>
  <c r="G245" i="66"/>
  <c r="K245" i="66"/>
  <c r="P245" i="66"/>
  <c r="A246" i="66"/>
  <c r="E245" i="66"/>
  <c r="J245" i="66"/>
  <c r="O245" i="66"/>
  <c r="C245" i="66"/>
  <c r="N245" i="66"/>
  <c r="Q245" i="66"/>
  <c r="R245" i="67" l="1"/>
  <c r="I245" i="67"/>
  <c r="M244" i="66"/>
  <c r="H246" i="67"/>
  <c r="R246" i="67" s="1"/>
  <c r="R244" i="66"/>
  <c r="P246" i="69"/>
  <c r="O246" i="69"/>
  <c r="F248" i="69"/>
  <c r="E248" i="69"/>
  <c r="I248" i="69"/>
  <c r="A249" i="69"/>
  <c r="H248" i="69"/>
  <c r="C248" i="69"/>
  <c r="K248" i="69"/>
  <c r="G248" i="69"/>
  <c r="L248" i="69"/>
  <c r="D247" i="69"/>
  <c r="J247" i="69"/>
  <c r="M247" i="69"/>
  <c r="N247" i="69"/>
  <c r="Q247" i="67"/>
  <c r="E247" i="67"/>
  <c r="K247" i="67"/>
  <c r="C247" i="67"/>
  <c r="J247" i="67"/>
  <c r="P247" i="67"/>
  <c r="A248" i="67"/>
  <c r="O247" i="67"/>
  <c r="G247" i="67"/>
  <c r="N247" i="67"/>
  <c r="S246" i="67"/>
  <c r="Q246" i="66"/>
  <c r="G246" i="66"/>
  <c r="K246" i="66"/>
  <c r="P246" i="66"/>
  <c r="A247" i="66"/>
  <c r="E246" i="66"/>
  <c r="O246" i="66"/>
  <c r="C246" i="66"/>
  <c r="N246" i="66"/>
  <c r="J246" i="66"/>
  <c r="H245" i="66"/>
  <c r="S245" i="66"/>
  <c r="I246" i="67" l="1"/>
  <c r="M246" i="67"/>
  <c r="H247" i="67"/>
  <c r="I247" i="67" s="1"/>
  <c r="N248" i="69"/>
  <c r="M248" i="69"/>
  <c r="P247" i="69"/>
  <c r="O247" i="69"/>
  <c r="C249" i="69"/>
  <c r="G249" i="69"/>
  <c r="K249" i="69"/>
  <c r="F249" i="69"/>
  <c r="I249" i="69"/>
  <c r="A250" i="69"/>
  <c r="L249" i="69"/>
  <c r="H249" i="69"/>
  <c r="E249" i="69"/>
  <c r="J248" i="69"/>
  <c r="D248" i="69"/>
  <c r="S247" i="67"/>
  <c r="C248" i="67"/>
  <c r="N248" i="67"/>
  <c r="G248" i="67"/>
  <c r="E248" i="67"/>
  <c r="K248" i="67"/>
  <c r="Q248" i="67"/>
  <c r="P248" i="67"/>
  <c r="O248" i="67"/>
  <c r="A249" i="67"/>
  <c r="J248" i="67"/>
  <c r="M245" i="66"/>
  <c r="I245" i="66"/>
  <c r="R245" i="66"/>
  <c r="S246" i="66"/>
  <c r="H246" i="66"/>
  <c r="C247" i="66"/>
  <c r="N247" i="66"/>
  <c r="Q247" i="66"/>
  <c r="G247" i="66"/>
  <c r="P247" i="66"/>
  <c r="J247" i="66"/>
  <c r="E247" i="66"/>
  <c r="O247" i="66"/>
  <c r="K247" i="66"/>
  <c r="A248" i="66"/>
  <c r="R247" i="67" l="1"/>
  <c r="M247" i="67"/>
  <c r="H250" i="69"/>
  <c r="L250" i="69"/>
  <c r="C250" i="69"/>
  <c r="G250" i="69"/>
  <c r="K250" i="69"/>
  <c r="E250" i="69"/>
  <c r="I250" i="69"/>
  <c r="A251" i="69"/>
  <c r="F250" i="69"/>
  <c r="N249" i="69"/>
  <c r="M249" i="69"/>
  <c r="J249" i="69"/>
  <c r="D249" i="69"/>
  <c r="P248" i="69"/>
  <c r="O248" i="69"/>
  <c r="H248" i="67"/>
  <c r="S248" i="67"/>
  <c r="E249" i="67"/>
  <c r="J249" i="67"/>
  <c r="O249" i="67"/>
  <c r="N249" i="67"/>
  <c r="A250" i="67"/>
  <c r="G249" i="67"/>
  <c r="H249" i="67" s="1"/>
  <c r="K249" i="67"/>
  <c r="C249" i="67"/>
  <c r="P249" i="67"/>
  <c r="Q249" i="67"/>
  <c r="S247" i="66"/>
  <c r="E248" i="66"/>
  <c r="J248" i="66"/>
  <c r="O248" i="66"/>
  <c r="C248" i="66"/>
  <c r="N248" i="66"/>
  <c r="Q248" i="66"/>
  <c r="K248" i="66"/>
  <c r="A249" i="66"/>
  <c r="G248" i="66"/>
  <c r="H248" i="66" s="1"/>
  <c r="P248" i="66"/>
  <c r="H247" i="66"/>
  <c r="M246" i="66"/>
  <c r="I246" i="66"/>
  <c r="R246" i="66"/>
  <c r="D250" i="69" l="1"/>
  <c r="J250" i="69"/>
  <c r="O249" i="69"/>
  <c r="P249" i="69"/>
  <c r="M250" i="69"/>
  <c r="N250" i="69"/>
  <c r="E251" i="69"/>
  <c r="I251" i="69"/>
  <c r="A252" i="69"/>
  <c r="H251" i="69"/>
  <c r="L251" i="69"/>
  <c r="C251" i="69"/>
  <c r="K251" i="69"/>
  <c r="F251" i="69"/>
  <c r="G251" i="69"/>
  <c r="S249" i="67"/>
  <c r="G250" i="67"/>
  <c r="K250" i="67"/>
  <c r="P250" i="67"/>
  <c r="A251" i="67"/>
  <c r="O250" i="67"/>
  <c r="N250" i="67"/>
  <c r="E250" i="67"/>
  <c r="C250" i="67"/>
  <c r="J250" i="67"/>
  <c r="Q250" i="67"/>
  <c r="M249" i="67"/>
  <c r="R249" i="67"/>
  <c r="I249" i="67"/>
  <c r="I248" i="67"/>
  <c r="R248" i="67"/>
  <c r="M248" i="67"/>
  <c r="G249" i="66"/>
  <c r="K249" i="66"/>
  <c r="P249" i="66"/>
  <c r="A250" i="66"/>
  <c r="E249" i="66"/>
  <c r="J249" i="66"/>
  <c r="O249" i="66"/>
  <c r="Q249" i="66"/>
  <c r="N249" i="66"/>
  <c r="C249" i="66"/>
  <c r="I247" i="66"/>
  <c r="R247" i="66"/>
  <c r="M247" i="66"/>
  <c r="S248" i="66"/>
  <c r="I248" i="66"/>
  <c r="R248" i="66"/>
  <c r="M248" i="66"/>
  <c r="M251" i="69" l="1"/>
  <c r="N251" i="69"/>
  <c r="D251" i="69"/>
  <c r="J251" i="69"/>
  <c r="P250" i="69"/>
  <c r="O250" i="69"/>
  <c r="F252" i="69"/>
  <c r="E252" i="69"/>
  <c r="I252" i="69"/>
  <c r="A253" i="69"/>
  <c r="L252" i="69"/>
  <c r="G252" i="69"/>
  <c r="K252" i="69"/>
  <c r="H252" i="69"/>
  <c r="C252" i="69"/>
  <c r="S250" i="67"/>
  <c r="H250" i="67"/>
  <c r="Q251" i="67"/>
  <c r="C251" i="67"/>
  <c r="J251" i="67"/>
  <c r="P251" i="67"/>
  <c r="O251" i="67"/>
  <c r="A252" i="67"/>
  <c r="N251" i="67"/>
  <c r="G251" i="67"/>
  <c r="K251" i="67"/>
  <c r="E251" i="67"/>
  <c r="Q250" i="66"/>
  <c r="G250" i="66"/>
  <c r="K250" i="66"/>
  <c r="P250" i="66"/>
  <c r="A251" i="66"/>
  <c r="J250" i="66"/>
  <c r="C250" i="66"/>
  <c r="N250" i="66"/>
  <c r="O250" i="66"/>
  <c r="E250" i="66"/>
  <c r="S249" i="66"/>
  <c r="H249" i="66"/>
  <c r="N252" i="69" l="1"/>
  <c r="M252" i="69"/>
  <c r="J252" i="69"/>
  <c r="D252" i="69"/>
  <c r="C253" i="69"/>
  <c r="G253" i="69"/>
  <c r="K253" i="69"/>
  <c r="F253" i="69"/>
  <c r="E253" i="69"/>
  <c r="H253" i="69"/>
  <c r="L253" i="69"/>
  <c r="A254" i="69"/>
  <c r="I253" i="69"/>
  <c r="P251" i="69"/>
  <c r="O251" i="69"/>
  <c r="S250" i="66"/>
  <c r="C252" i="67"/>
  <c r="N252" i="67"/>
  <c r="E252" i="67"/>
  <c r="K252" i="67"/>
  <c r="Q252" i="67"/>
  <c r="J252" i="67"/>
  <c r="P252" i="67"/>
  <c r="A253" i="67"/>
  <c r="O252" i="67"/>
  <c r="G252" i="67"/>
  <c r="H251" i="67"/>
  <c r="I250" i="67"/>
  <c r="R250" i="67"/>
  <c r="M250" i="67"/>
  <c r="S251" i="67"/>
  <c r="I249" i="66"/>
  <c r="R249" i="66"/>
  <c r="M249" i="66"/>
  <c r="H250" i="66"/>
  <c r="C251" i="66"/>
  <c r="N251" i="66"/>
  <c r="Q251" i="66"/>
  <c r="K251" i="66"/>
  <c r="A252" i="66"/>
  <c r="E251" i="66"/>
  <c r="O251" i="66"/>
  <c r="J251" i="66"/>
  <c r="P251" i="66"/>
  <c r="G251" i="66"/>
  <c r="H251" i="66" s="1"/>
  <c r="H254" i="69" l="1"/>
  <c r="L254" i="69"/>
  <c r="C254" i="69"/>
  <c r="G254" i="69"/>
  <c r="K254" i="69"/>
  <c r="F254" i="69"/>
  <c r="I254" i="69"/>
  <c r="A255" i="69"/>
  <c r="E254" i="69"/>
  <c r="N253" i="69"/>
  <c r="M253" i="69"/>
  <c r="J253" i="69"/>
  <c r="D253" i="69"/>
  <c r="O252" i="69"/>
  <c r="P252" i="69"/>
  <c r="H252" i="67"/>
  <c r="E253" i="67"/>
  <c r="J253" i="67"/>
  <c r="O253" i="67"/>
  <c r="G253" i="67"/>
  <c r="C253" i="67"/>
  <c r="K253" i="67"/>
  <c r="Q253" i="67"/>
  <c r="P253" i="67"/>
  <c r="A254" i="67"/>
  <c r="N253" i="67"/>
  <c r="M251" i="67"/>
  <c r="I251" i="67"/>
  <c r="R251" i="67"/>
  <c r="S252" i="67"/>
  <c r="S251" i="66"/>
  <c r="M250" i="66"/>
  <c r="I250" i="66"/>
  <c r="R250" i="66"/>
  <c r="I251" i="66"/>
  <c r="R251" i="66"/>
  <c r="M251" i="66"/>
  <c r="E252" i="66"/>
  <c r="J252" i="66"/>
  <c r="O252" i="66"/>
  <c r="C252" i="66"/>
  <c r="N252" i="66"/>
  <c r="G252" i="66"/>
  <c r="P252" i="66"/>
  <c r="K252" i="66"/>
  <c r="A253" i="66"/>
  <c r="Q252" i="66"/>
  <c r="D254" i="69" l="1"/>
  <c r="J254" i="69"/>
  <c r="O253" i="69"/>
  <c r="P253" i="69"/>
  <c r="E255" i="69"/>
  <c r="I255" i="69"/>
  <c r="A256" i="69"/>
  <c r="H255" i="69"/>
  <c r="L255" i="69"/>
  <c r="G255" i="69"/>
  <c r="F255" i="69"/>
  <c r="K255" i="69"/>
  <c r="C255" i="69"/>
  <c r="N254" i="69"/>
  <c r="M254" i="69"/>
  <c r="H253" i="67"/>
  <c r="S253" i="67"/>
  <c r="G254" i="67"/>
  <c r="K254" i="67"/>
  <c r="P254" i="67"/>
  <c r="A255" i="67"/>
  <c r="N254" i="67"/>
  <c r="E254" i="67"/>
  <c r="J254" i="67"/>
  <c r="C254" i="67"/>
  <c r="O254" i="67"/>
  <c r="Q254" i="67"/>
  <c r="I252" i="67"/>
  <c r="R252" i="67"/>
  <c r="M252" i="67"/>
  <c r="H252" i="66"/>
  <c r="S252" i="66"/>
  <c r="G253" i="66"/>
  <c r="K253" i="66"/>
  <c r="P253" i="66"/>
  <c r="A254" i="66"/>
  <c r="E253" i="66"/>
  <c r="J253" i="66"/>
  <c r="O253" i="66"/>
  <c r="C253" i="66"/>
  <c r="N253" i="66"/>
  <c r="Q253" i="66"/>
  <c r="F256" i="69" l="1"/>
  <c r="E256" i="69"/>
  <c r="I256" i="69"/>
  <c r="A257" i="69"/>
  <c r="H256" i="69"/>
  <c r="C256" i="69"/>
  <c r="K256" i="69"/>
  <c r="G256" i="69"/>
  <c r="L256" i="69"/>
  <c r="P254" i="69"/>
  <c r="O254" i="69"/>
  <c r="D255" i="69"/>
  <c r="J255" i="69"/>
  <c r="M255" i="69"/>
  <c r="N255" i="69"/>
  <c r="H254" i="67"/>
  <c r="M254" i="67" s="1"/>
  <c r="Q255" i="67"/>
  <c r="O255" i="67"/>
  <c r="A256" i="67"/>
  <c r="G255" i="67"/>
  <c r="N255" i="67"/>
  <c r="E255" i="67"/>
  <c r="K255" i="67"/>
  <c r="P255" i="67"/>
  <c r="J255" i="67"/>
  <c r="C255" i="67"/>
  <c r="S254" i="67"/>
  <c r="M253" i="67"/>
  <c r="R253" i="67"/>
  <c r="I253" i="67"/>
  <c r="H253" i="66"/>
  <c r="Q254" i="66"/>
  <c r="G254" i="66"/>
  <c r="K254" i="66"/>
  <c r="P254" i="66"/>
  <c r="A255" i="66"/>
  <c r="E254" i="66"/>
  <c r="O254" i="66"/>
  <c r="C254" i="66"/>
  <c r="N254" i="66"/>
  <c r="J254" i="66"/>
  <c r="S253" i="66"/>
  <c r="I252" i="66"/>
  <c r="R252" i="66"/>
  <c r="M252" i="66"/>
  <c r="I254" i="67" l="1"/>
  <c r="R254" i="67"/>
  <c r="J256" i="69"/>
  <c r="D256" i="69"/>
  <c r="C257" i="69"/>
  <c r="G257" i="69"/>
  <c r="K257" i="69"/>
  <c r="F257" i="69"/>
  <c r="I257" i="69"/>
  <c r="A258" i="69"/>
  <c r="L257" i="69"/>
  <c r="E257" i="69"/>
  <c r="H257" i="69"/>
  <c r="P255" i="69"/>
  <c r="O255" i="69"/>
  <c r="N256" i="69"/>
  <c r="M256" i="69"/>
  <c r="S255" i="67"/>
  <c r="H255" i="67"/>
  <c r="Q256" i="67"/>
  <c r="G256" i="67"/>
  <c r="K256" i="67"/>
  <c r="P256" i="67"/>
  <c r="A257" i="67"/>
  <c r="J256" i="67"/>
  <c r="O256" i="67"/>
  <c r="C256" i="67"/>
  <c r="N256" i="67"/>
  <c r="E256" i="67"/>
  <c r="S254" i="66"/>
  <c r="H254" i="66"/>
  <c r="C255" i="66"/>
  <c r="N255" i="66"/>
  <c r="Q255" i="66"/>
  <c r="G255" i="66"/>
  <c r="P255" i="66"/>
  <c r="J255" i="66"/>
  <c r="E255" i="66"/>
  <c r="O255" i="66"/>
  <c r="A256" i="66"/>
  <c r="K255" i="66"/>
  <c r="M253" i="66"/>
  <c r="R253" i="66"/>
  <c r="I253" i="66"/>
  <c r="S255" i="66" l="1"/>
  <c r="S256" i="67"/>
  <c r="H258" i="69"/>
  <c r="L258" i="69"/>
  <c r="C258" i="69"/>
  <c r="G258" i="69"/>
  <c r="K258" i="69"/>
  <c r="E258" i="69"/>
  <c r="A259" i="69"/>
  <c r="I258" i="69"/>
  <c r="F258" i="69"/>
  <c r="J257" i="69"/>
  <c r="D257" i="69"/>
  <c r="P256" i="69"/>
  <c r="O256" i="69"/>
  <c r="N257" i="69"/>
  <c r="M257" i="69"/>
  <c r="C257" i="67"/>
  <c r="N257" i="67"/>
  <c r="Q257" i="67"/>
  <c r="K257" i="67"/>
  <c r="A258" i="67"/>
  <c r="P257" i="67"/>
  <c r="E257" i="67"/>
  <c r="O257" i="67"/>
  <c r="G257" i="67"/>
  <c r="J257" i="67"/>
  <c r="H256" i="67"/>
  <c r="M255" i="67"/>
  <c r="I255" i="67"/>
  <c r="R255" i="67"/>
  <c r="E256" i="66"/>
  <c r="J256" i="66"/>
  <c r="O256" i="66"/>
  <c r="C256" i="66"/>
  <c r="N256" i="66"/>
  <c r="Q256" i="66"/>
  <c r="K256" i="66"/>
  <c r="A257" i="66"/>
  <c r="G256" i="66"/>
  <c r="H256" i="66" s="1"/>
  <c r="P256" i="66"/>
  <c r="H255" i="66"/>
  <c r="M254" i="66"/>
  <c r="I254" i="66"/>
  <c r="R254" i="66"/>
  <c r="E259" i="69" l="1"/>
  <c r="I259" i="69"/>
  <c r="A260" i="69"/>
  <c r="H259" i="69"/>
  <c r="L259" i="69"/>
  <c r="C259" i="69"/>
  <c r="K259" i="69"/>
  <c r="F259" i="69"/>
  <c r="G259" i="69"/>
  <c r="D258" i="69"/>
  <c r="J258" i="69"/>
  <c r="O257" i="69"/>
  <c r="P257" i="69"/>
  <c r="M258" i="69"/>
  <c r="N258" i="69"/>
  <c r="M256" i="67"/>
  <c r="R256" i="67"/>
  <c r="I256" i="67"/>
  <c r="S257" i="67"/>
  <c r="H257" i="67"/>
  <c r="E258" i="67"/>
  <c r="J258" i="67"/>
  <c r="O258" i="67"/>
  <c r="C258" i="67"/>
  <c r="N258" i="67"/>
  <c r="A259" i="67"/>
  <c r="G258" i="67"/>
  <c r="P258" i="67"/>
  <c r="Q258" i="67"/>
  <c r="K258" i="67"/>
  <c r="I255" i="66"/>
  <c r="R255" i="66"/>
  <c r="M255" i="66"/>
  <c r="I256" i="66"/>
  <c r="R256" i="66"/>
  <c r="M256" i="66"/>
  <c r="G257" i="66"/>
  <c r="K257" i="66"/>
  <c r="P257" i="66"/>
  <c r="A258" i="66"/>
  <c r="E257" i="66"/>
  <c r="J257" i="66"/>
  <c r="O257" i="66"/>
  <c r="Q257" i="66"/>
  <c r="N257" i="66"/>
  <c r="C257" i="66"/>
  <c r="S256" i="66"/>
  <c r="S257" i="66" l="1"/>
  <c r="F260" i="69"/>
  <c r="E260" i="69"/>
  <c r="I260" i="69"/>
  <c r="A261" i="69"/>
  <c r="L260" i="69"/>
  <c r="G260" i="69"/>
  <c r="C260" i="69"/>
  <c r="H260" i="69"/>
  <c r="K260" i="69"/>
  <c r="D259" i="69"/>
  <c r="J259" i="69"/>
  <c r="P258" i="69"/>
  <c r="O258" i="69"/>
  <c r="M259" i="69"/>
  <c r="N259" i="69"/>
  <c r="H258" i="67"/>
  <c r="I258" i="67" s="1"/>
  <c r="G259" i="67"/>
  <c r="K259" i="67"/>
  <c r="P259" i="67"/>
  <c r="A260" i="67"/>
  <c r="E259" i="67"/>
  <c r="J259" i="67"/>
  <c r="O259" i="67"/>
  <c r="C259" i="67"/>
  <c r="N259" i="67"/>
  <c r="Q259" i="67"/>
  <c r="S258" i="67"/>
  <c r="I257" i="67"/>
  <c r="R257" i="67"/>
  <c r="M257" i="67"/>
  <c r="H257" i="66"/>
  <c r="Q258" i="66"/>
  <c r="G258" i="66"/>
  <c r="K258" i="66"/>
  <c r="P258" i="66"/>
  <c r="A259" i="66"/>
  <c r="J258" i="66"/>
  <c r="C258" i="66"/>
  <c r="N258" i="66"/>
  <c r="E258" i="66"/>
  <c r="O258" i="66"/>
  <c r="M258" i="67" l="1"/>
  <c r="C261" i="69"/>
  <c r="G261" i="69"/>
  <c r="K261" i="69"/>
  <c r="F261" i="69"/>
  <c r="E261" i="69"/>
  <c r="A262" i="69"/>
  <c r="H261" i="69"/>
  <c r="L261" i="69"/>
  <c r="I261" i="69"/>
  <c r="J260" i="69"/>
  <c r="D260" i="69"/>
  <c r="N260" i="69"/>
  <c r="M260" i="69"/>
  <c r="P259" i="69"/>
  <c r="O259" i="69"/>
  <c r="R258" i="67"/>
  <c r="H258" i="66"/>
  <c r="I258" i="66" s="1"/>
  <c r="Q260" i="67"/>
  <c r="G260" i="67"/>
  <c r="K260" i="67"/>
  <c r="P260" i="67"/>
  <c r="A261" i="67"/>
  <c r="E260" i="67"/>
  <c r="O260" i="67"/>
  <c r="J260" i="67"/>
  <c r="C260" i="67"/>
  <c r="N260" i="67"/>
  <c r="H259" i="67"/>
  <c r="S259" i="67"/>
  <c r="S258" i="66"/>
  <c r="C259" i="66"/>
  <c r="N259" i="66"/>
  <c r="Q259" i="66"/>
  <c r="K259" i="66"/>
  <c r="A260" i="66"/>
  <c r="E259" i="66"/>
  <c r="O259" i="66"/>
  <c r="J259" i="66"/>
  <c r="G259" i="66"/>
  <c r="P259" i="66"/>
  <c r="I257" i="66"/>
  <c r="R257" i="66"/>
  <c r="M257" i="66"/>
  <c r="R258" i="66" l="1"/>
  <c r="M258" i="66"/>
  <c r="O260" i="69"/>
  <c r="P260" i="69"/>
  <c r="F262" i="69"/>
  <c r="C262" i="69"/>
  <c r="G262" i="69"/>
  <c r="K262" i="69"/>
  <c r="I262" i="69"/>
  <c r="A263" i="69"/>
  <c r="E262" i="69"/>
  <c r="H262" i="69"/>
  <c r="L262" i="69"/>
  <c r="M261" i="69"/>
  <c r="N261" i="69"/>
  <c r="J261" i="69"/>
  <c r="D261" i="69"/>
  <c r="H259" i="66"/>
  <c r="I259" i="66" s="1"/>
  <c r="S259" i="66"/>
  <c r="S260" i="67"/>
  <c r="I259" i="67"/>
  <c r="R259" i="67"/>
  <c r="M259" i="67"/>
  <c r="H260" i="67"/>
  <c r="C261" i="67"/>
  <c r="N261" i="67"/>
  <c r="Q261" i="67"/>
  <c r="G261" i="67"/>
  <c r="P261" i="67"/>
  <c r="K261" i="67"/>
  <c r="E261" i="67"/>
  <c r="J261" i="67"/>
  <c r="A262" i="67"/>
  <c r="O261" i="67"/>
  <c r="E260" i="66"/>
  <c r="J260" i="66"/>
  <c r="O260" i="66"/>
  <c r="C260" i="66"/>
  <c r="N260" i="66"/>
  <c r="G260" i="66"/>
  <c r="P260" i="66"/>
  <c r="K260" i="66"/>
  <c r="A261" i="66"/>
  <c r="Q260" i="66"/>
  <c r="M259" i="66" l="1"/>
  <c r="R259" i="66"/>
  <c r="H261" i="67"/>
  <c r="I261" i="67" s="1"/>
  <c r="C263" i="69"/>
  <c r="G263" i="69"/>
  <c r="K263" i="69"/>
  <c r="H263" i="69"/>
  <c r="L263" i="69"/>
  <c r="E263" i="69"/>
  <c r="F263" i="69"/>
  <c r="I263" i="69"/>
  <c r="A264" i="69"/>
  <c r="J262" i="69"/>
  <c r="D262" i="69"/>
  <c r="P261" i="69"/>
  <c r="O261" i="69"/>
  <c r="N262" i="69"/>
  <c r="M262" i="69"/>
  <c r="H260" i="66"/>
  <c r="M260" i="66" s="1"/>
  <c r="S261" i="67"/>
  <c r="M260" i="67"/>
  <c r="I260" i="67"/>
  <c r="R260" i="67"/>
  <c r="E262" i="67"/>
  <c r="J262" i="67"/>
  <c r="O262" i="67"/>
  <c r="C262" i="67"/>
  <c r="N262" i="67"/>
  <c r="Q262" i="67"/>
  <c r="G262" i="67"/>
  <c r="K262" i="67"/>
  <c r="A263" i="67"/>
  <c r="P262" i="67"/>
  <c r="G261" i="66"/>
  <c r="K261" i="66"/>
  <c r="P261" i="66"/>
  <c r="A262" i="66"/>
  <c r="E261" i="66"/>
  <c r="J261" i="66"/>
  <c r="O261" i="66"/>
  <c r="C261" i="66"/>
  <c r="N261" i="66"/>
  <c r="Q261" i="66"/>
  <c r="S260" i="66"/>
  <c r="M261" i="67" l="1"/>
  <c r="R260" i="66"/>
  <c r="I260" i="66"/>
  <c r="R261" i="67"/>
  <c r="O262" i="69"/>
  <c r="P262" i="69"/>
  <c r="M263" i="69"/>
  <c r="N263" i="69"/>
  <c r="H264" i="69"/>
  <c r="L264" i="69"/>
  <c r="E264" i="69"/>
  <c r="I264" i="69"/>
  <c r="A265" i="69"/>
  <c r="C264" i="69"/>
  <c r="K264" i="69"/>
  <c r="G264" i="69"/>
  <c r="F264" i="69"/>
  <c r="D263" i="69"/>
  <c r="J263" i="69"/>
  <c r="S262" i="67"/>
  <c r="G263" i="67"/>
  <c r="K263" i="67"/>
  <c r="P263" i="67"/>
  <c r="A264" i="67"/>
  <c r="E263" i="67"/>
  <c r="J263" i="67"/>
  <c r="O263" i="67"/>
  <c r="N263" i="67"/>
  <c r="Q263" i="67"/>
  <c r="C263" i="67"/>
  <c r="H262" i="67"/>
  <c r="S261" i="66"/>
  <c r="G262" i="66"/>
  <c r="K262" i="66"/>
  <c r="P262" i="66"/>
  <c r="E262" i="66"/>
  <c r="N262" i="66"/>
  <c r="C262" i="66"/>
  <c r="J262" i="66"/>
  <c r="Q262" i="66"/>
  <c r="A263" i="66"/>
  <c r="O262" i="66"/>
  <c r="H261" i="66"/>
  <c r="E265" i="69" l="1"/>
  <c r="I265" i="69"/>
  <c r="A266" i="69"/>
  <c r="F265" i="69"/>
  <c r="L265" i="69"/>
  <c r="H265" i="69"/>
  <c r="C265" i="69"/>
  <c r="K265" i="69"/>
  <c r="G265" i="69"/>
  <c r="O263" i="69"/>
  <c r="P263" i="69"/>
  <c r="M264" i="69"/>
  <c r="N264" i="69"/>
  <c r="D264" i="69"/>
  <c r="J264" i="69"/>
  <c r="I262" i="67"/>
  <c r="R262" i="67"/>
  <c r="M262" i="67"/>
  <c r="S263" i="67"/>
  <c r="H263" i="67"/>
  <c r="Q264" i="67"/>
  <c r="G264" i="67"/>
  <c r="K264" i="67"/>
  <c r="P264" i="67"/>
  <c r="A265" i="67"/>
  <c r="J264" i="67"/>
  <c r="O264" i="67"/>
  <c r="C264" i="67"/>
  <c r="N264" i="67"/>
  <c r="E264" i="67"/>
  <c r="M261" i="66"/>
  <c r="R261" i="66"/>
  <c r="I261" i="66"/>
  <c r="S262" i="66"/>
  <c r="E263" i="66"/>
  <c r="J263" i="66"/>
  <c r="O263" i="66"/>
  <c r="G263" i="66"/>
  <c r="K263" i="66"/>
  <c r="P263" i="66"/>
  <c r="A264" i="66"/>
  <c r="C263" i="66"/>
  <c r="N263" i="66"/>
  <c r="Q263" i="66"/>
  <c r="H262" i="66"/>
  <c r="F266" i="69" l="1"/>
  <c r="C266" i="69"/>
  <c r="G266" i="69"/>
  <c r="K266" i="69"/>
  <c r="E266" i="69"/>
  <c r="I266" i="69"/>
  <c r="L266" i="69"/>
  <c r="H266" i="69"/>
  <c r="A267" i="69"/>
  <c r="J265" i="69"/>
  <c r="D265" i="69"/>
  <c r="P264" i="69"/>
  <c r="O264" i="69"/>
  <c r="M265" i="69"/>
  <c r="N265" i="69"/>
  <c r="S264" i="67"/>
  <c r="H263" i="66"/>
  <c r="M263" i="66" s="1"/>
  <c r="H264" i="67"/>
  <c r="C265" i="67"/>
  <c r="N265" i="67"/>
  <c r="Q265" i="67"/>
  <c r="K265" i="67"/>
  <c r="A266" i="67"/>
  <c r="P265" i="67"/>
  <c r="E265" i="67"/>
  <c r="O265" i="67"/>
  <c r="G265" i="67"/>
  <c r="J265" i="67"/>
  <c r="I263" i="67"/>
  <c r="R263" i="67"/>
  <c r="M263" i="67"/>
  <c r="M262" i="66"/>
  <c r="R262" i="66"/>
  <c r="I262" i="66"/>
  <c r="G264" i="66"/>
  <c r="K264" i="66"/>
  <c r="P264" i="66"/>
  <c r="A265" i="66"/>
  <c r="Q264" i="66"/>
  <c r="E264" i="66"/>
  <c r="J264" i="66"/>
  <c r="O264" i="66"/>
  <c r="N264" i="66"/>
  <c r="C264" i="66"/>
  <c r="S263" i="66"/>
  <c r="R263" i="66" l="1"/>
  <c r="I263" i="66"/>
  <c r="O265" i="69"/>
  <c r="P265" i="69"/>
  <c r="J266" i="69"/>
  <c r="D266" i="69"/>
  <c r="C267" i="69"/>
  <c r="G267" i="69"/>
  <c r="K267" i="69"/>
  <c r="H267" i="69"/>
  <c r="L267" i="69"/>
  <c r="F267" i="69"/>
  <c r="A268" i="69"/>
  <c r="E267" i="69"/>
  <c r="I267" i="69"/>
  <c r="N266" i="69"/>
  <c r="M266" i="69"/>
  <c r="S265" i="67"/>
  <c r="H265" i="67"/>
  <c r="E266" i="67"/>
  <c r="J266" i="67"/>
  <c r="O266" i="67"/>
  <c r="C266" i="67"/>
  <c r="N266" i="67"/>
  <c r="Q266" i="67"/>
  <c r="A267" i="67"/>
  <c r="G266" i="67"/>
  <c r="P266" i="67"/>
  <c r="K266" i="67"/>
  <c r="M264" i="67"/>
  <c r="R264" i="67"/>
  <c r="I264" i="67"/>
  <c r="H264" i="66"/>
  <c r="M264" i="66" s="1"/>
  <c r="Q265" i="66"/>
  <c r="C265" i="66"/>
  <c r="N265" i="66"/>
  <c r="G265" i="66"/>
  <c r="K265" i="66"/>
  <c r="P265" i="66"/>
  <c r="A266" i="66"/>
  <c r="O265" i="66"/>
  <c r="E265" i="66"/>
  <c r="J265" i="66"/>
  <c r="S264" i="66"/>
  <c r="N267" i="69" l="1"/>
  <c r="M267" i="69"/>
  <c r="H268" i="69"/>
  <c r="L268" i="69"/>
  <c r="E268" i="69"/>
  <c r="I268" i="69"/>
  <c r="A269" i="69"/>
  <c r="G268" i="69"/>
  <c r="F268" i="69"/>
  <c r="C268" i="69"/>
  <c r="K268" i="69"/>
  <c r="O266" i="69"/>
  <c r="P266" i="69"/>
  <c r="D267" i="69"/>
  <c r="J267" i="69"/>
  <c r="I264" i="66"/>
  <c r="R264" i="66"/>
  <c r="S266" i="67"/>
  <c r="H266" i="67"/>
  <c r="I265" i="67"/>
  <c r="R265" i="67"/>
  <c r="M265" i="67"/>
  <c r="G267" i="67"/>
  <c r="K267" i="67"/>
  <c r="P267" i="67"/>
  <c r="A268" i="67"/>
  <c r="E267" i="67"/>
  <c r="J267" i="67"/>
  <c r="O267" i="67"/>
  <c r="C267" i="67"/>
  <c r="N267" i="67"/>
  <c r="Q267" i="67"/>
  <c r="H265" i="66"/>
  <c r="C266" i="66"/>
  <c r="N266" i="66"/>
  <c r="E266" i="66"/>
  <c r="J266" i="66"/>
  <c r="O266" i="66"/>
  <c r="Q266" i="66"/>
  <c r="P266" i="66"/>
  <c r="A267" i="66"/>
  <c r="G266" i="66"/>
  <c r="K266" i="66"/>
  <c r="S265" i="66"/>
  <c r="H266" i="66" l="1"/>
  <c r="I266" i="66" s="1"/>
  <c r="E269" i="69"/>
  <c r="I269" i="69"/>
  <c r="A270" i="69"/>
  <c r="F269" i="69"/>
  <c r="H269" i="69"/>
  <c r="C269" i="69"/>
  <c r="K269" i="69"/>
  <c r="G269" i="69"/>
  <c r="L269" i="69"/>
  <c r="D268" i="69"/>
  <c r="J268" i="69"/>
  <c r="M268" i="69"/>
  <c r="N268" i="69"/>
  <c r="O267" i="69"/>
  <c r="P267" i="69"/>
  <c r="S267" i="67"/>
  <c r="H267" i="67"/>
  <c r="I266" i="67"/>
  <c r="R266" i="67"/>
  <c r="M266" i="67"/>
  <c r="Q268" i="67"/>
  <c r="G268" i="67"/>
  <c r="K268" i="67"/>
  <c r="P268" i="67"/>
  <c r="A269" i="67"/>
  <c r="E268" i="67"/>
  <c r="O268" i="67"/>
  <c r="C268" i="67"/>
  <c r="J268" i="67"/>
  <c r="N268" i="67"/>
  <c r="E267" i="66"/>
  <c r="J267" i="66"/>
  <c r="O267" i="66"/>
  <c r="G267" i="66"/>
  <c r="K267" i="66"/>
  <c r="P267" i="66"/>
  <c r="A268" i="66"/>
  <c r="C267" i="66"/>
  <c r="N267" i="66"/>
  <c r="Q267" i="66"/>
  <c r="S266" i="66"/>
  <c r="M265" i="66"/>
  <c r="I265" i="66"/>
  <c r="R265" i="66"/>
  <c r="M266" i="66" l="1"/>
  <c r="R266" i="66"/>
  <c r="J269" i="69"/>
  <c r="D269" i="69"/>
  <c r="F270" i="69"/>
  <c r="C270" i="69"/>
  <c r="G270" i="69"/>
  <c r="K270" i="69"/>
  <c r="I270" i="69"/>
  <c r="A271" i="69"/>
  <c r="L270" i="69"/>
  <c r="E270" i="69"/>
  <c r="H270" i="69"/>
  <c r="P268" i="69"/>
  <c r="O268" i="69"/>
  <c r="M269" i="69"/>
  <c r="N269" i="69"/>
  <c r="H268" i="67"/>
  <c r="S268" i="67"/>
  <c r="C269" i="67"/>
  <c r="N269" i="67"/>
  <c r="Q269" i="67"/>
  <c r="G269" i="67"/>
  <c r="P269" i="67"/>
  <c r="E269" i="67"/>
  <c r="J269" i="67"/>
  <c r="K269" i="67"/>
  <c r="A270" i="67"/>
  <c r="O269" i="67"/>
  <c r="R267" i="67"/>
  <c r="I267" i="67"/>
  <c r="M267" i="67"/>
  <c r="H267" i="66"/>
  <c r="G268" i="66"/>
  <c r="K268" i="66"/>
  <c r="P268" i="66"/>
  <c r="A269" i="66"/>
  <c r="Q268" i="66"/>
  <c r="E268" i="66"/>
  <c r="J268" i="66"/>
  <c r="O268" i="66"/>
  <c r="C268" i="66"/>
  <c r="N268" i="66"/>
  <c r="S267" i="66"/>
  <c r="C271" i="69" l="1"/>
  <c r="G271" i="69"/>
  <c r="K271" i="69"/>
  <c r="H271" i="69"/>
  <c r="L271" i="69"/>
  <c r="I271" i="69"/>
  <c r="A272" i="69"/>
  <c r="E271" i="69"/>
  <c r="F271" i="69"/>
  <c r="J270" i="69"/>
  <c r="D270" i="69"/>
  <c r="P269" i="69"/>
  <c r="O269" i="69"/>
  <c r="N270" i="69"/>
  <c r="M270" i="69"/>
  <c r="S268" i="66"/>
  <c r="H269" i="67"/>
  <c r="E270" i="67"/>
  <c r="J270" i="67"/>
  <c r="O270" i="67"/>
  <c r="C270" i="67"/>
  <c r="N270" i="67"/>
  <c r="Q270" i="67"/>
  <c r="G270" i="67"/>
  <c r="H270" i="67" s="1"/>
  <c r="K270" i="67"/>
  <c r="A271" i="67"/>
  <c r="P270" i="67"/>
  <c r="S269" i="67"/>
  <c r="M268" i="67"/>
  <c r="I268" i="67"/>
  <c r="R268" i="67"/>
  <c r="H268" i="66"/>
  <c r="Q269" i="66"/>
  <c r="C269" i="66"/>
  <c r="N269" i="66"/>
  <c r="G269" i="66"/>
  <c r="K269" i="66"/>
  <c r="P269" i="66"/>
  <c r="A270" i="66"/>
  <c r="E269" i="66"/>
  <c r="O269" i="66"/>
  <c r="J269" i="66"/>
  <c r="I267" i="66"/>
  <c r="R267" i="66"/>
  <c r="M267" i="66"/>
  <c r="M271" i="69" l="1"/>
  <c r="N271" i="69"/>
  <c r="H272" i="69"/>
  <c r="L272" i="69"/>
  <c r="E272" i="69"/>
  <c r="I272" i="69"/>
  <c r="A273" i="69"/>
  <c r="C272" i="69"/>
  <c r="K272" i="69"/>
  <c r="F272" i="69"/>
  <c r="G272" i="69"/>
  <c r="O270" i="69"/>
  <c r="P270" i="69"/>
  <c r="D271" i="69"/>
  <c r="J271" i="69"/>
  <c r="S270" i="67"/>
  <c r="G271" i="67"/>
  <c r="K271" i="67"/>
  <c r="P271" i="67"/>
  <c r="A272" i="67"/>
  <c r="E271" i="67"/>
  <c r="J271" i="67"/>
  <c r="O271" i="67"/>
  <c r="N271" i="67"/>
  <c r="C271" i="67"/>
  <c r="Q271" i="67"/>
  <c r="I270" i="67"/>
  <c r="R270" i="67"/>
  <c r="M270" i="67"/>
  <c r="I269" i="67"/>
  <c r="R269" i="67"/>
  <c r="M269" i="67"/>
  <c r="S269" i="66"/>
  <c r="C270" i="66"/>
  <c r="N270" i="66"/>
  <c r="E270" i="66"/>
  <c r="J270" i="66"/>
  <c r="O270" i="66"/>
  <c r="Q270" i="66"/>
  <c r="A271" i="66"/>
  <c r="K270" i="66"/>
  <c r="P270" i="66"/>
  <c r="G270" i="66"/>
  <c r="H269" i="66"/>
  <c r="M268" i="66"/>
  <c r="R268" i="66"/>
  <c r="I268" i="66"/>
  <c r="D272" i="69" l="1"/>
  <c r="J272" i="69"/>
  <c r="E273" i="69"/>
  <c r="I273" i="69"/>
  <c r="A274" i="69"/>
  <c r="F273" i="69"/>
  <c r="L273" i="69"/>
  <c r="G273" i="69"/>
  <c r="C273" i="69"/>
  <c r="K273" i="69"/>
  <c r="H273" i="69"/>
  <c r="O271" i="69"/>
  <c r="P271" i="69"/>
  <c r="M272" i="69"/>
  <c r="N272" i="69"/>
  <c r="S270" i="66"/>
  <c r="S271" i="67"/>
  <c r="H271" i="67"/>
  <c r="Q272" i="67"/>
  <c r="G272" i="67"/>
  <c r="K272" i="67"/>
  <c r="P272" i="67"/>
  <c r="A273" i="67"/>
  <c r="J272" i="67"/>
  <c r="C272" i="67"/>
  <c r="N272" i="67"/>
  <c r="E272" i="67"/>
  <c r="O272" i="67"/>
  <c r="M269" i="66"/>
  <c r="I269" i="66"/>
  <c r="R269" i="66"/>
  <c r="E271" i="66"/>
  <c r="J271" i="66"/>
  <c r="O271" i="66"/>
  <c r="G271" i="66"/>
  <c r="K271" i="66"/>
  <c r="P271" i="66"/>
  <c r="A272" i="66"/>
  <c r="C271" i="66"/>
  <c r="N271" i="66"/>
  <c r="Q271" i="66"/>
  <c r="H270" i="66"/>
  <c r="M273" i="69" l="1"/>
  <c r="N273" i="69"/>
  <c r="P272" i="69"/>
  <c r="O272" i="69"/>
  <c r="J273" i="69"/>
  <c r="D273" i="69"/>
  <c r="F274" i="69"/>
  <c r="C274" i="69"/>
  <c r="G274" i="69"/>
  <c r="K274" i="69"/>
  <c r="E274" i="69"/>
  <c r="H274" i="69"/>
  <c r="A275" i="69"/>
  <c r="L274" i="69"/>
  <c r="I274" i="69"/>
  <c r="H271" i="66"/>
  <c r="R271" i="66" s="1"/>
  <c r="C273" i="67"/>
  <c r="N273" i="67"/>
  <c r="Q273" i="67"/>
  <c r="K273" i="67"/>
  <c r="A274" i="67"/>
  <c r="G273" i="67"/>
  <c r="J273" i="67"/>
  <c r="E273" i="67"/>
  <c r="O273" i="67"/>
  <c r="P273" i="67"/>
  <c r="I271" i="67"/>
  <c r="R271" i="67"/>
  <c r="M271" i="67"/>
  <c r="S272" i="67"/>
  <c r="H272" i="67"/>
  <c r="I270" i="66"/>
  <c r="R270" i="66"/>
  <c r="M270" i="66"/>
  <c r="G272" i="66"/>
  <c r="K272" i="66"/>
  <c r="P272" i="66"/>
  <c r="A273" i="66"/>
  <c r="Q272" i="66"/>
  <c r="E272" i="66"/>
  <c r="J272" i="66"/>
  <c r="O272" i="66"/>
  <c r="C272" i="66"/>
  <c r="N272" i="66"/>
  <c r="S271" i="66"/>
  <c r="I271" i="66" l="1"/>
  <c r="M271" i="66"/>
  <c r="H273" i="67"/>
  <c r="M273" i="67" s="1"/>
  <c r="N274" i="69"/>
  <c r="M274" i="69"/>
  <c r="P273" i="69"/>
  <c r="O273" i="69"/>
  <c r="J274" i="69"/>
  <c r="D274" i="69"/>
  <c r="C275" i="69"/>
  <c r="G275" i="69"/>
  <c r="K275" i="69"/>
  <c r="H275" i="69"/>
  <c r="L275" i="69"/>
  <c r="F275" i="69"/>
  <c r="I275" i="69"/>
  <c r="E275" i="69"/>
  <c r="A276" i="69"/>
  <c r="S273" i="67"/>
  <c r="M272" i="67"/>
  <c r="I272" i="67"/>
  <c r="R272" i="67"/>
  <c r="I273" i="67"/>
  <c r="E274" i="67"/>
  <c r="J274" i="67"/>
  <c r="O274" i="67"/>
  <c r="C274" i="67"/>
  <c r="N274" i="67"/>
  <c r="Q274" i="67"/>
  <c r="K274" i="67"/>
  <c r="G274" i="67"/>
  <c r="P274" i="67"/>
  <c r="A275" i="67"/>
  <c r="H272" i="66"/>
  <c r="Q273" i="66"/>
  <c r="C273" i="66"/>
  <c r="N273" i="66"/>
  <c r="G273" i="66"/>
  <c r="K273" i="66"/>
  <c r="P273" i="66"/>
  <c r="A274" i="66"/>
  <c r="E273" i="66"/>
  <c r="J273" i="66"/>
  <c r="O273" i="66"/>
  <c r="S272" i="66"/>
  <c r="R273" i="67" l="1"/>
  <c r="D275" i="69"/>
  <c r="J275" i="69"/>
  <c r="N275" i="69"/>
  <c r="M275" i="69"/>
  <c r="H276" i="69"/>
  <c r="L276" i="69"/>
  <c r="E276" i="69"/>
  <c r="I276" i="69"/>
  <c r="A277" i="69"/>
  <c r="G276" i="69"/>
  <c r="C276" i="69"/>
  <c r="K276" i="69"/>
  <c r="F276" i="69"/>
  <c r="O274" i="69"/>
  <c r="P274" i="69"/>
  <c r="H274" i="67"/>
  <c r="G275" i="67"/>
  <c r="K275" i="67"/>
  <c r="P275" i="67"/>
  <c r="A276" i="67"/>
  <c r="E275" i="67"/>
  <c r="J275" i="67"/>
  <c r="O275" i="67"/>
  <c r="C275" i="67"/>
  <c r="N275" i="67"/>
  <c r="Q275" i="67"/>
  <c r="S274" i="67"/>
  <c r="H273" i="66"/>
  <c r="M272" i="66"/>
  <c r="I272" i="66"/>
  <c r="R272" i="66"/>
  <c r="C274" i="66"/>
  <c r="N274" i="66"/>
  <c r="E274" i="66"/>
  <c r="J274" i="66"/>
  <c r="O274" i="66"/>
  <c r="Q274" i="66"/>
  <c r="G274" i="66"/>
  <c r="H274" i="66" s="1"/>
  <c r="K274" i="66"/>
  <c r="P274" i="66"/>
  <c r="A275" i="66"/>
  <c r="S273" i="66"/>
  <c r="D276" i="69" l="1"/>
  <c r="J276" i="69"/>
  <c r="O275" i="69"/>
  <c r="P275" i="69"/>
  <c r="M276" i="69"/>
  <c r="N276" i="69"/>
  <c r="E277" i="69"/>
  <c r="I277" i="69"/>
  <c r="A278" i="69"/>
  <c r="F277" i="69"/>
  <c r="H277" i="69"/>
  <c r="G277" i="69"/>
  <c r="C277" i="69"/>
  <c r="K277" i="69"/>
  <c r="L277" i="69"/>
  <c r="H275" i="67"/>
  <c r="S275" i="67"/>
  <c r="Q276" i="67"/>
  <c r="G276" i="67"/>
  <c r="K276" i="67"/>
  <c r="P276" i="67"/>
  <c r="A277" i="67"/>
  <c r="E276" i="67"/>
  <c r="O276" i="67"/>
  <c r="C276" i="67"/>
  <c r="J276" i="67"/>
  <c r="N276" i="67"/>
  <c r="I274" i="67"/>
  <c r="R274" i="67"/>
  <c r="M274" i="67"/>
  <c r="S274" i="66"/>
  <c r="I274" i="66"/>
  <c r="R274" i="66"/>
  <c r="M274" i="66"/>
  <c r="E275" i="66"/>
  <c r="J275" i="66"/>
  <c r="O275" i="66"/>
  <c r="G275" i="66"/>
  <c r="K275" i="66"/>
  <c r="P275" i="66"/>
  <c r="A276" i="66"/>
  <c r="C275" i="66"/>
  <c r="N275" i="66"/>
  <c r="Q275" i="66"/>
  <c r="M273" i="66"/>
  <c r="I273" i="66"/>
  <c r="R273" i="66"/>
  <c r="M277" i="69" l="1"/>
  <c r="N277" i="69"/>
  <c r="P276" i="69"/>
  <c r="O276" i="69"/>
  <c r="J277" i="69"/>
  <c r="D277" i="69"/>
  <c r="F278" i="69"/>
  <c r="C278" i="69"/>
  <c r="G278" i="69"/>
  <c r="K278" i="69"/>
  <c r="I278" i="69"/>
  <c r="A279" i="69"/>
  <c r="E278" i="69"/>
  <c r="H278" i="69"/>
  <c r="L278" i="69"/>
  <c r="S276" i="67"/>
  <c r="H276" i="67"/>
  <c r="C277" i="67"/>
  <c r="N277" i="67"/>
  <c r="Q277" i="67"/>
  <c r="G277" i="67"/>
  <c r="P277" i="67"/>
  <c r="E277" i="67"/>
  <c r="J277" i="67"/>
  <c r="K277" i="67"/>
  <c r="A278" i="67"/>
  <c r="O277" i="67"/>
  <c r="R275" i="67"/>
  <c r="M275" i="67"/>
  <c r="I275" i="67"/>
  <c r="H275" i="66"/>
  <c r="I275" i="66" s="1"/>
  <c r="G276" i="66"/>
  <c r="K276" i="66"/>
  <c r="P276" i="66"/>
  <c r="A277" i="66"/>
  <c r="Q276" i="66"/>
  <c r="E276" i="66"/>
  <c r="J276" i="66"/>
  <c r="O276" i="66"/>
  <c r="N276" i="66"/>
  <c r="C276" i="66"/>
  <c r="S275" i="66"/>
  <c r="N278" i="69" l="1"/>
  <c r="M278" i="69"/>
  <c r="C279" i="69"/>
  <c r="G279" i="69"/>
  <c r="K279" i="69"/>
  <c r="H279" i="69"/>
  <c r="L279" i="69"/>
  <c r="E279" i="69"/>
  <c r="I279" i="69"/>
  <c r="A280" i="69"/>
  <c r="F279" i="69"/>
  <c r="J278" i="69"/>
  <c r="D278" i="69"/>
  <c r="P277" i="69"/>
  <c r="O277" i="69"/>
  <c r="H276" i="66"/>
  <c r="M276" i="66" s="1"/>
  <c r="M275" i="66"/>
  <c r="R275" i="66"/>
  <c r="E278" i="67"/>
  <c r="J278" i="67"/>
  <c r="O278" i="67"/>
  <c r="C278" i="67"/>
  <c r="N278" i="67"/>
  <c r="Q278" i="67"/>
  <c r="G278" i="67"/>
  <c r="K278" i="67"/>
  <c r="A279" i="67"/>
  <c r="P278" i="67"/>
  <c r="S277" i="67"/>
  <c r="H277" i="67"/>
  <c r="M276" i="67"/>
  <c r="I276" i="67"/>
  <c r="R276" i="67"/>
  <c r="Q277" i="66"/>
  <c r="C277" i="66"/>
  <c r="N277" i="66"/>
  <c r="G277" i="66"/>
  <c r="K277" i="66"/>
  <c r="P277" i="66"/>
  <c r="A278" i="66"/>
  <c r="J277" i="66"/>
  <c r="E277" i="66"/>
  <c r="O277" i="66"/>
  <c r="S276" i="66"/>
  <c r="R276" i="66" l="1"/>
  <c r="I276" i="66"/>
  <c r="O278" i="69"/>
  <c r="P278" i="69"/>
  <c r="N279" i="69"/>
  <c r="M279" i="69"/>
  <c r="D279" i="69"/>
  <c r="J279" i="69"/>
  <c r="H280" i="69"/>
  <c r="L280" i="69"/>
  <c r="E280" i="69"/>
  <c r="I280" i="69"/>
  <c r="A281" i="69"/>
  <c r="C280" i="69"/>
  <c r="K280" i="69"/>
  <c r="F280" i="69"/>
  <c r="G280" i="69"/>
  <c r="H278" i="67"/>
  <c r="M278" i="67" s="1"/>
  <c r="S278" i="67"/>
  <c r="I277" i="67"/>
  <c r="R277" i="67"/>
  <c r="M277" i="67"/>
  <c r="G279" i="67"/>
  <c r="K279" i="67"/>
  <c r="P279" i="67"/>
  <c r="A280" i="67"/>
  <c r="E279" i="67"/>
  <c r="J279" i="67"/>
  <c r="O279" i="67"/>
  <c r="C279" i="67"/>
  <c r="N279" i="67"/>
  <c r="Q279" i="67"/>
  <c r="S277" i="66"/>
  <c r="H277" i="66"/>
  <c r="I277" i="66" s="1"/>
  <c r="C278" i="66"/>
  <c r="N278" i="66"/>
  <c r="E278" i="66"/>
  <c r="J278" i="66"/>
  <c r="O278" i="66"/>
  <c r="Q278" i="66"/>
  <c r="K278" i="66"/>
  <c r="P278" i="66"/>
  <c r="A279" i="66"/>
  <c r="G278" i="66"/>
  <c r="R278" i="67" l="1"/>
  <c r="I278" i="67"/>
  <c r="D280" i="69"/>
  <c r="J280" i="69"/>
  <c r="O279" i="69"/>
  <c r="P279" i="69"/>
  <c r="E281" i="69"/>
  <c r="I281" i="69"/>
  <c r="A282" i="69"/>
  <c r="F281" i="69"/>
  <c r="L281" i="69"/>
  <c r="G281" i="69"/>
  <c r="C281" i="69"/>
  <c r="K281" i="69"/>
  <c r="H281" i="69"/>
  <c r="M280" i="69"/>
  <c r="N280" i="69"/>
  <c r="R277" i="66"/>
  <c r="M277" i="66"/>
  <c r="H279" i="67"/>
  <c r="Q280" i="67"/>
  <c r="G280" i="67"/>
  <c r="K280" i="67"/>
  <c r="P280" i="67"/>
  <c r="A281" i="67"/>
  <c r="J280" i="67"/>
  <c r="E280" i="67"/>
  <c r="C280" i="67"/>
  <c r="N280" i="67"/>
  <c r="O280" i="67"/>
  <c r="S279" i="67"/>
  <c r="E279" i="66"/>
  <c r="J279" i="66"/>
  <c r="O279" i="66"/>
  <c r="G279" i="66"/>
  <c r="K279" i="66"/>
  <c r="A280" i="66"/>
  <c r="C279" i="66"/>
  <c r="N279" i="66"/>
  <c r="P279" i="66"/>
  <c r="Q279" i="66"/>
  <c r="S278" i="66"/>
  <c r="H278" i="66"/>
  <c r="J281" i="69" l="1"/>
  <c r="D281" i="69"/>
  <c r="F282" i="69"/>
  <c r="C282" i="69"/>
  <c r="G282" i="69"/>
  <c r="K282" i="69"/>
  <c r="E282" i="69"/>
  <c r="H282" i="69"/>
  <c r="I282" i="69"/>
  <c r="L282" i="69"/>
  <c r="A283" i="69"/>
  <c r="P280" i="69"/>
  <c r="O280" i="69"/>
  <c r="M281" i="69"/>
  <c r="N281" i="69"/>
  <c r="S280" i="67"/>
  <c r="H279" i="66"/>
  <c r="I279" i="66" s="1"/>
  <c r="H280" i="67"/>
  <c r="C281" i="67"/>
  <c r="N281" i="67"/>
  <c r="Q281" i="67"/>
  <c r="K281" i="67"/>
  <c r="A282" i="67"/>
  <c r="G281" i="67"/>
  <c r="J281" i="67"/>
  <c r="E281" i="67"/>
  <c r="O281" i="67"/>
  <c r="P281" i="67"/>
  <c r="I279" i="67"/>
  <c r="R279" i="67"/>
  <c r="M279" i="67"/>
  <c r="I278" i="66"/>
  <c r="R278" i="66"/>
  <c r="M278" i="66"/>
  <c r="G280" i="66"/>
  <c r="K280" i="66"/>
  <c r="P280" i="66"/>
  <c r="A281" i="66"/>
  <c r="Q280" i="66"/>
  <c r="E280" i="66"/>
  <c r="J280" i="66"/>
  <c r="O280" i="66"/>
  <c r="N280" i="66"/>
  <c r="C280" i="66"/>
  <c r="S279" i="66"/>
  <c r="M279" i="66" l="1"/>
  <c r="R279" i="66"/>
  <c r="J282" i="69"/>
  <c r="D282" i="69"/>
  <c r="O281" i="69"/>
  <c r="P281" i="69"/>
  <c r="C283" i="69"/>
  <c r="G283" i="69"/>
  <c r="K283" i="69"/>
  <c r="H283" i="69"/>
  <c r="L283" i="69"/>
  <c r="F283" i="69"/>
  <c r="I283" i="69"/>
  <c r="E283" i="69"/>
  <c r="A284" i="69"/>
  <c r="N282" i="69"/>
  <c r="M282" i="69"/>
  <c r="H281" i="67"/>
  <c r="R281" i="67" s="1"/>
  <c r="E282" i="67"/>
  <c r="J282" i="67"/>
  <c r="O282" i="67"/>
  <c r="C282" i="67"/>
  <c r="N282" i="67"/>
  <c r="Q282" i="67"/>
  <c r="K282" i="67"/>
  <c r="G282" i="67"/>
  <c r="P282" i="67"/>
  <c r="A283" i="67"/>
  <c r="S281" i="67"/>
  <c r="I281" i="67"/>
  <c r="M280" i="67"/>
  <c r="I280" i="67"/>
  <c r="R280" i="67"/>
  <c r="H280" i="66"/>
  <c r="M280" i="66" s="1"/>
  <c r="S280" i="66"/>
  <c r="Q281" i="66"/>
  <c r="C281" i="66"/>
  <c r="N281" i="66"/>
  <c r="G281" i="66"/>
  <c r="K281" i="66"/>
  <c r="P281" i="66"/>
  <c r="A282" i="66"/>
  <c r="O281" i="66"/>
  <c r="E281" i="66"/>
  <c r="J281" i="66"/>
  <c r="H282" i="67" l="1"/>
  <c r="M282" i="67" s="1"/>
  <c r="I280" i="66"/>
  <c r="M281" i="67"/>
  <c r="N283" i="69"/>
  <c r="M283" i="69"/>
  <c r="O282" i="69"/>
  <c r="P282" i="69"/>
  <c r="H284" i="69"/>
  <c r="L284" i="69"/>
  <c r="E284" i="69"/>
  <c r="I284" i="69"/>
  <c r="A285" i="69"/>
  <c r="G284" i="69"/>
  <c r="F284" i="69"/>
  <c r="C284" i="69"/>
  <c r="K284" i="69"/>
  <c r="D283" i="69"/>
  <c r="J283" i="69"/>
  <c r="R280" i="66"/>
  <c r="R282" i="67"/>
  <c r="G283" i="67"/>
  <c r="K283" i="67"/>
  <c r="P283" i="67"/>
  <c r="A284" i="67"/>
  <c r="E283" i="67"/>
  <c r="J283" i="67"/>
  <c r="O283" i="67"/>
  <c r="C283" i="67"/>
  <c r="N283" i="67"/>
  <c r="Q283" i="67"/>
  <c r="S282" i="67"/>
  <c r="S281" i="66"/>
  <c r="H281" i="66"/>
  <c r="C282" i="66"/>
  <c r="N282" i="66"/>
  <c r="E282" i="66"/>
  <c r="O282" i="66"/>
  <c r="Q282" i="66"/>
  <c r="J282" i="66"/>
  <c r="P282" i="66"/>
  <c r="K282" i="66"/>
  <c r="A283" i="66"/>
  <c r="G282" i="66"/>
  <c r="I282" i="67" l="1"/>
  <c r="M284" i="69"/>
  <c r="N284" i="69"/>
  <c r="D284" i="69"/>
  <c r="J284" i="69"/>
  <c r="E285" i="69"/>
  <c r="I285" i="69"/>
  <c r="A286" i="69"/>
  <c r="F285" i="69"/>
  <c r="H285" i="69"/>
  <c r="L285" i="69"/>
  <c r="G285" i="69"/>
  <c r="C285" i="69"/>
  <c r="K285" i="69"/>
  <c r="O283" i="69"/>
  <c r="P283" i="69"/>
  <c r="H283" i="67"/>
  <c r="R283" i="67" s="1"/>
  <c r="Q284" i="67"/>
  <c r="G284" i="67"/>
  <c r="K284" i="67"/>
  <c r="P284" i="67"/>
  <c r="A285" i="67"/>
  <c r="E284" i="67"/>
  <c r="O284" i="67"/>
  <c r="N284" i="67"/>
  <c r="J284" i="67"/>
  <c r="C284" i="67"/>
  <c r="S283" i="67"/>
  <c r="H282" i="66"/>
  <c r="S282" i="66"/>
  <c r="E283" i="66"/>
  <c r="J283" i="66"/>
  <c r="O283" i="66"/>
  <c r="G283" i="66"/>
  <c r="P283" i="66"/>
  <c r="C283" i="66"/>
  <c r="N283" i="66"/>
  <c r="K283" i="66"/>
  <c r="A284" i="66"/>
  <c r="Q283" i="66"/>
  <c r="M281" i="66"/>
  <c r="I281" i="66"/>
  <c r="R281" i="66"/>
  <c r="I283" i="67" l="1"/>
  <c r="M283" i="67"/>
  <c r="F286" i="69"/>
  <c r="C286" i="69"/>
  <c r="G286" i="69"/>
  <c r="K286" i="69"/>
  <c r="I286" i="69"/>
  <c r="A287" i="69"/>
  <c r="L286" i="69"/>
  <c r="H286" i="69"/>
  <c r="E286" i="69"/>
  <c r="J285" i="69"/>
  <c r="D285" i="69"/>
  <c r="P284" i="69"/>
  <c r="O284" i="69"/>
  <c r="M285" i="69"/>
  <c r="N285" i="69"/>
  <c r="S284" i="67"/>
  <c r="C285" i="67"/>
  <c r="N285" i="67"/>
  <c r="Q285" i="67"/>
  <c r="G285" i="67"/>
  <c r="P285" i="67"/>
  <c r="J285" i="67"/>
  <c r="K285" i="67"/>
  <c r="A286" i="67"/>
  <c r="E285" i="67"/>
  <c r="O285" i="67"/>
  <c r="H284" i="67"/>
  <c r="S283" i="66"/>
  <c r="G284" i="66"/>
  <c r="K284" i="66"/>
  <c r="P284" i="66"/>
  <c r="A285" i="66"/>
  <c r="E284" i="66"/>
  <c r="J284" i="66"/>
  <c r="O284" i="66"/>
  <c r="Q284" i="66"/>
  <c r="N284" i="66"/>
  <c r="C284" i="66"/>
  <c r="H283" i="66"/>
  <c r="I282" i="66"/>
  <c r="R282" i="66"/>
  <c r="M282" i="66"/>
  <c r="H285" i="67" l="1"/>
  <c r="I285" i="67" s="1"/>
  <c r="P285" i="69"/>
  <c r="O285" i="69"/>
  <c r="C287" i="69"/>
  <c r="G287" i="69"/>
  <c r="K287" i="69"/>
  <c r="H287" i="69"/>
  <c r="L287" i="69"/>
  <c r="I287" i="69"/>
  <c r="A288" i="69"/>
  <c r="E287" i="69"/>
  <c r="F287" i="69"/>
  <c r="J286" i="69"/>
  <c r="D286" i="69"/>
  <c r="N286" i="69"/>
  <c r="M286" i="69"/>
  <c r="E286" i="67"/>
  <c r="J286" i="67"/>
  <c r="O286" i="67"/>
  <c r="C286" i="67"/>
  <c r="N286" i="67"/>
  <c r="Q286" i="67"/>
  <c r="G286" i="67"/>
  <c r="H286" i="67" s="1"/>
  <c r="K286" i="67"/>
  <c r="A287" i="67"/>
  <c r="P286" i="67"/>
  <c r="M284" i="67"/>
  <c r="I284" i="67"/>
  <c r="R284" i="67"/>
  <c r="S285" i="67"/>
  <c r="M285" i="67"/>
  <c r="Q285" i="66"/>
  <c r="C285" i="66"/>
  <c r="N285" i="66"/>
  <c r="G285" i="66"/>
  <c r="K285" i="66"/>
  <c r="P285" i="66"/>
  <c r="A286" i="66"/>
  <c r="E285" i="66"/>
  <c r="J285" i="66"/>
  <c r="O285" i="66"/>
  <c r="I283" i="66"/>
  <c r="R283" i="66"/>
  <c r="M283" i="66"/>
  <c r="S284" i="66"/>
  <c r="H284" i="66"/>
  <c r="R285" i="67" l="1"/>
  <c r="D287" i="69"/>
  <c r="J287" i="69"/>
  <c r="O286" i="69"/>
  <c r="P286" i="69"/>
  <c r="M287" i="69"/>
  <c r="N287" i="69"/>
  <c r="H288" i="69"/>
  <c r="L288" i="69"/>
  <c r="E288" i="69"/>
  <c r="I288" i="69"/>
  <c r="A289" i="69"/>
  <c r="C288" i="69"/>
  <c r="K288" i="69"/>
  <c r="G288" i="69"/>
  <c r="F288" i="69"/>
  <c r="S286" i="67"/>
  <c r="I286" i="67"/>
  <c r="R286" i="67"/>
  <c r="M286" i="67"/>
  <c r="G287" i="67"/>
  <c r="K287" i="67"/>
  <c r="P287" i="67"/>
  <c r="A288" i="67"/>
  <c r="E287" i="67"/>
  <c r="J287" i="67"/>
  <c r="O287" i="67"/>
  <c r="C287" i="67"/>
  <c r="N287" i="67"/>
  <c r="Q287" i="67"/>
  <c r="H285" i="66"/>
  <c r="M284" i="66"/>
  <c r="R284" i="66"/>
  <c r="I284" i="66"/>
  <c r="C286" i="66"/>
  <c r="N286" i="66"/>
  <c r="E286" i="66"/>
  <c r="J286" i="66"/>
  <c r="O286" i="66"/>
  <c r="Q286" i="66"/>
  <c r="A287" i="66"/>
  <c r="K286" i="66"/>
  <c r="P286" i="66"/>
  <c r="G286" i="66"/>
  <c r="S285" i="66"/>
  <c r="E289" i="69" l="1"/>
  <c r="I289" i="69"/>
  <c r="A290" i="69"/>
  <c r="F289" i="69"/>
  <c r="L289" i="69"/>
  <c r="H289" i="69"/>
  <c r="C289" i="69"/>
  <c r="K289" i="69"/>
  <c r="G289" i="69"/>
  <c r="O287" i="69"/>
  <c r="P287" i="69"/>
  <c r="D288" i="69"/>
  <c r="J288" i="69"/>
  <c r="M288" i="69"/>
  <c r="N288" i="69"/>
  <c r="Q288" i="67"/>
  <c r="G288" i="67"/>
  <c r="K288" i="67"/>
  <c r="P288" i="67"/>
  <c r="A289" i="67"/>
  <c r="J288" i="67"/>
  <c r="O288" i="67"/>
  <c r="C288" i="67"/>
  <c r="N288" i="67"/>
  <c r="E288" i="67"/>
  <c r="S287" i="67"/>
  <c r="H287" i="67"/>
  <c r="S286" i="66"/>
  <c r="E287" i="66"/>
  <c r="J287" i="66"/>
  <c r="O287" i="66"/>
  <c r="K287" i="66"/>
  <c r="A288" i="66"/>
  <c r="C287" i="66"/>
  <c r="N287" i="66"/>
  <c r="G287" i="66"/>
  <c r="P287" i="66"/>
  <c r="Q287" i="66"/>
  <c r="H286" i="66"/>
  <c r="M285" i="66"/>
  <c r="I285" i="66"/>
  <c r="R285" i="66"/>
  <c r="P288" i="69" l="1"/>
  <c r="O288" i="69"/>
  <c r="J289" i="69"/>
  <c r="D289" i="69"/>
  <c r="F290" i="69"/>
  <c r="C290" i="69"/>
  <c r="G290" i="69"/>
  <c r="K290" i="69"/>
  <c r="E290" i="69"/>
  <c r="I290" i="69"/>
  <c r="L290" i="69"/>
  <c r="H290" i="69"/>
  <c r="A291" i="69"/>
  <c r="M289" i="69"/>
  <c r="N289" i="69"/>
  <c r="S288" i="67"/>
  <c r="H288" i="67"/>
  <c r="I287" i="67"/>
  <c r="R287" i="67"/>
  <c r="M287" i="67"/>
  <c r="C289" i="67"/>
  <c r="N289" i="67"/>
  <c r="Q289" i="67"/>
  <c r="K289" i="67"/>
  <c r="A290" i="67"/>
  <c r="P289" i="67"/>
  <c r="J289" i="67"/>
  <c r="E289" i="67"/>
  <c r="O289" i="67"/>
  <c r="G289" i="67"/>
  <c r="H287" i="66"/>
  <c r="I287" i="66" s="1"/>
  <c r="I286" i="66"/>
  <c r="R286" i="66"/>
  <c r="M286" i="66"/>
  <c r="S287" i="66"/>
  <c r="G288" i="66"/>
  <c r="K288" i="66"/>
  <c r="P288" i="66"/>
  <c r="A289" i="66"/>
  <c r="E288" i="66"/>
  <c r="J288" i="66"/>
  <c r="O288" i="66"/>
  <c r="Q288" i="66"/>
  <c r="C288" i="66"/>
  <c r="N288" i="66"/>
  <c r="O289" i="69" l="1"/>
  <c r="P289" i="69"/>
  <c r="J290" i="69"/>
  <c r="D290" i="69"/>
  <c r="C291" i="69"/>
  <c r="G291" i="69"/>
  <c r="K291" i="69"/>
  <c r="H291" i="69"/>
  <c r="L291" i="69"/>
  <c r="F291" i="69"/>
  <c r="A292" i="69"/>
  <c r="E291" i="69"/>
  <c r="I291" i="69"/>
  <c r="N290" i="69"/>
  <c r="M290" i="69"/>
  <c r="H289" i="67"/>
  <c r="I289" i="67" s="1"/>
  <c r="M287" i="66"/>
  <c r="R287" i="66"/>
  <c r="E290" i="67"/>
  <c r="J290" i="67"/>
  <c r="O290" i="67"/>
  <c r="C290" i="67"/>
  <c r="N290" i="67"/>
  <c r="K290" i="67"/>
  <c r="G290" i="67"/>
  <c r="P290" i="67"/>
  <c r="Q290" i="67"/>
  <c r="A291" i="67"/>
  <c r="M288" i="67"/>
  <c r="I288" i="67"/>
  <c r="R288" i="67"/>
  <c r="S289" i="67"/>
  <c r="H288" i="66"/>
  <c r="Q289" i="66"/>
  <c r="C289" i="66"/>
  <c r="N289" i="66"/>
  <c r="G289" i="66"/>
  <c r="K289" i="66"/>
  <c r="P289" i="66"/>
  <c r="A290" i="66"/>
  <c r="E289" i="66"/>
  <c r="J289" i="66"/>
  <c r="O289" i="66"/>
  <c r="S288" i="66"/>
  <c r="M289" i="67" l="1"/>
  <c r="R289" i="67"/>
  <c r="N291" i="69"/>
  <c r="M291" i="69"/>
  <c r="O290" i="69"/>
  <c r="P290" i="69"/>
  <c r="H292" i="69"/>
  <c r="L292" i="69"/>
  <c r="E292" i="69"/>
  <c r="I292" i="69"/>
  <c r="A293" i="69"/>
  <c r="G292" i="69"/>
  <c r="F292" i="69"/>
  <c r="C292" i="69"/>
  <c r="K292" i="69"/>
  <c r="D291" i="69"/>
  <c r="J291" i="69"/>
  <c r="H290" i="67"/>
  <c r="I290" i="67" s="1"/>
  <c r="S290" i="67"/>
  <c r="G291" i="67"/>
  <c r="K291" i="67"/>
  <c r="P291" i="67"/>
  <c r="A292" i="67"/>
  <c r="E291" i="67"/>
  <c r="J291" i="67"/>
  <c r="O291" i="67"/>
  <c r="C291" i="67"/>
  <c r="N291" i="67"/>
  <c r="Q291" i="67"/>
  <c r="C290" i="66"/>
  <c r="N290" i="66"/>
  <c r="E290" i="66"/>
  <c r="J290" i="66"/>
  <c r="O290" i="66"/>
  <c r="Q290" i="66"/>
  <c r="G290" i="66"/>
  <c r="H290" i="66" s="1"/>
  <c r="P290" i="66"/>
  <c r="A291" i="66"/>
  <c r="K290" i="66"/>
  <c r="S289" i="66"/>
  <c r="H289" i="66"/>
  <c r="M288" i="66"/>
  <c r="R288" i="66"/>
  <c r="I288" i="66"/>
  <c r="M290" i="67" l="1"/>
  <c r="R290" i="67"/>
  <c r="D292" i="69"/>
  <c r="J292" i="69"/>
  <c r="M292" i="69"/>
  <c r="N292" i="69"/>
  <c r="E293" i="69"/>
  <c r="I293" i="69"/>
  <c r="A294" i="69"/>
  <c r="F293" i="69"/>
  <c r="H293" i="69"/>
  <c r="C293" i="69"/>
  <c r="K293" i="69"/>
  <c r="G293" i="69"/>
  <c r="L293" i="69"/>
  <c r="O291" i="69"/>
  <c r="P291" i="69"/>
  <c r="Q292" i="67"/>
  <c r="G292" i="67"/>
  <c r="K292" i="67"/>
  <c r="P292" i="67"/>
  <c r="A293" i="67"/>
  <c r="E292" i="67"/>
  <c r="O292" i="67"/>
  <c r="J292" i="67"/>
  <c r="N292" i="67"/>
  <c r="C292" i="67"/>
  <c r="S291" i="67"/>
  <c r="H291" i="67"/>
  <c r="M289" i="66"/>
  <c r="I289" i="66"/>
  <c r="R289" i="66"/>
  <c r="S290" i="66"/>
  <c r="I290" i="66"/>
  <c r="R290" i="66"/>
  <c r="M290" i="66"/>
  <c r="E291" i="66"/>
  <c r="J291" i="66"/>
  <c r="O291" i="66"/>
  <c r="G291" i="66"/>
  <c r="K291" i="66"/>
  <c r="A292" i="66"/>
  <c r="C291" i="66"/>
  <c r="N291" i="66"/>
  <c r="P291" i="66"/>
  <c r="Q291" i="66"/>
  <c r="J293" i="69" l="1"/>
  <c r="D293" i="69"/>
  <c r="P292" i="69"/>
  <c r="O292" i="69"/>
  <c r="F294" i="69"/>
  <c r="C294" i="69"/>
  <c r="G294" i="69"/>
  <c r="K294" i="69"/>
  <c r="I294" i="69"/>
  <c r="A295" i="69"/>
  <c r="L294" i="69"/>
  <c r="E294" i="69"/>
  <c r="H294" i="69"/>
  <c r="M293" i="69"/>
  <c r="N293" i="69"/>
  <c r="S292" i="67"/>
  <c r="I291" i="67"/>
  <c r="M291" i="67"/>
  <c r="R291" i="67"/>
  <c r="H292" i="67"/>
  <c r="C293" i="67"/>
  <c r="N293" i="67"/>
  <c r="Q293" i="67"/>
  <c r="G293" i="67"/>
  <c r="P293" i="67"/>
  <c r="K293" i="67"/>
  <c r="O293" i="67"/>
  <c r="J293" i="67"/>
  <c r="A294" i="67"/>
  <c r="E293" i="67"/>
  <c r="H291" i="66"/>
  <c r="I291" i="66" s="1"/>
  <c r="G292" i="66"/>
  <c r="H292" i="66" s="1"/>
  <c r="K292" i="66"/>
  <c r="P292" i="66"/>
  <c r="A293" i="66"/>
  <c r="Q292" i="66"/>
  <c r="E292" i="66"/>
  <c r="J292" i="66"/>
  <c r="O292" i="66"/>
  <c r="C292" i="66"/>
  <c r="N292" i="66"/>
  <c r="S291" i="66"/>
  <c r="M291" i="66" l="1"/>
  <c r="P293" i="69"/>
  <c r="O293" i="69"/>
  <c r="C295" i="69"/>
  <c r="G295" i="69"/>
  <c r="K295" i="69"/>
  <c r="H295" i="69"/>
  <c r="L295" i="69"/>
  <c r="F295" i="69"/>
  <c r="I295" i="69"/>
  <c r="A296" i="69"/>
  <c r="E295" i="69"/>
  <c r="J294" i="69"/>
  <c r="D294" i="69"/>
  <c r="N294" i="69"/>
  <c r="M294" i="69"/>
  <c r="R291" i="66"/>
  <c r="S293" i="67"/>
  <c r="H293" i="67"/>
  <c r="M292" i="67"/>
  <c r="I292" i="67"/>
  <c r="R292" i="67"/>
  <c r="E294" i="67"/>
  <c r="J294" i="67"/>
  <c r="O294" i="67"/>
  <c r="C294" i="67"/>
  <c r="N294" i="67"/>
  <c r="Q294" i="67"/>
  <c r="K294" i="67"/>
  <c r="A295" i="67"/>
  <c r="G294" i="67"/>
  <c r="H294" i="67" s="1"/>
  <c r="P294" i="67"/>
  <c r="M292" i="66"/>
  <c r="I292" i="66"/>
  <c r="R292" i="66"/>
  <c r="Q293" i="66"/>
  <c r="N293" i="66"/>
  <c r="G293" i="66"/>
  <c r="K293" i="66"/>
  <c r="P293" i="66"/>
  <c r="A294" i="66"/>
  <c r="C293" i="66"/>
  <c r="J293" i="66"/>
  <c r="O293" i="66"/>
  <c r="E293" i="66"/>
  <c r="S292" i="66"/>
  <c r="M295" i="69" l="1"/>
  <c r="N295" i="69"/>
  <c r="D295" i="69"/>
  <c r="J295" i="69"/>
  <c r="O294" i="69"/>
  <c r="P294" i="69"/>
  <c r="H296" i="69"/>
  <c r="L296" i="69"/>
  <c r="E296" i="69"/>
  <c r="I296" i="69"/>
  <c r="A297" i="69"/>
  <c r="C296" i="69"/>
  <c r="K296" i="69"/>
  <c r="G296" i="69"/>
  <c r="F296" i="69"/>
  <c r="S294" i="67"/>
  <c r="I294" i="67"/>
  <c r="R294" i="67"/>
  <c r="M294" i="67"/>
  <c r="I293" i="67"/>
  <c r="R293" i="67"/>
  <c r="M293" i="67"/>
  <c r="G295" i="67"/>
  <c r="K295" i="67"/>
  <c r="P295" i="67"/>
  <c r="A296" i="67"/>
  <c r="E295" i="67"/>
  <c r="J295" i="67"/>
  <c r="O295" i="67"/>
  <c r="C295" i="67"/>
  <c r="N295" i="67"/>
  <c r="Q295" i="67"/>
  <c r="S293" i="66"/>
  <c r="H293" i="66"/>
  <c r="I293" i="66" s="1"/>
  <c r="C294" i="66"/>
  <c r="N294" i="66"/>
  <c r="E294" i="66"/>
  <c r="J294" i="66"/>
  <c r="O294" i="66"/>
  <c r="Q294" i="66"/>
  <c r="K294" i="66"/>
  <c r="G294" i="66"/>
  <c r="P294" i="66"/>
  <c r="A295" i="66"/>
  <c r="E297" i="69" l="1"/>
  <c r="I297" i="69"/>
  <c r="A298" i="69"/>
  <c r="F297" i="69"/>
  <c r="L297" i="69"/>
  <c r="C297" i="69"/>
  <c r="K297" i="69"/>
  <c r="G297" i="69"/>
  <c r="H297" i="69"/>
  <c r="D296" i="69"/>
  <c r="J296" i="69"/>
  <c r="O295" i="69"/>
  <c r="P295" i="69"/>
  <c r="M296" i="69"/>
  <c r="N296" i="69"/>
  <c r="H294" i="66"/>
  <c r="R294" i="66" s="1"/>
  <c r="M293" i="66"/>
  <c r="Q296" i="67"/>
  <c r="G296" i="67"/>
  <c r="K296" i="67"/>
  <c r="P296" i="67"/>
  <c r="A297" i="67"/>
  <c r="J296" i="67"/>
  <c r="E296" i="67"/>
  <c r="C296" i="67"/>
  <c r="N296" i="67"/>
  <c r="O296" i="67"/>
  <c r="H295" i="67"/>
  <c r="S295" i="67"/>
  <c r="R293" i="66"/>
  <c r="S294" i="66"/>
  <c r="E295" i="66"/>
  <c r="J295" i="66"/>
  <c r="O295" i="66"/>
  <c r="C295" i="66"/>
  <c r="N295" i="66"/>
  <c r="G295" i="66"/>
  <c r="P295" i="66"/>
  <c r="K295" i="66"/>
  <c r="A296" i="66"/>
  <c r="Q295" i="66"/>
  <c r="I294" i="66" l="1"/>
  <c r="M294" i="66"/>
  <c r="P296" i="69"/>
  <c r="O296" i="69"/>
  <c r="F298" i="69"/>
  <c r="C298" i="69"/>
  <c r="G298" i="69"/>
  <c r="K298" i="69"/>
  <c r="E298" i="69"/>
  <c r="A299" i="69"/>
  <c r="L298" i="69"/>
  <c r="H298" i="69"/>
  <c r="I298" i="69"/>
  <c r="J297" i="69"/>
  <c r="D297" i="69"/>
  <c r="M297" i="69"/>
  <c r="N297" i="69"/>
  <c r="H295" i="66"/>
  <c r="R295" i="66" s="1"/>
  <c r="I295" i="67"/>
  <c r="R295" i="67"/>
  <c r="M295" i="67"/>
  <c r="S296" i="67"/>
  <c r="H296" i="67"/>
  <c r="C297" i="67"/>
  <c r="Q297" i="67"/>
  <c r="K297" i="67"/>
  <c r="O297" i="67"/>
  <c r="E297" i="67"/>
  <c r="N297" i="67"/>
  <c r="G297" i="67"/>
  <c r="A298" i="67"/>
  <c r="J297" i="67"/>
  <c r="P297" i="67"/>
  <c r="G296" i="66"/>
  <c r="K296" i="66"/>
  <c r="P296" i="66"/>
  <c r="A297" i="66"/>
  <c r="E296" i="66"/>
  <c r="J296" i="66"/>
  <c r="O296" i="66"/>
  <c r="C296" i="66"/>
  <c r="N296" i="66"/>
  <c r="Q296" i="66"/>
  <c r="S295" i="66"/>
  <c r="M295" i="66" l="1"/>
  <c r="I295" i="66"/>
  <c r="C299" i="69"/>
  <c r="G299" i="69"/>
  <c r="K299" i="69"/>
  <c r="H299" i="69"/>
  <c r="L299" i="69"/>
  <c r="F299" i="69"/>
  <c r="A300" i="69"/>
  <c r="E299" i="69"/>
  <c r="I299" i="69"/>
  <c r="O297" i="69"/>
  <c r="P297" i="69"/>
  <c r="J298" i="69"/>
  <c r="D298" i="69"/>
  <c r="N298" i="69"/>
  <c r="M298" i="69"/>
  <c r="H297" i="67"/>
  <c r="R297" i="67" s="1"/>
  <c r="S297" i="67"/>
  <c r="C298" i="67"/>
  <c r="N298" i="67"/>
  <c r="G298" i="67"/>
  <c r="J298" i="67"/>
  <c r="Q298" i="67"/>
  <c r="O298" i="67"/>
  <c r="A299" i="67"/>
  <c r="P298" i="67"/>
  <c r="E298" i="67"/>
  <c r="K298" i="67"/>
  <c r="M296" i="67"/>
  <c r="I296" i="67"/>
  <c r="R296" i="67"/>
  <c r="Q297" i="66"/>
  <c r="G297" i="66"/>
  <c r="K297" i="66"/>
  <c r="P297" i="66"/>
  <c r="A298" i="66"/>
  <c r="E297" i="66"/>
  <c r="O297" i="66"/>
  <c r="J297" i="66"/>
  <c r="C297" i="66"/>
  <c r="N297" i="66"/>
  <c r="S296" i="66"/>
  <c r="H296" i="66"/>
  <c r="M297" i="67" l="1"/>
  <c r="I297" i="67"/>
  <c r="H300" i="69"/>
  <c r="L300" i="69"/>
  <c r="E300" i="69"/>
  <c r="I300" i="69"/>
  <c r="A301" i="69"/>
  <c r="G300" i="69"/>
  <c r="C300" i="69"/>
  <c r="K300" i="69"/>
  <c r="F300" i="69"/>
  <c r="O298" i="69"/>
  <c r="P298" i="69"/>
  <c r="N299" i="69"/>
  <c r="M299" i="69"/>
  <c r="D299" i="69"/>
  <c r="J299" i="69"/>
  <c r="H298" i="67"/>
  <c r="R298" i="67" s="1"/>
  <c r="E299" i="67"/>
  <c r="J299" i="67"/>
  <c r="O299" i="67"/>
  <c r="N299" i="67"/>
  <c r="A300" i="67"/>
  <c r="K299" i="67"/>
  <c r="P299" i="67"/>
  <c r="C299" i="67"/>
  <c r="Q299" i="67"/>
  <c r="G299" i="67"/>
  <c r="S298" i="67"/>
  <c r="I298" i="67"/>
  <c r="I296" i="66"/>
  <c r="M296" i="66"/>
  <c r="R296" i="66"/>
  <c r="S297" i="66"/>
  <c r="H297" i="66"/>
  <c r="C298" i="66"/>
  <c r="N298" i="66"/>
  <c r="Q298" i="66"/>
  <c r="G298" i="66"/>
  <c r="P298" i="66"/>
  <c r="J298" i="66"/>
  <c r="K298" i="66"/>
  <c r="E298" i="66"/>
  <c r="O298" i="66"/>
  <c r="A299" i="66"/>
  <c r="D300" i="69" l="1"/>
  <c r="J300" i="69"/>
  <c r="O299" i="69"/>
  <c r="P299" i="69"/>
  <c r="M300" i="69"/>
  <c r="N300" i="69"/>
  <c r="E301" i="69"/>
  <c r="I301" i="69"/>
  <c r="A302" i="69"/>
  <c r="F301" i="69"/>
  <c r="H301" i="69"/>
  <c r="C301" i="69"/>
  <c r="K301" i="69"/>
  <c r="L301" i="69"/>
  <c r="G301" i="69"/>
  <c r="M298" i="67"/>
  <c r="S298" i="66"/>
  <c r="H299" i="67"/>
  <c r="S299" i="67"/>
  <c r="G300" i="67"/>
  <c r="K300" i="67"/>
  <c r="P300" i="67"/>
  <c r="A301" i="67"/>
  <c r="O300" i="67"/>
  <c r="E300" i="67"/>
  <c r="N300" i="67"/>
  <c r="C300" i="67"/>
  <c r="J300" i="67"/>
  <c r="Q300" i="67"/>
  <c r="E299" i="66"/>
  <c r="J299" i="66"/>
  <c r="O299" i="66"/>
  <c r="C299" i="66"/>
  <c r="N299" i="66"/>
  <c r="Q299" i="66"/>
  <c r="K299" i="66"/>
  <c r="G299" i="66"/>
  <c r="P299" i="66"/>
  <c r="A300" i="66"/>
  <c r="H298" i="66"/>
  <c r="M297" i="66"/>
  <c r="I297" i="66"/>
  <c r="R297" i="66"/>
  <c r="P300" i="69" l="1"/>
  <c r="O300" i="69"/>
  <c r="J301" i="69"/>
  <c r="D301" i="69"/>
  <c r="M301" i="69"/>
  <c r="N301" i="69"/>
  <c r="F302" i="69"/>
  <c r="C302" i="69"/>
  <c r="G302" i="69"/>
  <c r="K302" i="69"/>
  <c r="I302" i="69"/>
  <c r="A303" i="69"/>
  <c r="L302" i="69"/>
  <c r="E302" i="69"/>
  <c r="H302" i="69"/>
  <c r="H300" i="67"/>
  <c r="Q301" i="67"/>
  <c r="C301" i="67"/>
  <c r="J301" i="67"/>
  <c r="P301" i="67"/>
  <c r="O301" i="67"/>
  <c r="A302" i="67"/>
  <c r="E301" i="67"/>
  <c r="K301" i="67"/>
  <c r="G301" i="67"/>
  <c r="N301" i="67"/>
  <c r="S300" i="67"/>
  <c r="M299" i="67"/>
  <c r="I299" i="67"/>
  <c r="R299" i="67"/>
  <c r="H299" i="66"/>
  <c r="I298" i="66"/>
  <c r="R298" i="66"/>
  <c r="M298" i="66"/>
  <c r="G300" i="66"/>
  <c r="K300" i="66"/>
  <c r="P300" i="66"/>
  <c r="A301" i="66"/>
  <c r="E300" i="66"/>
  <c r="J300" i="66"/>
  <c r="O300" i="66"/>
  <c r="Q300" i="66"/>
  <c r="C300" i="66"/>
  <c r="N300" i="66"/>
  <c r="S299" i="66"/>
  <c r="C303" i="69" l="1"/>
  <c r="G303" i="69"/>
  <c r="K303" i="69"/>
  <c r="H303" i="69"/>
  <c r="L303" i="69"/>
  <c r="E303" i="69"/>
  <c r="F303" i="69"/>
  <c r="I303" i="69"/>
  <c r="A304" i="69"/>
  <c r="N302" i="69"/>
  <c r="M302" i="69"/>
  <c r="P301" i="69"/>
  <c r="O301" i="69"/>
  <c r="J302" i="69"/>
  <c r="D302" i="69"/>
  <c r="S301" i="67"/>
  <c r="C302" i="67"/>
  <c r="N302" i="67"/>
  <c r="E302" i="67"/>
  <c r="K302" i="67"/>
  <c r="Q302" i="67"/>
  <c r="O302" i="67"/>
  <c r="P302" i="67"/>
  <c r="G302" i="67"/>
  <c r="A303" i="67"/>
  <c r="J302" i="67"/>
  <c r="H301" i="67"/>
  <c r="I300" i="67"/>
  <c r="R300" i="67"/>
  <c r="M300" i="67"/>
  <c r="Q301" i="66"/>
  <c r="G301" i="66"/>
  <c r="K301" i="66"/>
  <c r="P301" i="66"/>
  <c r="A302" i="66"/>
  <c r="J301" i="66"/>
  <c r="N301" i="66"/>
  <c r="E301" i="66"/>
  <c r="C301" i="66"/>
  <c r="O301" i="66"/>
  <c r="S300" i="66"/>
  <c r="H300" i="66"/>
  <c r="I299" i="66"/>
  <c r="R299" i="66"/>
  <c r="M299" i="66"/>
  <c r="O302" i="69" l="1"/>
  <c r="P302" i="69"/>
  <c r="M303" i="69"/>
  <c r="N303" i="69"/>
  <c r="H304" i="69"/>
  <c r="L304" i="69"/>
  <c r="E304" i="69"/>
  <c r="I304" i="69"/>
  <c r="A305" i="69"/>
  <c r="C304" i="69"/>
  <c r="K304" i="69"/>
  <c r="F304" i="69"/>
  <c r="G304" i="69"/>
  <c r="D303" i="69"/>
  <c r="J303" i="69"/>
  <c r="M301" i="67"/>
  <c r="R301" i="67"/>
  <c r="I301" i="67"/>
  <c r="H302" i="67"/>
  <c r="S302" i="67"/>
  <c r="E303" i="67"/>
  <c r="J303" i="67"/>
  <c r="O303" i="67"/>
  <c r="G303" i="67"/>
  <c r="P303" i="67"/>
  <c r="C303" i="67"/>
  <c r="Q303" i="67"/>
  <c r="N303" i="67"/>
  <c r="A304" i="67"/>
  <c r="K303" i="67"/>
  <c r="I300" i="66"/>
  <c r="R300" i="66"/>
  <c r="M300" i="66"/>
  <c r="S301" i="66"/>
  <c r="H301" i="66"/>
  <c r="C302" i="66"/>
  <c r="N302" i="66"/>
  <c r="Q302" i="66"/>
  <c r="K302" i="66"/>
  <c r="A303" i="66"/>
  <c r="O302" i="66"/>
  <c r="G302" i="66"/>
  <c r="J302" i="66"/>
  <c r="E302" i="66"/>
  <c r="P302" i="66"/>
  <c r="D304" i="69" l="1"/>
  <c r="J304" i="69"/>
  <c r="O303" i="69"/>
  <c r="P303" i="69"/>
  <c r="M304" i="69"/>
  <c r="N304" i="69"/>
  <c r="E305" i="69"/>
  <c r="I305" i="69"/>
  <c r="A306" i="69"/>
  <c r="F305" i="69"/>
  <c r="L305" i="69"/>
  <c r="H305" i="69"/>
  <c r="C305" i="69"/>
  <c r="K305" i="69"/>
  <c r="G305" i="69"/>
  <c r="H303" i="67"/>
  <c r="I303" i="67" s="1"/>
  <c r="I302" i="67"/>
  <c r="R302" i="67"/>
  <c r="M302" i="67"/>
  <c r="S303" i="67"/>
  <c r="G304" i="67"/>
  <c r="K304" i="67"/>
  <c r="P304" i="67"/>
  <c r="A305" i="67"/>
  <c r="N304" i="67"/>
  <c r="J304" i="67"/>
  <c r="Q304" i="67"/>
  <c r="O304" i="67"/>
  <c r="C304" i="67"/>
  <c r="E304" i="67"/>
  <c r="H302" i="66"/>
  <c r="I302" i="66" s="1"/>
  <c r="S302" i="66"/>
  <c r="M301" i="66"/>
  <c r="I301" i="66"/>
  <c r="R301" i="66"/>
  <c r="E303" i="66"/>
  <c r="J303" i="66"/>
  <c r="O303" i="66"/>
  <c r="C303" i="66"/>
  <c r="N303" i="66"/>
  <c r="P303" i="66"/>
  <c r="Q303" i="66"/>
  <c r="K303" i="66"/>
  <c r="A304" i="66"/>
  <c r="G303" i="66"/>
  <c r="R303" i="67" l="1"/>
  <c r="R302" i="66"/>
  <c r="P304" i="69"/>
  <c r="O304" i="69"/>
  <c r="M305" i="69"/>
  <c r="N305" i="69"/>
  <c r="J305" i="69"/>
  <c r="D305" i="69"/>
  <c r="F306" i="69"/>
  <c r="C306" i="69"/>
  <c r="G306" i="69"/>
  <c r="K306" i="69"/>
  <c r="E306" i="69"/>
  <c r="I306" i="69"/>
  <c r="L306" i="69"/>
  <c r="H306" i="69"/>
  <c r="A307" i="69"/>
  <c r="M303" i="67"/>
  <c r="H303" i="66"/>
  <c r="I303" i="66" s="1"/>
  <c r="M302" i="66"/>
  <c r="S304" i="67"/>
  <c r="Q305" i="67"/>
  <c r="O305" i="67"/>
  <c r="A306" i="67"/>
  <c r="G305" i="67"/>
  <c r="N305" i="67"/>
  <c r="C305" i="67"/>
  <c r="J305" i="67"/>
  <c r="P305" i="67"/>
  <c r="E305" i="67"/>
  <c r="K305" i="67"/>
  <c r="H304" i="67"/>
  <c r="S303" i="66"/>
  <c r="G304" i="66"/>
  <c r="K304" i="66"/>
  <c r="P304" i="66"/>
  <c r="A305" i="66"/>
  <c r="E304" i="66"/>
  <c r="J304" i="66"/>
  <c r="O304" i="66"/>
  <c r="C304" i="66"/>
  <c r="N304" i="66"/>
  <c r="Q304" i="66"/>
  <c r="M303" i="66" l="1"/>
  <c r="R303" i="66"/>
  <c r="C307" i="69"/>
  <c r="H307" i="69"/>
  <c r="L307" i="69"/>
  <c r="F307" i="69"/>
  <c r="K307" i="69"/>
  <c r="A308" i="69"/>
  <c r="I307" i="69"/>
  <c r="E307" i="69"/>
  <c r="G307" i="69"/>
  <c r="J306" i="69"/>
  <c r="D306" i="69"/>
  <c r="O305" i="69"/>
  <c r="P305" i="69"/>
  <c r="N306" i="69"/>
  <c r="M306" i="69"/>
  <c r="H305" i="67"/>
  <c r="M305" i="67" s="1"/>
  <c r="M304" i="67"/>
  <c r="I304" i="67"/>
  <c r="R304" i="67"/>
  <c r="S305" i="67"/>
  <c r="C306" i="67"/>
  <c r="N306" i="67"/>
  <c r="J306" i="67"/>
  <c r="P306" i="67"/>
  <c r="O306" i="67"/>
  <c r="E306" i="67"/>
  <c r="K306" i="67"/>
  <c r="Q306" i="67"/>
  <c r="G306" i="67"/>
  <c r="A307" i="67"/>
  <c r="H304" i="66"/>
  <c r="Q305" i="66"/>
  <c r="G305" i="66"/>
  <c r="K305" i="66"/>
  <c r="P305" i="66"/>
  <c r="A306" i="66"/>
  <c r="E305" i="66"/>
  <c r="O305" i="66"/>
  <c r="C305" i="66"/>
  <c r="N305" i="66"/>
  <c r="J305" i="66"/>
  <c r="S304" i="66"/>
  <c r="M307" i="69" l="1"/>
  <c r="N307" i="69"/>
  <c r="O306" i="69"/>
  <c r="P306" i="69"/>
  <c r="E308" i="69"/>
  <c r="I308" i="69"/>
  <c r="A309" i="69"/>
  <c r="G308" i="69"/>
  <c r="L308" i="69"/>
  <c r="H308" i="69"/>
  <c r="F308" i="69"/>
  <c r="K308" i="69"/>
  <c r="C308" i="69"/>
  <c r="D307" i="69"/>
  <c r="J307" i="69"/>
  <c r="H306" i="67"/>
  <c r="R306" i="67" s="1"/>
  <c r="R305" i="67"/>
  <c r="I305" i="67"/>
  <c r="S305" i="66"/>
  <c r="S306" i="67"/>
  <c r="E307" i="67"/>
  <c r="J307" i="67"/>
  <c r="O307" i="67"/>
  <c r="C307" i="67"/>
  <c r="K307" i="67"/>
  <c r="Q307" i="67"/>
  <c r="G307" i="67"/>
  <c r="N307" i="67"/>
  <c r="A308" i="67"/>
  <c r="P307" i="67"/>
  <c r="H305" i="66"/>
  <c r="C306" i="66"/>
  <c r="N306" i="66"/>
  <c r="Q306" i="66"/>
  <c r="G306" i="66"/>
  <c r="P306" i="66"/>
  <c r="J306" i="66"/>
  <c r="A307" i="66"/>
  <c r="E306" i="66"/>
  <c r="O306" i="66"/>
  <c r="K306" i="66"/>
  <c r="R304" i="66"/>
  <c r="M304" i="66"/>
  <c r="I304" i="66"/>
  <c r="I306" i="67" l="1"/>
  <c r="F309" i="69"/>
  <c r="C309" i="69"/>
  <c r="H309" i="69"/>
  <c r="G309" i="69"/>
  <c r="L309" i="69"/>
  <c r="A310" i="69"/>
  <c r="I309" i="69"/>
  <c r="E309" i="69"/>
  <c r="K309" i="69"/>
  <c r="P307" i="69"/>
  <c r="O307" i="69"/>
  <c r="D308" i="69"/>
  <c r="J308" i="69"/>
  <c r="M308" i="69"/>
  <c r="N308" i="69"/>
  <c r="M306" i="67"/>
  <c r="H307" i="67"/>
  <c r="M307" i="67" s="1"/>
  <c r="S307" i="67"/>
  <c r="I307" i="67"/>
  <c r="G308" i="67"/>
  <c r="K308" i="67"/>
  <c r="P308" i="67"/>
  <c r="A309" i="67"/>
  <c r="E308" i="67"/>
  <c r="C308" i="67"/>
  <c r="Q308" i="67"/>
  <c r="N308" i="67"/>
  <c r="O308" i="67"/>
  <c r="J308" i="67"/>
  <c r="S306" i="66"/>
  <c r="E307" i="66"/>
  <c r="J307" i="66"/>
  <c r="O307" i="66"/>
  <c r="C307" i="66"/>
  <c r="N307" i="66"/>
  <c r="Q307" i="66"/>
  <c r="K307" i="66"/>
  <c r="G307" i="66"/>
  <c r="P307" i="66"/>
  <c r="A308" i="66"/>
  <c r="H306" i="66"/>
  <c r="M305" i="66"/>
  <c r="I305" i="66"/>
  <c r="R305" i="66"/>
  <c r="R307" i="67" l="1"/>
  <c r="N309" i="69"/>
  <c r="M309" i="69"/>
  <c r="P308" i="69"/>
  <c r="O308" i="69"/>
  <c r="C310" i="69"/>
  <c r="G310" i="69"/>
  <c r="K310" i="69"/>
  <c r="I310" i="69"/>
  <c r="L310" i="69"/>
  <c r="H310" i="69"/>
  <c r="E310" i="69"/>
  <c r="F310" i="69"/>
  <c r="A311" i="69"/>
  <c r="J309" i="69"/>
  <c r="D309" i="69"/>
  <c r="Q309" i="67"/>
  <c r="G309" i="67"/>
  <c r="N309" i="67"/>
  <c r="C309" i="67"/>
  <c r="J309" i="67"/>
  <c r="E309" i="67"/>
  <c r="O309" i="67"/>
  <c r="A310" i="67"/>
  <c r="P309" i="67"/>
  <c r="K309" i="67"/>
  <c r="S308" i="67"/>
  <c r="H308" i="67"/>
  <c r="H307" i="66"/>
  <c r="I307" i="66" s="1"/>
  <c r="I306" i="66"/>
  <c r="R306" i="66"/>
  <c r="M306" i="66"/>
  <c r="G308" i="66"/>
  <c r="K308" i="66"/>
  <c r="P308" i="66"/>
  <c r="A309" i="66"/>
  <c r="E308" i="66"/>
  <c r="J308" i="66"/>
  <c r="O308" i="66"/>
  <c r="N308" i="66"/>
  <c r="Q308" i="66"/>
  <c r="C308" i="66"/>
  <c r="S307" i="66"/>
  <c r="N310" i="69" l="1"/>
  <c r="M310" i="69"/>
  <c r="H311" i="69"/>
  <c r="L311" i="69"/>
  <c r="E311" i="69"/>
  <c r="A312" i="69"/>
  <c r="G311" i="69"/>
  <c r="C311" i="69"/>
  <c r="I311" i="69"/>
  <c r="F311" i="69"/>
  <c r="K311" i="69"/>
  <c r="D310" i="69"/>
  <c r="J310" i="69"/>
  <c r="O309" i="69"/>
  <c r="P309" i="69"/>
  <c r="M307" i="66"/>
  <c r="R307" i="66"/>
  <c r="H309" i="67"/>
  <c r="I309" i="67" s="1"/>
  <c r="S309" i="67"/>
  <c r="M308" i="67"/>
  <c r="R308" i="67"/>
  <c r="I308" i="67"/>
  <c r="C310" i="67"/>
  <c r="N310" i="67"/>
  <c r="O310" i="67"/>
  <c r="A311" i="67"/>
  <c r="E310" i="67"/>
  <c r="Q310" i="67"/>
  <c r="J310" i="67"/>
  <c r="P310" i="67"/>
  <c r="K310" i="67"/>
  <c r="G310" i="67"/>
  <c r="S308" i="66"/>
  <c r="H308" i="66"/>
  <c r="Q309" i="66"/>
  <c r="G309" i="66"/>
  <c r="K309" i="66"/>
  <c r="P309" i="66"/>
  <c r="A310" i="66"/>
  <c r="J309" i="66"/>
  <c r="C309" i="66"/>
  <c r="O309" i="66"/>
  <c r="N309" i="66"/>
  <c r="E309" i="66"/>
  <c r="M309" i="67" l="1"/>
  <c r="R309" i="67"/>
  <c r="H310" i="67"/>
  <c r="I310" i="67" s="1"/>
  <c r="D311" i="69"/>
  <c r="J311" i="69"/>
  <c r="E312" i="69"/>
  <c r="I312" i="69"/>
  <c r="A313" i="69"/>
  <c r="F312" i="69"/>
  <c r="K312" i="69"/>
  <c r="L312" i="69"/>
  <c r="H312" i="69"/>
  <c r="G312" i="69"/>
  <c r="C312" i="69"/>
  <c r="M311" i="69"/>
  <c r="N311" i="69"/>
  <c r="O310" i="69"/>
  <c r="P310" i="69"/>
  <c r="S310" i="67"/>
  <c r="E311" i="67"/>
  <c r="J311" i="67"/>
  <c r="O311" i="67"/>
  <c r="P311" i="67"/>
  <c r="N311" i="67"/>
  <c r="C311" i="67"/>
  <c r="K311" i="67"/>
  <c r="Q311" i="67"/>
  <c r="G311" i="67"/>
  <c r="H311" i="67" s="1"/>
  <c r="A312" i="67"/>
  <c r="M310" i="67"/>
  <c r="S309" i="66"/>
  <c r="H309" i="66"/>
  <c r="C310" i="66"/>
  <c r="N310" i="66"/>
  <c r="Q310" i="66"/>
  <c r="K310" i="66"/>
  <c r="A311" i="66"/>
  <c r="E310" i="66"/>
  <c r="G310" i="66"/>
  <c r="H310" i="66" s="1"/>
  <c r="J310" i="66"/>
  <c r="O310" i="66"/>
  <c r="P310" i="66"/>
  <c r="I308" i="66"/>
  <c r="R308" i="66"/>
  <c r="M308" i="66"/>
  <c r="R310" i="67" l="1"/>
  <c r="D312" i="69"/>
  <c r="J312" i="69"/>
  <c r="M312" i="69"/>
  <c r="N312" i="69"/>
  <c r="P311" i="69"/>
  <c r="O311" i="69"/>
  <c r="F313" i="69"/>
  <c r="G313" i="69"/>
  <c r="L313" i="69"/>
  <c r="A314" i="69"/>
  <c r="C313" i="69"/>
  <c r="I313" i="69"/>
  <c r="E313" i="69"/>
  <c r="K313" i="69"/>
  <c r="H313" i="69"/>
  <c r="G312" i="67"/>
  <c r="K312" i="67"/>
  <c r="P312" i="67"/>
  <c r="A313" i="67"/>
  <c r="C312" i="67"/>
  <c r="J312" i="67"/>
  <c r="Q312" i="67"/>
  <c r="N312" i="67"/>
  <c r="E312" i="67"/>
  <c r="O312" i="67"/>
  <c r="S311" i="67"/>
  <c r="I311" i="67"/>
  <c r="M311" i="67"/>
  <c r="R311" i="67"/>
  <c r="I310" i="66"/>
  <c r="R310" i="66"/>
  <c r="M310" i="66"/>
  <c r="E311" i="66"/>
  <c r="J311" i="66"/>
  <c r="O311" i="66"/>
  <c r="C311" i="66"/>
  <c r="N311" i="66"/>
  <c r="G311" i="66"/>
  <c r="Q311" i="66"/>
  <c r="K311" i="66"/>
  <c r="A312" i="66"/>
  <c r="P311" i="66"/>
  <c r="S310" i="66"/>
  <c r="M309" i="66"/>
  <c r="I309" i="66"/>
  <c r="R309" i="66"/>
  <c r="P312" i="69" l="1"/>
  <c r="O312" i="69"/>
  <c r="J313" i="69"/>
  <c r="D313" i="69"/>
  <c r="C314" i="69"/>
  <c r="G314" i="69"/>
  <c r="K314" i="69"/>
  <c r="H314" i="69"/>
  <c r="I314" i="69"/>
  <c r="E314" i="69"/>
  <c r="F314" i="69"/>
  <c r="L314" i="69"/>
  <c r="A315" i="69"/>
  <c r="N313" i="69"/>
  <c r="M313" i="69"/>
  <c r="Q313" i="67"/>
  <c r="E313" i="67"/>
  <c r="K313" i="67"/>
  <c r="A314" i="67"/>
  <c r="C313" i="67"/>
  <c r="P313" i="67"/>
  <c r="G313" i="67"/>
  <c r="N313" i="67"/>
  <c r="O313" i="67"/>
  <c r="J313" i="67"/>
  <c r="S312" i="67"/>
  <c r="H312" i="67"/>
  <c r="G312" i="66"/>
  <c r="K312" i="66"/>
  <c r="P312" i="66"/>
  <c r="A313" i="66"/>
  <c r="E312" i="66"/>
  <c r="J312" i="66"/>
  <c r="O312" i="66"/>
  <c r="C312" i="66"/>
  <c r="N312" i="66"/>
  <c r="Q312" i="66"/>
  <c r="H311" i="66"/>
  <c r="S311" i="66"/>
  <c r="H313" i="67" l="1"/>
  <c r="M313" i="67" s="1"/>
  <c r="D314" i="69"/>
  <c r="J314" i="69"/>
  <c r="P313" i="69"/>
  <c r="O313" i="69"/>
  <c r="M314" i="69"/>
  <c r="N314" i="69"/>
  <c r="H315" i="69"/>
  <c r="L315" i="69"/>
  <c r="C315" i="69"/>
  <c r="I315" i="69"/>
  <c r="E315" i="69"/>
  <c r="F315" i="69"/>
  <c r="K315" i="69"/>
  <c r="G315" i="69"/>
  <c r="A316" i="69"/>
  <c r="I312" i="67"/>
  <c r="M312" i="67"/>
  <c r="R312" i="67"/>
  <c r="C314" i="67"/>
  <c r="N314" i="67"/>
  <c r="G314" i="67"/>
  <c r="P314" i="67"/>
  <c r="K314" i="67"/>
  <c r="O314" i="67"/>
  <c r="A315" i="67"/>
  <c r="J314" i="67"/>
  <c r="E314" i="67"/>
  <c r="Q314" i="67"/>
  <c r="S313" i="67"/>
  <c r="Q313" i="66"/>
  <c r="G313" i="66"/>
  <c r="K313" i="66"/>
  <c r="P313" i="66"/>
  <c r="A314" i="66"/>
  <c r="E313" i="66"/>
  <c r="O313" i="66"/>
  <c r="C313" i="66"/>
  <c r="N313" i="66"/>
  <c r="J313" i="66"/>
  <c r="I311" i="66"/>
  <c r="R311" i="66"/>
  <c r="M311" i="66"/>
  <c r="S312" i="66"/>
  <c r="H312" i="66"/>
  <c r="I313" i="67" l="1"/>
  <c r="R313" i="67"/>
  <c r="E316" i="69"/>
  <c r="I316" i="69"/>
  <c r="A317" i="69"/>
  <c r="F316" i="69"/>
  <c r="K316" i="69"/>
  <c r="G316" i="69"/>
  <c r="C316" i="69"/>
  <c r="H316" i="69"/>
  <c r="L316" i="69"/>
  <c r="N315" i="69"/>
  <c r="M315" i="69"/>
  <c r="O314" i="69"/>
  <c r="P314" i="69"/>
  <c r="D315" i="69"/>
  <c r="J315" i="69"/>
  <c r="S314" i="67"/>
  <c r="H314" i="67"/>
  <c r="M314" i="67" s="1"/>
  <c r="E315" i="67"/>
  <c r="J315" i="67"/>
  <c r="O315" i="67"/>
  <c r="N315" i="67"/>
  <c r="A316" i="67"/>
  <c r="K315" i="67"/>
  <c r="P315" i="67"/>
  <c r="C315" i="67"/>
  <c r="Q315" i="67"/>
  <c r="G315" i="67"/>
  <c r="H313" i="66"/>
  <c r="R313" i="66" s="1"/>
  <c r="R312" i="66"/>
  <c r="M312" i="66"/>
  <c r="I312" i="66"/>
  <c r="S313" i="66"/>
  <c r="C314" i="66"/>
  <c r="N314" i="66"/>
  <c r="Q314" i="66"/>
  <c r="G314" i="66"/>
  <c r="P314" i="66"/>
  <c r="K314" i="66"/>
  <c r="E314" i="66"/>
  <c r="O314" i="66"/>
  <c r="J314" i="66"/>
  <c r="A315" i="66"/>
  <c r="R314" i="67" l="1"/>
  <c r="I314" i="67"/>
  <c r="M313" i="66"/>
  <c r="D316" i="69"/>
  <c r="J316" i="69"/>
  <c r="P315" i="69"/>
  <c r="O315" i="69"/>
  <c r="F317" i="69"/>
  <c r="E317" i="69"/>
  <c r="K317" i="69"/>
  <c r="L317" i="69"/>
  <c r="C317" i="69"/>
  <c r="I317" i="69"/>
  <c r="G317" i="69"/>
  <c r="A318" i="69"/>
  <c r="H317" i="69"/>
  <c r="M316" i="69"/>
  <c r="N316" i="69"/>
  <c r="H314" i="66"/>
  <c r="I314" i="66" s="1"/>
  <c r="I313" i="66"/>
  <c r="H315" i="67"/>
  <c r="S315" i="67"/>
  <c r="G316" i="67"/>
  <c r="K316" i="67"/>
  <c r="P316" i="67"/>
  <c r="A317" i="67"/>
  <c r="O316" i="67"/>
  <c r="E316" i="67"/>
  <c r="N316" i="67"/>
  <c r="C316" i="67"/>
  <c r="J316" i="67"/>
  <c r="Q316" i="67"/>
  <c r="E315" i="66"/>
  <c r="J315" i="66"/>
  <c r="O315" i="66"/>
  <c r="C315" i="66"/>
  <c r="N315" i="66"/>
  <c r="Q315" i="66"/>
  <c r="A316" i="66"/>
  <c r="G315" i="66"/>
  <c r="P315" i="66"/>
  <c r="K315" i="66"/>
  <c r="S314" i="66"/>
  <c r="H316" i="67" l="1"/>
  <c r="R316" i="67" s="1"/>
  <c r="O316" i="69"/>
  <c r="P316" i="69"/>
  <c r="N317" i="69"/>
  <c r="M317" i="69"/>
  <c r="C318" i="69"/>
  <c r="G318" i="69"/>
  <c r="K318" i="69"/>
  <c r="F318" i="69"/>
  <c r="L318" i="69"/>
  <c r="A319" i="69"/>
  <c r="H318" i="69"/>
  <c r="I318" i="69"/>
  <c r="E318" i="69"/>
  <c r="J317" i="69"/>
  <c r="D317" i="69"/>
  <c r="M314" i="66"/>
  <c r="R314" i="66"/>
  <c r="H315" i="66"/>
  <c r="R315" i="66" s="1"/>
  <c r="S316" i="67"/>
  <c r="I316" i="67"/>
  <c r="Q317" i="67"/>
  <c r="C317" i="67"/>
  <c r="J317" i="67"/>
  <c r="P317" i="67"/>
  <c r="A318" i="67"/>
  <c r="E317" i="67"/>
  <c r="K317" i="67"/>
  <c r="G317" i="67"/>
  <c r="N317" i="67"/>
  <c r="O317" i="67"/>
  <c r="M315" i="67"/>
  <c r="I315" i="67"/>
  <c r="R315" i="67"/>
  <c r="G316" i="66"/>
  <c r="K316" i="66"/>
  <c r="P316" i="66"/>
  <c r="A317" i="66"/>
  <c r="E316" i="66"/>
  <c r="J316" i="66"/>
  <c r="O316" i="66"/>
  <c r="C316" i="66"/>
  <c r="Q316" i="66"/>
  <c r="N316" i="66"/>
  <c r="S315" i="66"/>
  <c r="M316" i="67" l="1"/>
  <c r="I315" i="66"/>
  <c r="M315" i="66"/>
  <c r="P317" i="69"/>
  <c r="O317" i="69"/>
  <c r="H319" i="69"/>
  <c r="L319" i="69"/>
  <c r="G319" i="69"/>
  <c r="C319" i="69"/>
  <c r="E319" i="69"/>
  <c r="F319" i="69"/>
  <c r="K319" i="69"/>
  <c r="A320" i="69"/>
  <c r="I319" i="69"/>
  <c r="M318" i="69"/>
  <c r="N318" i="69"/>
  <c r="J318" i="69"/>
  <c r="D318" i="69"/>
  <c r="H317" i="67"/>
  <c r="I317" i="67" s="1"/>
  <c r="C318" i="67"/>
  <c r="E318" i="67"/>
  <c r="J318" i="67"/>
  <c r="O318" i="67"/>
  <c r="Q318" i="67"/>
  <c r="N318" i="67"/>
  <c r="G318" i="67"/>
  <c r="K318" i="67"/>
  <c r="P318" i="67"/>
  <c r="A319" i="67"/>
  <c r="S317" i="67"/>
  <c r="M317" i="67"/>
  <c r="Q317" i="66"/>
  <c r="G317" i="66"/>
  <c r="K317" i="66"/>
  <c r="P317" i="66"/>
  <c r="A318" i="66"/>
  <c r="J317" i="66"/>
  <c r="N317" i="66"/>
  <c r="E317" i="66"/>
  <c r="C317" i="66"/>
  <c r="O317" i="66"/>
  <c r="H316" i="66"/>
  <c r="S316" i="66"/>
  <c r="H318" i="67" l="1"/>
  <c r="I318" i="67" s="1"/>
  <c r="M319" i="69"/>
  <c r="N319" i="69"/>
  <c r="E320" i="69"/>
  <c r="I320" i="69"/>
  <c r="A321" i="69"/>
  <c r="C320" i="69"/>
  <c r="H320" i="69"/>
  <c r="F320" i="69"/>
  <c r="K320" i="69"/>
  <c r="G320" i="69"/>
  <c r="L320" i="69"/>
  <c r="D319" i="69"/>
  <c r="J319" i="69"/>
  <c r="O318" i="69"/>
  <c r="P318" i="69"/>
  <c r="S318" i="67"/>
  <c r="R317" i="67"/>
  <c r="G319" i="67"/>
  <c r="K319" i="67"/>
  <c r="P319" i="67"/>
  <c r="A320" i="67"/>
  <c r="E319" i="67"/>
  <c r="J319" i="67"/>
  <c r="O319" i="67"/>
  <c r="Q319" i="67"/>
  <c r="C319" i="67"/>
  <c r="N319" i="67"/>
  <c r="M318" i="67"/>
  <c r="I316" i="66"/>
  <c r="R316" i="66"/>
  <c r="M316" i="66"/>
  <c r="S317" i="66"/>
  <c r="H317" i="66"/>
  <c r="C318" i="66"/>
  <c r="N318" i="66"/>
  <c r="Q318" i="66"/>
  <c r="K318" i="66"/>
  <c r="A319" i="66"/>
  <c r="O318" i="66"/>
  <c r="G318" i="66"/>
  <c r="J318" i="66"/>
  <c r="E318" i="66"/>
  <c r="P318" i="66"/>
  <c r="R318" i="67" l="1"/>
  <c r="M320" i="69"/>
  <c r="N320" i="69"/>
  <c r="D320" i="69"/>
  <c r="J320" i="69"/>
  <c r="P319" i="69"/>
  <c r="O319" i="69"/>
  <c r="F321" i="69"/>
  <c r="I321" i="69"/>
  <c r="E321" i="69"/>
  <c r="G321" i="69"/>
  <c r="A322" i="69"/>
  <c r="C321" i="69"/>
  <c r="H321" i="69"/>
  <c r="K321" i="69"/>
  <c r="L321" i="69"/>
  <c r="S319" i="67"/>
  <c r="Q320" i="67"/>
  <c r="G320" i="67"/>
  <c r="P320" i="67"/>
  <c r="C320" i="67"/>
  <c r="N320" i="67"/>
  <c r="E320" i="67"/>
  <c r="J320" i="67"/>
  <c r="O320" i="67"/>
  <c r="K320" i="67"/>
  <c r="A321" i="67"/>
  <c r="H319" i="67"/>
  <c r="H318" i="66"/>
  <c r="I318" i="66" s="1"/>
  <c r="E319" i="66"/>
  <c r="J319" i="66"/>
  <c r="O319" i="66"/>
  <c r="C319" i="66"/>
  <c r="N319" i="66"/>
  <c r="G319" i="66"/>
  <c r="Q319" i="66"/>
  <c r="K319" i="66"/>
  <c r="A320" i="66"/>
  <c r="P319" i="66"/>
  <c r="S318" i="66"/>
  <c r="M317" i="66"/>
  <c r="I317" i="66"/>
  <c r="R317" i="66"/>
  <c r="C322" i="69" l="1"/>
  <c r="G322" i="69"/>
  <c r="K322" i="69"/>
  <c r="E322" i="69"/>
  <c r="L322" i="69"/>
  <c r="I322" i="69"/>
  <c r="F322" i="69"/>
  <c r="A323" i="69"/>
  <c r="H322" i="69"/>
  <c r="O320" i="69"/>
  <c r="P320" i="69"/>
  <c r="J321" i="69"/>
  <c r="D321" i="69"/>
  <c r="N321" i="69"/>
  <c r="M321" i="69"/>
  <c r="S320" i="67"/>
  <c r="M318" i="66"/>
  <c r="R318" i="66"/>
  <c r="C321" i="67"/>
  <c r="N321" i="67"/>
  <c r="K321" i="67"/>
  <c r="A322" i="67"/>
  <c r="Q321" i="67"/>
  <c r="E321" i="67"/>
  <c r="J321" i="67"/>
  <c r="O321" i="67"/>
  <c r="G321" i="67"/>
  <c r="P321" i="67"/>
  <c r="H320" i="67"/>
  <c r="I319" i="67"/>
  <c r="R319" i="67"/>
  <c r="M319" i="67"/>
  <c r="H319" i="66"/>
  <c r="M319" i="66" s="1"/>
  <c r="G320" i="66"/>
  <c r="K320" i="66"/>
  <c r="P320" i="66"/>
  <c r="A321" i="66"/>
  <c r="E320" i="66"/>
  <c r="J320" i="66"/>
  <c r="O320" i="66"/>
  <c r="C320" i="66"/>
  <c r="N320" i="66"/>
  <c r="Q320" i="66"/>
  <c r="S319" i="66"/>
  <c r="R319" i="66" l="1"/>
  <c r="I319" i="66"/>
  <c r="H323" i="69"/>
  <c r="L323" i="69"/>
  <c r="F323" i="69"/>
  <c r="K323" i="69"/>
  <c r="A324" i="69"/>
  <c r="G323" i="69"/>
  <c r="I323" i="69"/>
  <c r="E323" i="69"/>
  <c r="C323" i="69"/>
  <c r="M322" i="69"/>
  <c r="N322" i="69"/>
  <c r="O321" i="69"/>
  <c r="P321" i="69"/>
  <c r="J322" i="69"/>
  <c r="D322" i="69"/>
  <c r="S321" i="67"/>
  <c r="M320" i="67"/>
  <c r="I320" i="67"/>
  <c r="R320" i="67"/>
  <c r="H321" i="67"/>
  <c r="E322" i="67"/>
  <c r="J322" i="67"/>
  <c r="O322" i="67"/>
  <c r="Q322" i="67"/>
  <c r="G322" i="67"/>
  <c r="H322" i="67" s="1"/>
  <c r="K322" i="67"/>
  <c r="P322" i="67"/>
  <c r="A323" i="67"/>
  <c r="C322" i="67"/>
  <c r="N322" i="67"/>
  <c r="Q321" i="66"/>
  <c r="G321" i="66"/>
  <c r="K321" i="66"/>
  <c r="P321" i="66"/>
  <c r="A322" i="66"/>
  <c r="E321" i="66"/>
  <c r="O321" i="66"/>
  <c r="C321" i="66"/>
  <c r="N321" i="66"/>
  <c r="J321" i="66"/>
  <c r="S320" i="66"/>
  <c r="H320" i="66"/>
  <c r="M323" i="69" l="1"/>
  <c r="N323" i="69"/>
  <c r="O322" i="69"/>
  <c r="P322" i="69"/>
  <c r="D323" i="69"/>
  <c r="J323" i="69"/>
  <c r="E324" i="69"/>
  <c r="I324" i="69"/>
  <c r="A325" i="69"/>
  <c r="G324" i="69"/>
  <c r="L324" i="69"/>
  <c r="C324" i="69"/>
  <c r="F324" i="69"/>
  <c r="K324" i="69"/>
  <c r="H324" i="69"/>
  <c r="I322" i="67"/>
  <c r="R322" i="67"/>
  <c r="M322" i="67"/>
  <c r="G323" i="67"/>
  <c r="K323" i="67"/>
  <c r="P323" i="67"/>
  <c r="A324" i="67"/>
  <c r="Q323" i="67"/>
  <c r="C323" i="67"/>
  <c r="N323" i="67"/>
  <c r="E323" i="67"/>
  <c r="J323" i="67"/>
  <c r="O323" i="67"/>
  <c r="I321" i="67"/>
  <c r="R321" i="67"/>
  <c r="M321" i="67"/>
  <c r="S322" i="67"/>
  <c r="S321" i="66"/>
  <c r="H321" i="66"/>
  <c r="R320" i="66"/>
  <c r="M320" i="66"/>
  <c r="I320" i="66"/>
  <c r="C322" i="66"/>
  <c r="N322" i="66"/>
  <c r="Q322" i="66"/>
  <c r="G322" i="66"/>
  <c r="P322" i="66"/>
  <c r="A323" i="66"/>
  <c r="E322" i="66"/>
  <c r="O322" i="66"/>
  <c r="J322" i="66"/>
  <c r="K322" i="66"/>
  <c r="M324" i="69" l="1"/>
  <c r="N324" i="69"/>
  <c r="D324" i="69"/>
  <c r="J324" i="69"/>
  <c r="P323" i="69"/>
  <c r="O323" i="69"/>
  <c r="C325" i="69"/>
  <c r="G325" i="69"/>
  <c r="K325" i="69"/>
  <c r="H325" i="69"/>
  <c r="F325" i="69"/>
  <c r="L325" i="69"/>
  <c r="E325" i="69"/>
  <c r="I325" i="69"/>
  <c r="A326" i="69"/>
  <c r="Q324" i="67"/>
  <c r="G324" i="67"/>
  <c r="P324" i="67"/>
  <c r="A325" i="67"/>
  <c r="C324" i="67"/>
  <c r="N324" i="67"/>
  <c r="E324" i="67"/>
  <c r="J324" i="67"/>
  <c r="O324" i="67"/>
  <c r="K324" i="67"/>
  <c r="S323" i="67"/>
  <c r="H323" i="67"/>
  <c r="H322" i="66"/>
  <c r="M322" i="66" s="1"/>
  <c r="M321" i="66"/>
  <c r="I321" i="66"/>
  <c r="R321" i="66"/>
  <c r="E323" i="66"/>
  <c r="J323" i="66"/>
  <c r="O323" i="66"/>
  <c r="C323" i="66"/>
  <c r="N323" i="66"/>
  <c r="Q323" i="66"/>
  <c r="K323" i="66"/>
  <c r="G323" i="66"/>
  <c r="P323" i="66"/>
  <c r="A324" i="66"/>
  <c r="S322" i="66"/>
  <c r="H326" i="69" l="1"/>
  <c r="I16" i="69" s="1"/>
  <c r="L326" i="69"/>
  <c r="I326" i="69"/>
  <c r="I17" i="69" s="1"/>
  <c r="F326" i="69"/>
  <c r="I14" i="69" s="1"/>
  <c r="C326" i="69"/>
  <c r="G326" i="69"/>
  <c r="I15" i="69" s="1"/>
  <c r="K326" i="69"/>
  <c r="E326" i="69"/>
  <c r="J325" i="69"/>
  <c r="D325" i="69"/>
  <c r="P324" i="69"/>
  <c r="O324" i="69"/>
  <c r="M325" i="69"/>
  <c r="N325" i="69"/>
  <c r="R322" i="66"/>
  <c r="I322" i="66"/>
  <c r="S324" i="67"/>
  <c r="I323" i="67"/>
  <c r="R323" i="67"/>
  <c r="M323" i="67"/>
  <c r="H324" i="67"/>
  <c r="C325" i="67"/>
  <c r="N325" i="67"/>
  <c r="I15" i="67" s="1"/>
  <c r="P325" i="67"/>
  <c r="E325" i="67"/>
  <c r="J325" i="67"/>
  <c r="O325" i="67"/>
  <c r="I16" i="67" s="1"/>
  <c r="G325" i="67"/>
  <c r="K325" i="67"/>
  <c r="I13" i="67" s="1"/>
  <c r="Q325" i="67"/>
  <c r="H323" i="66"/>
  <c r="G324" i="66"/>
  <c r="K324" i="66"/>
  <c r="P324" i="66"/>
  <c r="A325" i="66"/>
  <c r="E324" i="66"/>
  <c r="J324" i="66"/>
  <c r="O324" i="66"/>
  <c r="C324" i="66"/>
  <c r="Q324" i="66"/>
  <c r="N324" i="66"/>
  <c r="S323" i="66"/>
  <c r="N326" i="69" l="1"/>
  <c r="M326" i="69"/>
  <c r="O325" i="69"/>
  <c r="P325" i="69"/>
  <c r="D326" i="69"/>
  <c r="I13" i="69" s="1"/>
  <c r="I18" i="69" s="1"/>
  <c r="J326" i="69"/>
  <c r="H325" i="67"/>
  <c r="I325" i="67" s="1"/>
  <c r="I17" i="67"/>
  <c r="S324" i="66"/>
  <c r="M324" i="67"/>
  <c r="I324" i="67"/>
  <c r="R324" i="67"/>
  <c r="S325" i="67"/>
  <c r="I20" i="67" s="1"/>
  <c r="I21" i="67" s="1"/>
  <c r="C10" i="13" s="1"/>
  <c r="D10" i="13" s="1"/>
  <c r="H324" i="66"/>
  <c r="Q325" i="66"/>
  <c r="G325" i="66"/>
  <c r="K325" i="66"/>
  <c r="I13" i="66" s="1"/>
  <c r="P325" i="66"/>
  <c r="J325" i="66"/>
  <c r="N325" i="66"/>
  <c r="I15" i="66" s="1"/>
  <c r="E325" i="66"/>
  <c r="C325" i="66"/>
  <c r="O325" i="66"/>
  <c r="I16" i="66" s="1"/>
  <c r="I323" i="66"/>
  <c r="R323" i="66"/>
  <c r="M323" i="66"/>
  <c r="I12" i="67" l="1"/>
  <c r="M325" i="67"/>
  <c r="I14" i="67" s="1"/>
  <c r="P326" i="69"/>
  <c r="O326" i="69"/>
  <c r="I22" i="69"/>
  <c r="I20" i="69"/>
  <c r="R325" i="67"/>
  <c r="I17" i="66"/>
  <c r="H325" i="66"/>
  <c r="I325" i="66" s="1"/>
  <c r="S325" i="66"/>
  <c r="I20" i="66" s="1"/>
  <c r="I21" i="66" s="1"/>
  <c r="C9" i="13" s="1"/>
  <c r="I324" i="66"/>
  <c r="R324" i="66"/>
  <c r="M324" i="66"/>
  <c r="D9" i="13" l="1"/>
  <c r="C4" i="13" s="1"/>
  <c r="C6" i="13" s="1"/>
  <c r="M325" i="66"/>
  <c r="I14" i="66" s="1"/>
  <c r="R325" i="66"/>
  <c r="I23" i="69"/>
  <c r="I21" i="69"/>
  <c r="I12" i="66"/>
</calcChain>
</file>

<file path=xl/sharedStrings.xml><?xml version="1.0" encoding="utf-8"?>
<sst xmlns="http://schemas.openxmlformats.org/spreadsheetml/2006/main" count="1216" uniqueCount="196">
  <si>
    <t>TEA</t>
  </si>
  <si>
    <t>Cuota</t>
  </si>
  <si>
    <t>Interes</t>
  </si>
  <si>
    <t>Flujo</t>
  </si>
  <si>
    <t>Saldo Inicial</t>
  </si>
  <si>
    <t>Saldo Final</t>
  </si>
  <si>
    <t>S</t>
  </si>
  <si>
    <t>Nº</t>
  </si>
  <si>
    <t>TEP</t>
  </si>
  <si>
    <t>IEP</t>
  </si>
  <si>
    <t>Flotación</t>
  </si>
  <si>
    <t>Bono</t>
  </si>
  <si>
    <t>Bono Indexado</t>
  </si>
  <si>
    <t>D1</t>
  </si>
  <si>
    <t>Po</t>
  </si>
  <si>
    <t>Ks</t>
  </si>
  <si>
    <t>Acciones comunes</t>
  </si>
  <si>
    <t>Do</t>
  </si>
  <si>
    <t>Flujo Emisor</t>
  </si>
  <si>
    <t>TIR Emisor</t>
  </si>
  <si>
    <t>LEYENDA</t>
  </si>
  <si>
    <t>% Prima</t>
  </si>
  <si>
    <t>% Flotación</t>
  </si>
  <si>
    <t>Prima</t>
  </si>
  <si>
    <t>Depreciación</t>
  </si>
  <si>
    <t>g (Crecimiento)</t>
  </si>
  <si>
    <t>% Colocación</t>
  </si>
  <si>
    <t>TIR Bonista</t>
  </si>
  <si>
    <t>Recompra</t>
  </si>
  <si>
    <t>Leasing</t>
  </si>
  <si>
    <t>Cupon (Interes)</t>
  </si>
  <si>
    <t>Amort.</t>
  </si>
  <si>
    <t>Dp</t>
  </si>
  <si>
    <t>Acciones preferentes</t>
  </si>
  <si>
    <t>ACCIONES COMUNES</t>
  </si>
  <si>
    <t>ACCIONES PREFERENTES</t>
  </si>
  <si>
    <t>UTILIDADES RETENIDAS</t>
  </si>
  <si>
    <t>Ultimo dividendo</t>
  </si>
  <si>
    <t>Precio de la acción</t>
  </si>
  <si>
    <t>Tasa de crecimiento</t>
  </si>
  <si>
    <t>Costo de flotación</t>
  </si>
  <si>
    <t>Dividendo de acciones preferentes</t>
  </si>
  <si>
    <r>
      <t>Ks = Dp / ( P</t>
    </r>
    <r>
      <rPr>
        <b/>
        <vertAlign val="subscript"/>
        <sz val="10"/>
        <color indexed="10"/>
        <rFont val="Comic Sans MS"/>
        <family val="4"/>
      </rPr>
      <t xml:space="preserve">0 </t>
    </r>
    <r>
      <rPr>
        <b/>
        <sz val="10"/>
        <color indexed="10"/>
        <rFont val="Comic Sans MS"/>
        <family val="4"/>
      </rPr>
      <t>* ( 1 - f ) )</t>
    </r>
  </si>
  <si>
    <t>Portes</t>
  </si>
  <si>
    <t>Gastos Adm.</t>
  </si>
  <si>
    <t>Dias x Año</t>
  </si>
  <si>
    <t>Dias x Periodo</t>
  </si>
  <si>
    <t>Nº de Años</t>
  </si>
  <si>
    <t>Imp. a la Renta</t>
  </si>
  <si>
    <t xml:space="preserve">Col+Est+ Cav+Flot </t>
  </si>
  <si>
    <t>I.G.V.</t>
  </si>
  <si>
    <t>Ahorro Tributario</t>
  </si>
  <si>
    <t>Saldo Inicial Indexado</t>
  </si>
  <si>
    <r>
      <t xml:space="preserve">Dividendo proyectado </t>
    </r>
    <r>
      <rPr>
        <b/>
        <sz val="10"/>
        <color indexed="10"/>
        <rFont val="Comic Sans MS"/>
        <family val="4"/>
      </rPr>
      <t>D</t>
    </r>
    <r>
      <rPr>
        <b/>
        <vertAlign val="subscript"/>
        <sz val="10"/>
        <color indexed="10"/>
        <rFont val="Comic Sans MS"/>
        <family val="4"/>
      </rPr>
      <t>1</t>
    </r>
    <r>
      <rPr>
        <b/>
        <sz val="10"/>
        <color indexed="10"/>
        <rFont val="Comic Sans MS"/>
        <family val="4"/>
      </rPr>
      <t xml:space="preserve"> = D</t>
    </r>
    <r>
      <rPr>
        <b/>
        <vertAlign val="subscript"/>
        <sz val="10"/>
        <color indexed="10"/>
        <rFont val="Comic Sans MS"/>
        <family val="4"/>
      </rPr>
      <t>0</t>
    </r>
    <r>
      <rPr>
        <b/>
        <sz val="10"/>
        <color indexed="10"/>
        <rFont val="Comic Sans MS"/>
        <family val="4"/>
      </rPr>
      <t xml:space="preserve"> * ( 1 + g ) </t>
    </r>
  </si>
  <si>
    <r>
      <t>Ks = D</t>
    </r>
    <r>
      <rPr>
        <b/>
        <vertAlign val="subscript"/>
        <sz val="10"/>
        <color indexed="10"/>
        <rFont val="Comic Sans MS"/>
        <family val="4"/>
      </rPr>
      <t>1</t>
    </r>
    <r>
      <rPr>
        <b/>
        <sz val="10"/>
        <color indexed="10"/>
        <rFont val="Comic Sans MS"/>
        <family val="4"/>
      </rPr>
      <t xml:space="preserve"> / ( P</t>
    </r>
    <r>
      <rPr>
        <b/>
        <vertAlign val="subscript"/>
        <sz val="10"/>
        <color indexed="10"/>
        <rFont val="Comic Sans MS"/>
        <family val="4"/>
      </rPr>
      <t xml:space="preserve">0 </t>
    </r>
    <r>
      <rPr>
        <b/>
        <sz val="10"/>
        <color indexed="10"/>
        <rFont val="Comic Sans MS"/>
        <family val="4"/>
      </rPr>
      <t>* ( 1 - f ) ) + g</t>
    </r>
  </si>
  <si>
    <r>
      <t>Ks = D</t>
    </r>
    <r>
      <rPr>
        <b/>
        <vertAlign val="subscript"/>
        <sz val="10"/>
        <color indexed="10"/>
        <rFont val="Comic Sans MS"/>
        <family val="4"/>
      </rPr>
      <t>1</t>
    </r>
    <r>
      <rPr>
        <b/>
        <sz val="10"/>
        <color indexed="10"/>
        <rFont val="Comic Sans MS"/>
        <family val="4"/>
      </rPr>
      <t xml:space="preserve"> /  P</t>
    </r>
    <r>
      <rPr>
        <b/>
        <vertAlign val="subscript"/>
        <sz val="10"/>
        <color indexed="10"/>
        <rFont val="Comic Sans MS"/>
        <family val="4"/>
      </rPr>
      <t xml:space="preserve">0 </t>
    </r>
    <r>
      <rPr>
        <b/>
        <sz val="10"/>
        <color indexed="10"/>
        <rFont val="Comic Sans MS"/>
        <family val="4"/>
      </rPr>
      <t xml:space="preserve"> + g</t>
    </r>
  </si>
  <si>
    <t>Retención de utilidades</t>
  </si>
  <si>
    <t>T</t>
  </si>
  <si>
    <t>Nº Períodos x Año</t>
  </si>
  <si>
    <t>Nº Total Periodos</t>
  </si>
  <si>
    <t>% Estructuración</t>
  </si>
  <si>
    <t>% CAVALI</t>
  </si>
  <si>
    <t>Flujo Bonista</t>
  </si>
  <si>
    <t>Banco de los Trabajadores</t>
  </si>
  <si>
    <t>Banco Interamericano</t>
  </si>
  <si>
    <t>Tasa Impuesto a la renta</t>
  </si>
  <si>
    <t>ESTRUCTURACION DEL CAPITAL Y WACC</t>
  </si>
  <si>
    <t>Kd</t>
  </si>
  <si>
    <t>Patrimonio y Ks</t>
  </si>
  <si>
    <t>Deuda y Kd</t>
  </si>
  <si>
    <t>Kd*Wd</t>
  </si>
  <si>
    <t>Ks*Ws</t>
  </si>
  <si>
    <t>Total y WACC</t>
  </si>
  <si>
    <t>Deuda</t>
  </si>
  <si>
    <t>Patrimonio</t>
  </si>
  <si>
    <t>Cuenta</t>
  </si>
  <si>
    <t>Comision</t>
  </si>
  <si>
    <t>Seguro riesgo</t>
  </si>
  <si>
    <t>Seguro desgrav</t>
  </si>
  <si>
    <t>Prepago</t>
  </si>
  <si>
    <t>Cuota 
(inc Seg Des)</t>
  </si>
  <si>
    <t>P.G.</t>
  </si>
  <si>
    <t>IP</t>
  </si>
  <si>
    <t>IA</t>
  </si>
  <si>
    <t>VAN operación</t>
  </si>
  <si>
    <t>Tasa de descuento</t>
  </si>
  <si>
    <t>TCEA de la operación</t>
  </si>
  <si>
    <t>… del costo de oportunidad</t>
  </si>
  <si>
    <t>TIR de la operación</t>
  </si>
  <si>
    <t>% de Seguro riesgo</t>
  </si>
  <si>
    <t>% de Seguro desgravamen</t>
  </si>
  <si>
    <t>… de Indicadores de Rentabilidad</t>
  </si>
  <si>
    <t>Gastos de Administración</t>
  </si>
  <si>
    <t>Portes / Gastos de adm.</t>
  </si>
  <si>
    <t>Comisiones periodicas</t>
  </si>
  <si>
    <t>Comisión periodica</t>
  </si>
  <si>
    <t>Seguro contra todo riesgo</t>
  </si>
  <si>
    <t>… de los costes/gastos periodicos</t>
  </si>
  <si>
    <t>Seguro de desgravamen</t>
  </si>
  <si>
    <t>Comisión activación</t>
  </si>
  <si>
    <t>Amortización del capital</t>
  </si>
  <si>
    <t>Comisión de estudio</t>
  </si>
  <si>
    <t>Intereses</t>
  </si>
  <si>
    <t>Tasación</t>
  </si>
  <si>
    <t>… totales por …</t>
  </si>
  <si>
    <t>Costes Registrales</t>
  </si>
  <si>
    <t>Costes Notariales</t>
  </si>
  <si>
    <t>% de Seguro desgrav. per.</t>
  </si>
  <si>
    <t>… de los costes/gastos iniciales</t>
  </si>
  <si>
    <t>Nº de días por año</t>
  </si>
  <si>
    <t>Nº Total de Cuotas</t>
  </si>
  <si>
    <t>Frecuencia de pago</t>
  </si>
  <si>
    <t>Nº Cuotas por Año</t>
  </si>
  <si>
    <t>Monto del préstamo</t>
  </si>
  <si>
    <t>% Cuota Inicial</t>
  </si>
  <si>
    <t>Saldo a financiar</t>
  </si>
  <si>
    <t>Precio de Venta del Activo</t>
  </si>
  <si>
    <t>… del financiamiento</t>
  </si>
  <si>
    <t>Resultados …</t>
  </si>
  <si>
    <t>… del préstamo</t>
  </si>
  <si>
    <t>Datos …</t>
  </si>
  <si>
    <t>METODO FRANCES - ESTILO INTERBANK© PERU</t>
  </si>
  <si>
    <t>METODO ALEMAN</t>
  </si>
  <si>
    <t>Factor p/Convexidad</t>
  </si>
  <si>
    <t>FA x Plazo</t>
  </si>
  <si>
    <t>Flujo Act.</t>
  </si>
  <si>
    <t>Flujo Emisor c/Escudo</t>
  </si>
  <si>
    <t>Escudo</t>
  </si>
  <si>
    <t>Inflación Proyectada</t>
  </si>
  <si>
    <r>
      <t xml:space="preserve">FORMULA: </t>
    </r>
    <r>
      <rPr>
        <sz val="10"/>
        <rFont val="Comic Sans MS"/>
        <family val="4"/>
      </rPr>
      <t>Duración modificada</t>
    </r>
  </si>
  <si>
    <t>Duración modificada</t>
  </si>
  <si>
    <r>
      <t xml:space="preserve">FORMULA: </t>
    </r>
    <r>
      <rPr>
        <sz val="10"/>
        <rFont val="Comic Sans MS"/>
        <family val="4"/>
      </rPr>
      <t>Total</t>
    </r>
  </si>
  <si>
    <t>Total</t>
  </si>
  <si>
    <r>
      <t xml:space="preserve">FORMULA: </t>
    </r>
    <r>
      <rPr>
        <sz val="10"/>
        <rFont val="Comic Sans MS"/>
        <family val="4"/>
      </rPr>
      <t>Convexidad</t>
    </r>
  </si>
  <si>
    <t>Convexidad</t>
  </si>
  <si>
    <r>
      <t>FORMULA:</t>
    </r>
    <r>
      <rPr>
        <sz val="10"/>
        <rFont val="Comic Sans MS"/>
        <family val="4"/>
      </rPr>
      <t xml:space="preserve"> Duración</t>
    </r>
  </si>
  <si>
    <t>Duración</t>
  </si>
  <si>
    <r>
      <t xml:space="preserve">FÓRMULA: </t>
    </r>
    <r>
      <rPr>
        <sz val="10"/>
        <rFont val="Comic Sans MS"/>
        <family val="4"/>
      </rPr>
      <t>Utilidad o Pérdida por cambio en tasa de descuento.</t>
    </r>
  </si>
  <si>
    <t>VNA</t>
  </si>
  <si>
    <r>
      <t xml:space="preserve">FÓRMULA: </t>
    </r>
    <r>
      <rPr>
        <sz val="10"/>
        <rFont val="Comic Sans MS"/>
        <family val="4"/>
      </rPr>
      <t>Precio del bono al día de hoy.</t>
    </r>
  </si>
  <si>
    <t>Precio actual</t>
  </si>
  <si>
    <r>
      <t xml:space="preserve">FÓRMULA: </t>
    </r>
    <r>
      <rPr>
        <sz val="10"/>
        <rFont val="Comic Sans MS"/>
        <family val="4"/>
      </rPr>
      <t>Tasa de rendimiento efectiva anual del crédito para el bonista.</t>
    </r>
  </si>
  <si>
    <t>TREA Bonista</t>
  </si>
  <si>
    <r>
      <t xml:space="preserve">FÓRMULA: </t>
    </r>
    <r>
      <rPr>
        <sz val="10"/>
        <rFont val="Comic Sans MS"/>
        <family val="4"/>
      </rPr>
      <t>Tasa Interna de retorno en el período</t>
    </r>
    <r>
      <rPr>
        <b/>
        <sz val="10"/>
        <color indexed="12"/>
        <rFont val="Comic Sans MS"/>
        <family val="4"/>
      </rPr>
      <t xml:space="preserve"> BONISTA</t>
    </r>
  </si>
  <si>
    <r>
      <t xml:space="preserve">FÓRMULA: </t>
    </r>
    <r>
      <rPr>
        <sz val="10"/>
        <rFont val="Comic Sans MS"/>
        <family val="4"/>
      </rPr>
      <t>Tasa de coste efectiva anual del crédito para el emisor con escudo.</t>
    </r>
  </si>
  <si>
    <t>TCEA Emisor c/Escudo</t>
  </si>
  <si>
    <r>
      <t xml:space="preserve">FÓRMULA: </t>
    </r>
    <r>
      <rPr>
        <sz val="10"/>
        <rFont val="Comic Sans MS"/>
        <family val="4"/>
      </rPr>
      <t xml:space="preserve">Tasa Interna de retorno en el período </t>
    </r>
    <r>
      <rPr>
        <b/>
        <sz val="10"/>
        <color indexed="12"/>
        <rFont val="Comic Sans MS"/>
        <family val="4"/>
      </rPr>
      <t>EMISOR APLICANDO ESCUDO TRIBUTARIO</t>
    </r>
  </si>
  <si>
    <t>TIR Emisor c/Escudo</t>
  </si>
  <si>
    <r>
      <t xml:space="preserve">FÓRMULA: </t>
    </r>
    <r>
      <rPr>
        <sz val="10"/>
        <rFont val="Comic Sans MS"/>
        <family val="4"/>
      </rPr>
      <t>Tasa de coste efectiva anual del crédito para el emisor.</t>
    </r>
  </si>
  <si>
    <t>TCEA Emisor</t>
  </si>
  <si>
    <r>
      <t xml:space="preserve">FÓRMULA: </t>
    </r>
    <r>
      <rPr>
        <sz val="10"/>
        <rFont val="Comic Sans MS"/>
        <family val="4"/>
      </rPr>
      <t xml:space="preserve">Tasa Interna de retorno en el período </t>
    </r>
    <r>
      <rPr>
        <b/>
        <sz val="10"/>
        <color indexed="12"/>
        <rFont val="Comic Sans MS"/>
        <family val="4"/>
      </rPr>
      <t>EMISOR</t>
    </r>
  </si>
  <si>
    <r>
      <t>FORMULA:</t>
    </r>
    <r>
      <rPr>
        <sz val="10"/>
        <color indexed="10"/>
        <rFont val="Comic Sans MS"/>
        <family val="4"/>
      </rPr>
      <t xml:space="preserve"> </t>
    </r>
    <r>
      <rPr>
        <sz val="10"/>
        <rFont val="Comic Sans MS"/>
        <family val="4"/>
      </rPr>
      <t>Tasa efectiva del período.</t>
    </r>
  </si>
  <si>
    <t>Tasa del periodo</t>
  </si>
  <si>
    <r>
      <t>DATO:</t>
    </r>
    <r>
      <rPr>
        <sz val="10"/>
        <rFont val="Comic Sans MS"/>
        <family val="4"/>
      </rPr>
      <t xml:space="preserve"> Tasa efectiva anual de mercado al momento de la valorización.</t>
    </r>
  </si>
  <si>
    <t>Tasa de Descuento</t>
  </si>
  <si>
    <r>
      <t>FORMULA:</t>
    </r>
    <r>
      <rPr>
        <sz val="10"/>
        <color indexed="10"/>
        <rFont val="Comic Sans MS"/>
        <family val="4"/>
      </rPr>
      <t xml:space="preserve"> </t>
    </r>
    <r>
      <rPr>
        <sz val="10"/>
        <rFont val="Comic Sans MS"/>
        <family val="4"/>
      </rPr>
      <t>Tasa efectiva del período de pago del cupón</t>
    </r>
  </si>
  <si>
    <r>
      <t>DATO:</t>
    </r>
    <r>
      <rPr>
        <sz val="10"/>
        <rFont val="Comic Sans MS"/>
        <family val="4"/>
      </rPr>
      <t xml:space="preserve"> Tasa efectiva anual a aplicar al cupón.</t>
    </r>
  </si>
  <si>
    <r>
      <t>DATO:</t>
    </r>
    <r>
      <rPr>
        <sz val="10"/>
        <rFont val="Comic Sans MS"/>
        <family val="4"/>
      </rPr>
      <t xml:space="preserve"> Porcentaje por CAVALI del Bono. Afecta al emisor y al inversor.</t>
    </r>
  </si>
  <si>
    <r>
      <t>DATO:</t>
    </r>
    <r>
      <rPr>
        <sz val="10"/>
        <rFont val="Comic Sans MS"/>
        <family val="4"/>
      </rPr>
      <t xml:space="preserve"> Porcentaje por gastos de Flotación del Bono. Afecta al emisor y al inversor.</t>
    </r>
  </si>
  <si>
    <r>
      <t>DATO:</t>
    </r>
    <r>
      <rPr>
        <sz val="10"/>
        <rFont val="Comic Sans MS"/>
        <family val="4"/>
      </rPr>
      <t xml:space="preserve"> Porcentaje de la Colocación del Bono. Afecta al emisor.</t>
    </r>
  </si>
  <si>
    <r>
      <t>DATO:</t>
    </r>
    <r>
      <rPr>
        <sz val="10"/>
        <rFont val="Comic Sans MS"/>
        <family val="4"/>
      </rPr>
      <t xml:space="preserve"> Porcentaje por la Estructuración del Bono. Afecta al emisor.</t>
    </r>
  </si>
  <si>
    <r>
      <t>DATO:</t>
    </r>
    <r>
      <rPr>
        <sz val="10"/>
        <rFont val="Comic Sans MS"/>
        <family val="4"/>
      </rPr>
      <t xml:space="preserve"> Prima o porcentaje del Valor Nominal, por recompra al momento de su redención. Beneficia al inversor.</t>
    </r>
  </si>
  <si>
    <r>
      <t>DATO:</t>
    </r>
    <r>
      <rPr>
        <sz val="10"/>
        <rFont val="Comic Sans MS"/>
        <family val="4"/>
      </rPr>
      <t xml:space="preserve"> Tasa de impuesto a la renta.</t>
    </r>
  </si>
  <si>
    <r>
      <t xml:space="preserve">FORMULA: </t>
    </r>
    <r>
      <rPr>
        <sz val="10"/>
        <rFont val="Comic Sans MS"/>
        <family val="4"/>
      </rPr>
      <t>Número de períodos de pago.</t>
    </r>
  </si>
  <si>
    <r>
      <t xml:space="preserve">FORMULA: </t>
    </r>
    <r>
      <rPr>
        <sz val="10"/>
        <rFont val="Comic Sans MS"/>
        <family val="4"/>
      </rPr>
      <t>Número de pagos por año.</t>
    </r>
  </si>
  <si>
    <r>
      <t>DATO:</t>
    </r>
    <r>
      <rPr>
        <sz val="10"/>
        <rFont val="Comic Sans MS"/>
        <family val="4"/>
      </rPr>
      <t xml:space="preserve"> Número de días del año.</t>
    </r>
  </si>
  <si>
    <r>
      <t>DATO:</t>
    </r>
    <r>
      <rPr>
        <sz val="10"/>
        <rFont val="Comic Sans MS"/>
        <family val="4"/>
      </rPr>
      <t xml:space="preserve"> Número de días en un período regular de pago del cupón.</t>
    </r>
  </si>
  <si>
    <r>
      <t>DATO:</t>
    </r>
    <r>
      <rPr>
        <sz val="10"/>
        <rFont val="Comic Sans MS"/>
        <family val="4"/>
      </rPr>
      <t xml:space="preserve"> Número de años de pago.</t>
    </r>
  </si>
  <si>
    <r>
      <t>DATO:</t>
    </r>
    <r>
      <rPr>
        <sz val="10"/>
        <rFont val="Comic Sans MS"/>
        <family val="4"/>
      </rPr>
      <t xml:space="preserve"> Valor de cotización del Bono al momento de la colocación.</t>
    </r>
  </si>
  <si>
    <t>Valor Comercial</t>
  </si>
  <si>
    <r>
      <t>DATO:</t>
    </r>
    <r>
      <rPr>
        <sz val="10"/>
        <rFont val="Comic Sans MS"/>
        <family val="4"/>
      </rPr>
      <t xml:space="preserve"> Valor Nominal del Bono.</t>
    </r>
  </si>
  <si>
    <t>Valor Nominal</t>
  </si>
  <si>
    <t>DATOS Y LEYENDA</t>
  </si>
  <si>
    <t>BONO VAC</t>
  </si>
  <si>
    <t>Flujo Neto</t>
  </si>
  <si>
    <t>Flujo con IGV</t>
  </si>
  <si>
    <t>Flujo Bruto</t>
  </si>
  <si>
    <t>IGV</t>
  </si>
  <si>
    <t>VAN Flujo Neto</t>
  </si>
  <si>
    <t>Tasa de descuento WACC</t>
  </si>
  <si>
    <t>VAN Flujo Bruto</t>
  </si>
  <si>
    <t>Tasa de descuento Ks</t>
  </si>
  <si>
    <t>TCEA Flujo Neto</t>
  </si>
  <si>
    <t>TCEA Flujo Bruto</t>
  </si>
  <si>
    <t>Desembolso total</t>
  </si>
  <si>
    <t>Comisión de activación</t>
  </si>
  <si>
    <t>% de recompra</t>
  </si>
  <si>
    <t>% de Impuesto a la renta</t>
  </si>
  <si>
    <t>% de IGV</t>
  </si>
  <si>
    <t>% de TEA</t>
  </si>
  <si>
    <t>% de TEP</t>
  </si>
  <si>
    <t>Monto del Leasing</t>
  </si>
  <si>
    <t>Valor Venta del Activo</t>
  </si>
  <si>
    <t>… del arrendamiento</t>
  </si>
  <si>
    <t>LEASING - METODO FRANCES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</si>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</sst>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0.000%"/>
    <numFmt numFmtId="168" formatCode="0.00000%"/>
    <numFmt numFmtId="169" formatCode="_-* #,##0_-;\-* #,##0_-;_-* &quot;-&quot;??_-;_-@_-"/>
    <numFmt numFmtId="170" formatCode="#,##0.00_ ;\-#,##0.00\ "/>
    <numFmt numFmtId="171" formatCode="[Blue]&quot;$&quot;\ #,##0.00_);[Red]\(&quot;$&quot;\ #,##0.00\)"/>
    <numFmt numFmtId="172" formatCode="[Blue]#,##0.00_);[Red]\(#,##0.00\)"/>
    <numFmt numFmtId="173" formatCode="[Blue]\ #,##0.00_);[Red]\(\ #,##0.00\)"/>
    <numFmt numFmtId="174" formatCode="#,##0.00000000000;[Red]#,##0.00000000000"/>
    <numFmt numFmtId="175" formatCode="_-[$€]* #,##0.00_-;\-[$€]* #,##0.00_-;_-[$€]* &quot;-&quot;??_-;_-@_-"/>
    <numFmt numFmtId="176" formatCode="0.0000000%"/>
  </numFmts>
  <fonts count="26" x14ac:knownFonts="1">
    <font>
      <sz val="10"/>
      <name val="Arial"/>
    </font>
    <font>
      <sz val="10"/>
      <name val="Arial"/>
      <family val="2"/>
    </font>
    <font>
      <sz val="9"/>
      <name val="Comic Sans MS"/>
      <family val="4"/>
    </font>
    <font>
      <b/>
      <sz val="9"/>
      <color indexed="10"/>
      <name val="Comic Sans MS"/>
      <family val="4"/>
    </font>
    <font>
      <b/>
      <sz val="9"/>
      <color indexed="61"/>
      <name val="Comic Sans MS"/>
      <family val="4"/>
    </font>
    <font>
      <b/>
      <sz val="9"/>
      <color indexed="12"/>
      <name val="Comic Sans MS"/>
      <family val="4"/>
    </font>
    <font>
      <b/>
      <sz val="10"/>
      <color indexed="12"/>
      <name val="Comic Sans MS"/>
      <family val="4"/>
    </font>
    <font>
      <sz val="10"/>
      <name val="Comic Sans MS"/>
      <family val="4"/>
    </font>
    <font>
      <b/>
      <sz val="14"/>
      <color indexed="16"/>
      <name val="Comic Sans MS"/>
      <family val="4"/>
    </font>
    <font>
      <b/>
      <sz val="13"/>
      <color indexed="16"/>
      <name val="Comic Sans MS"/>
      <family val="4"/>
    </font>
    <font>
      <b/>
      <sz val="10"/>
      <color indexed="10"/>
      <name val="Comic Sans MS"/>
      <family val="4"/>
    </font>
    <font>
      <b/>
      <vertAlign val="subscript"/>
      <sz val="10"/>
      <color indexed="10"/>
      <name val="Comic Sans MS"/>
      <family val="4"/>
    </font>
    <font>
      <b/>
      <sz val="10"/>
      <color indexed="17"/>
      <name val="Comic Sans MS"/>
      <family val="4"/>
    </font>
    <font>
      <b/>
      <sz val="10"/>
      <name val="Comic Sans MS"/>
      <family val="4"/>
    </font>
    <font>
      <b/>
      <sz val="8"/>
      <color indexed="17"/>
      <name val="Comic Sans MS"/>
      <family val="4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660033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sz val="10"/>
      <color rgb="FF008000"/>
      <name val="Calibri"/>
      <family val="2"/>
      <scheme val="minor"/>
    </font>
    <font>
      <b/>
      <sz val="14"/>
      <color indexed="16"/>
      <name val="Calibri"/>
      <family val="2"/>
      <scheme val="minor"/>
    </font>
    <font>
      <b/>
      <sz val="10"/>
      <color indexed="61"/>
      <name val="Comic Sans MS"/>
      <family val="4"/>
    </font>
    <font>
      <sz val="10"/>
      <color indexed="10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5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7" fillId="0" borderId="0" xfId="0" applyFont="1"/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left"/>
    </xf>
    <xf numFmtId="167" fontId="6" fillId="8" borderId="2" xfId="0" applyNumberFormat="1" applyFont="1" applyFill="1" applyBorder="1" applyAlignment="1">
      <alignment horizontal="center"/>
    </xf>
    <xf numFmtId="0" fontId="6" fillId="2" borderId="2" xfId="0" applyFont="1" applyFill="1" applyBorder="1"/>
    <xf numFmtId="10" fontId="7" fillId="6" borderId="2" xfId="3" applyNumberFormat="1" applyFont="1" applyFill="1" applyBorder="1"/>
    <xf numFmtId="43" fontId="4" fillId="4" borderId="2" xfId="1" applyFont="1" applyFill="1" applyBorder="1"/>
    <xf numFmtId="168" fontId="4" fillId="4" borderId="2" xfId="3" applyNumberFormat="1" applyFont="1" applyFill="1" applyBorder="1"/>
    <xf numFmtId="43" fontId="7" fillId="10" borderId="2" xfId="1" applyFont="1" applyFill="1" applyBorder="1"/>
    <xf numFmtId="0" fontId="7" fillId="3" borderId="2" xfId="0" applyFont="1" applyFill="1" applyBorder="1" applyAlignment="1">
      <alignment horizontal="left"/>
    </xf>
    <xf numFmtId="168" fontId="7" fillId="10" borderId="2" xfId="0" applyNumberFormat="1" applyFont="1" applyFill="1" applyBorder="1" applyAlignment="1">
      <alignment horizontal="center"/>
    </xf>
    <xf numFmtId="168" fontId="7" fillId="10" borderId="2" xfId="0" quotePrefix="1" applyNumberFormat="1" applyFont="1" applyFill="1" applyBorder="1" applyAlignment="1">
      <alignment horizontal="center"/>
    </xf>
    <xf numFmtId="168" fontId="7" fillId="10" borderId="2" xfId="3" applyNumberFormat="1" applyFont="1" applyFill="1" applyBorder="1" applyAlignment="1">
      <alignment horizontal="center"/>
    </xf>
    <xf numFmtId="0" fontId="5" fillId="2" borderId="2" xfId="0" applyFont="1" applyFill="1" applyBorder="1"/>
    <xf numFmtId="43" fontId="2" fillId="6" borderId="2" xfId="1" applyNumberFormat="1" applyFont="1" applyFill="1" applyBorder="1"/>
    <xf numFmtId="0" fontId="7" fillId="0" borderId="2" xfId="0" applyFont="1" applyBorder="1"/>
    <xf numFmtId="10" fontId="2" fillId="6" borderId="2" xfId="3" applyNumberFormat="1" applyFont="1" applyFill="1" applyBorder="1"/>
    <xf numFmtId="43" fontId="2" fillId="6" borderId="2" xfId="0" applyNumberFormat="1" applyFont="1" applyFill="1" applyBorder="1"/>
    <xf numFmtId="43" fontId="2" fillId="4" borderId="2" xfId="0" applyNumberFormat="1" applyFont="1" applyFill="1" applyBorder="1"/>
    <xf numFmtId="10" fontId="2" fillId="6" borderId="2" xfId="1" applyNumberFormat="1" applyFont="1" applyFill="1" applyBorder="1"/>
    <xf numFmtId="0" fontId="3" fillId="3" borderId="2" xfId="0" applyFont="1" applyFill="1" applyBorder="1" applyAlignment="1">
      <alignment horizontal="center"/>
    </xf>
    <xf numFmtId="167" fontId="4" fillId="4" borderId="2" xfId="3" applyNumberFormat="1" applyFont="1" applyFill="1" applyBorder="1"/>
    <xf numFmtId="0" fontId="10" fillId="0" borderId="2" xfId="0" applyFont="1" applyBorder="1"/>
    <xf numFmtId="0" fontId="15" fillId="0" borderId="0" xfId="4" applyFont="1"/>
    <xf numFmtId="172" fontId="16" fillId="0" borderId="2" xfId="4" applyNumberFormat="1" applyFont="1" applyBorder="1"/>
    <xf numFmtId="172" fontId="16" fillId="6" borderId="2" xfId="4" applyNumberFormat="1" applyFont="1" applyFill="1" applyBorder="1"/>
    <xf numFmtId="167" fontId="16" fillId="6" borderId="2" xfId="3" applyNumberFormat="1" applyFont="1" applyFill="1" applyBorder="1" applyAlignment="1">
      <alignment horizontal="center"/>
    </xf>
    <xf numFmtId="168" fontId="16" fillId="0" borderId="2" xfId="3" applyNumberFormat="1" applyFont="1" applyBorder="1" applyAlignment="1">
      <alignment horizontal="center"/>
    </xf>
    <xf numFmtId="168" fontId="16" fillId="0" borderId="2" xfId="3" applyNumberFormat="1" applyFont="1" applyFill="1" applyBorder="1" applyAlignment="1">
      <alignment horizontal="center"/>
    </xf>
    <xf numFmtId="0" fontId="17" fillId="3" borderId="2" xfId="4" applyFont="1" applyFill="1" applyBorder="1" applyAlignment="1">
      <alignment horizontal="center"/>
    </xf>
    <xf numFmtId="174" fontId="15" fillId="0" borderId="0" xfId="4" applyNumberFormat="1" applyFont="1"/>
    <xf numFmtId="0" fontId="16" fillId="3" borderId="2" xfId="4" applyFont="1" applyFill="1" applyBorder="1"/>
    <xf numFmtId="166" fontId="15" fillId="3" borderId="2" xfId="3" applyNumberFormat="1" applyFont="1" applyFill="1" applyBorder="1" applyAlignment="1">
      <alignment horizontal="center"/>
    </xf>
    <xf numFmtId="164" fontId="18" fillId="5" borderId="2" xfId="4" applyNumberFormat="1" applyFont="1" applyFill="1" applyBorder="1" applyAlignment="1">
      <alignment horizontal="center" vertical="center" wrapText="1"/>
    </xf>
    <xf numFmtId="0" fontId="18" fillId="5" borderId="2" xfId="4" applyFont="1" applyFill="1" applyBorder="1" applyAlignment="1">
      <alignment horizontal="center" vertical="center" wrapText="1"/>
    </xf>
    <xf numFmtId="0" fontId="18" fillId="7" borderId="2" xfId="4" applyFont="1" applyFill="1" applyBorder="1" applyAlignment="1">
      <alignment horizontal="center" vertical="center" wrapText="1"/>
    </xf>
    <xf numFmtId="0" fontId="18" fillId="6" borderId="2" xfId="4" applyFont="1" applyFill="1" applyBorder="1" applyAlignment="1">
      <alignment horizontal="center" vertical="center" wrapText="1"/>
    </xf>
    <xf numFmtId="0" fontId="15" fillId="0" borderId="0" xfId="4" applyFont="1" applyAlignment="1">
      <alignment horizontal="centerContinuous"/>
    </xf>
    <xf numFmtId="0" fontId="19" fillId="0" borderId="0" xfId="4" applyFont="1"/>
    <xf numFmtId="43" fontId="20" fillId="4" borderId="2" xfId="1" applyFont="1" applyFill="1" applyBorder="1"/>
    <xf numFmtId="168" fontId="15" fillId="0" borderId="2" xfId="3" applyNumberFormat="1" applyFont="1" applyFill="1" applyBorder="1"/>
    <xf numFmtId="168" fontId="20" fillId="4" borderId="2" xfId="3" applyNumberFormat="1" applyFont="1" applyFill="1" applyBorder="1"/>
    <xf numFmtId="168" fontId="16" fillId="4" borderId="2" xfId="3" applyNumberFormat="1" applyFont="1" applyFill="1" applyBorder="1"/>
    <xf numFmtId="43" fontId="15" fillId="0" borderId="2" xfId="1" applyFont="1" applyFill="1" applyBorder="1"/>
    <xf numFmtId="43" fontId="16" fillId="4" borderId="2" xfId="1" applyFont="1" applyFill="1" applyBorder="1"/>
    <xf numFmtId="167" fontId="16" fillId="4" borderId="2" xfId="3" applyNumberFormat="1" applyFont="1" applyFill="1" applyBorder="1"/>
    <xf numFmtId="169" fontId="15" fillId="0" borderId="2" xfId="1" applyNumberFormat="1" applyFont="1" applyFill="1" applyBorder="1"/>
    <xf numFmtId="169" fontId="16" fillId="4" borderId="2" xfId="1" applyNumberFormat="1" applyFont="1" applyFill="1" applyBorder="1"/>
    <xf numFmtId="167" fontId="15" fillId="0" borderId="2" xfId="3" applyNumberFormat="1" applyFont="1" applyFill="1" applyBorder="1"/>
    <xf numFmtId="0" fontId="1" fillId="0" borderId="0" xfId="4"/>
    <xf numFmtId="173" fontId="2" fillId="0" borderId="2" xfId="4" applyNumberFormat="1" applyFont="1" applyBorder="1"/>
    <xf numFmtId="170" fontId="2" fillId="3" borderId="2" xfId="2" applyNumberFormat="1" applyFont="1" applyFill="1" applyBorder="1" applyAlignment="1">
      <alignment horizontal="center"/>
    </xf>
    <xf numFmtId="167" fontId="2" fillId="0" borderId="2" xfId="3" applyNumberFormat="1" applyFont="1" applyFill="1" applyBorder="1" applyAlignment="1">
      <alignment horizontal="center"/>
    </xf>
    <xf numFmtId="10" fontId="2" fillId="0" borderId="2" xfId="3" applyNumberFormat="1" applyFont="1" applyFill="1" applyBorder="1" applyAlignment="1">
      <alignment horizontal="center"/>
    </xf>
    <xf numFmtId="0" fontId="3" fillId="3" borderId="2" xfId="4" applyFont="1" applyFill="1" applyBorder="1" applyAlignment="1">
      <alignment horizontal="center"/>
    </xf>
    <xf numFmtId="4" fontId="2" fillId="3" borderId="2" xfId="4" applyNumberFormat="1" applyFont="1" applyFill="1" applyBorder="1"/>
    <xf numFmtId="10" fontId="2" fillId="3" borderId="2" xfId="3" applyNumberFormat="1" applyFont="1" applyFill="1" applyBorder="1" applyAlignment="1">
      <alignment horizontal="center"/>
    </xf>
    <xf numFmtId="166" fontId="2" fillId="3" borderId="2" xfId="3" applyNumberFormat="1" applyFont="1" applyFill="1" applyBorder="1" applyAlignment="1">
      <alignment horizontal="center"/>
    </xf>
    <xf numFmtId="164" fontId="5" fillId="5" borderId="2" xfId="4" applyNumberFormat="1" applyFont="1" applyFill="1" applyBorder="1" applyAlignment="1">
      <alignment horizontal="center" vertical="center" wrapText="1"/>
    </xf>
    <xf numFmtId="0" fontId="5" fillId="5" borderId="2" xfId="4" applyFont="1" applyFill="1" applyBorder="1" applyAlignment="1">
      <alignment horizontal="center" vertical="center" wrapText="1"/>
    </xf>
    <xf numFmtId="0" fontId="5" fillId="6" borderId="2" xfId="4" applyFont="1" applyFill="1" applyBorder="1" applyAlignment="1">
      <alignment horizontal="center" vertical="center" wrapText="1"/>
    </xf>
    <xf numFmtId="0" fontId="2" fillId="0" borderId="0" xfId="4" applyFont="1"/>
    <xf numFmtId="0" fontId="2" fillId="0" borderId="2" xfId="4" applyFont="1" applyBorder="1"/>
    <xf numFmtId="0" fontId="7" fillId="0" borderId="2" xfId="4" applyFont="1" applyBorder="1"/>
    <xf numFmtId="0" fontId="10" fillId="0" borderId="2" xfId="4" applyFont="1" applyBorder="1"/>
    <xf numFmtId="43" fontId="13" fillId="4" borderId="2" xfId="1" applyNumberFormat="1" applyFont="1" applyFill="1" applyBorder="1"/>
    <xf numFmtId="0" fontId="10" fillId="3" borderId="2" xfId="4" applyFont="1" applyFill="1" applyBorder="1" applyAlignment="1">
      <alignment horizontal="right"/>
    </xf>
    <xf numFmtId="171" fontId="13" fillId="4" borderId="2" xfId="4" applyNumberFormat="1" applyFont="1" applyFill="1" applyBorder="1"/>
    <xf numFmtId="168" fontId="24" fillId="4" borderId="2" xfId="3" applyNumberFormat="1" applyFont="1" applyFill="1" applyBorder="1"/>
    <xf numFmtId="0" fontId="10" fillId="3" borderId="2" xfId="4" applyFont="1" applyFill="1" applyBorder="1" applyAlignment="1">
      <alignment horizontal="center"/>
    </xf>
    <xf numFmtId="168" fontId="24" fillId="4" borderId="2" xfId="4" applyNumberFormat="1" applyFont="1" applyFill="1" applyBorder="1"/>
    <xf numFmtId="0" fontId="1" fillId="0" borderId="2" xfId="4" applyBorder="1"/>
    <xf numFmtId="167" fontId="7" fillId="4" borderId="2" xfId="3" applyNumberFormat="1" applyFont="1" applyFill="1" applyBorder="1"/>
    <xf numFmtId="0" fontId="6" fillId="2" borderId="2" xfId="4" applyFont="1" applyFill="1" applyBorder="1"/>
    <xf numFmtId="0" fontId="13" fillId="0" borderId="2" xfId="4" applyFont="1" applyBorder="1"/>
    <xf numFmtId="167" fontId="7" fillId="0" borderId="2" xfId="3" applyNumberFormat="1" applyFont="1" applyFill="1" applyBorder="1"/>
    <xf numFmtId="167" fontId="7" fillId="0" borderId="2" xfId="2" applyNumberFormat="1" applyFont="1" applyFill="1" applyBorder="1"/>
    <xf numFmtId="9" fontId="7" fillId="0" borderId="2" xfId="3" applyNumberFormat="1" applyFont="1" applyFill="1" applyBorder="1"/>
    <xf numFmtId="169" fontId="7" fillId="4" borderId="2" xfId="1" applyNumberFormat="1" applyFont="1" applyFill="1" applyBorder="1"/>
    <xf numFmtId="165" fontId="7" fillId="0" borderId="2" xfId="4" applyNumberFormat="1" applyFont="1" applyFill="1" applyBorder="1"/>
    <xf numFmtId="169" fontId="7" fillId="0" borderId="2" xfId="1" applyNumberFormat="1" applyFont="1" applyFill="1" applyBorder="1"/>
    <xf numFmtId="43" fontId="7" fillId="0" borderId="2" xfId="1" applyFont="1" applyFill="1" applyBorder="1"/>
    <xf numFmtId="43" fontId="7" fillId="6" borderId="2" xfId="1" applyFont="1" applyFill="1" applyBorder="1"/>
    <xf numFmtId="176" fontId="16" fillId="4" borderId="2" xfId="3" applyNumberFormat="1" applyFont="1" applyFill="1" applyBorder="1"/>
    <xf numFmtId="0" fontId="9" fillId="9" borderId="5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 vertical="center" textRotation="90" wrapText="1"/>
    </xf>
    <xf numFmtId="0" fontId="14" fillId="9" borderId="4" xfId="0" applyFont="1" applyFill="1" applyBorder="1" applyAlignment="1">
      <alignment horizontal="center" vertical="center" textRotation="90" wrapText="1"/>
    </xf>
    <xf numFmtId="0" fontId="14" fillId="9" borderId="3" xfId="0" applyFont="1" applyFill="1" applyBorder="1" applyAlignment="1">
      <alignment horizontal="center" vertical="center" textRotation="90" wrapText="1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18" fillId="2" borderId="2" xfId="4" applyFont="1" applyFill="1" applyBorder="1" applyAlignment="1">
      <alignment horizontal="left"/>
    </xf>
    <xf numFmtId="0" fontId="22" fillId="9" borderId="2" xfId="4" applyFont="1" applyFill="1" applyBorder="1" applyAlignment="1">
      <alignment horizontal="center"/>
    </xf>
    <xf numFmtId="0" fontId="23" fillId="9" borderId="9" xfId="4" applyFont="1" applyFill="1" applyBorder="1" applyAlignment="1">
      <alignment horizontal="center"/>
    </xf>
    <xf numFmtId="0" fontId="23" fillId="9" borderId="1" xfId="4" applyFont="1" applyFill="1" applyBorder="1" applyAlignment="1">
      <alignment horizontal="center"/>
    </xf>
    <xf numFmtId="0" fontId="21" fillId="9" borderId="2" xfId="4" applyFont="1" applyFill="1" applyBorder="1" applyAlignment="1">
      <alignment horizontal="center" vertical="center" textRotation="90"/>
    </xf>
    <xf numFmtId="0" fontId="12" fillId="9" borderId="2" xfId="4" applyFont="1" applyFill="1" applyBorder="1" applyAlignment="1">
      <alignment horizontal="center" vertical="center" textRotation="90"/>
    </xf>
    <xf numFmtId="0" fontId="9" fillId="9" borderId="10" xfId="4" applyFont="1" applyFill="1" applyBorder="1" applyAlignment="1">
      <alignment horizontal="center"/>
    </xf>
  </cellXfs>
  <cellStyles count="6">
    <cellStyle name="Euro" xfId="5"/>
    <cellStyle name="Millares" xfId="1" builtinId="3"/>
    <cellStyle name="Moneda" xfId="2" builtinId="4"/>
    <cellStyle name="Normal" xfId="0" builtinId="0"/>
    <cellStyle name="Normal 2" xfId="4"/>
    <cellStyle name="Porcentaje" xfId="3" builtinId="5"/>
  </cellStyles>
  <dxfs count="24"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15" zoomScaleNormal="115" workbookViewId="0">
      <selection sqref="A1:I1"/>
    </sheetView>
  </sheetViews>
  <sheetFormatPr baseColWidth="10" defaultRowHeight="12.75" x14ac:dyDescent="0.2"/>
  <cols>
    <col min="1" max="1" width="24.5703125" bestFit="1" customWidth="1"/>
    <col min="2" max="2" width="13.85546875" bestFit="1" customWidth="1"/>
    <col min="3" max="3" width="11.140625" bestFit="1" customWidth="1"/>
    <col min="4" max="4" width="9.85546875" bestFit="1" customWidth="1"/>
    <col min="5" max="5" width="1.7109375" customWidth="1"/>
    <col min="6" max="6" width="21.5703125" bestFit="1" customWidth="1"/>
    <col min="7" max="7" width="12.5703125" bestFit="1" customWidth="1"/>
    <col min="8" max="8" width="10.42578125" bestFit="1" customWidth="1"/>
    <col min="9" max="9" width="9.85546875" bestFit="1" customWidth="1"/>
  </cols>
  <sheetData>
    <row r="1" spans="1:9" ht="21" x14ac:dyDescent="0.45">
      <c r="A1" s="88" t="s">
        <v>66</v>
      </c>
      <c r="B1" s="89"/>
      <c r="C1" s="89"/>
      <c r="D1" s="89"/>
      <c r="E1" s="89"/>
      <c r="F1" s="89"/>
      <c r="G1" s="89"/>
      <c r="H1" s="89"/>
      <c r="I1" s="90"/>
    </row>
    <row r="2" spans="1:9" ht="5.0999999999999996" customHeight="1" x14ac:dyDescent="0.3">
      <c r="A2" s="3"/>
      <c r="B2" s="3"/>
      <c r="C2" s="3"/>
      <c r="D2" s="3"/>
      <c r="E2" s="3"/>
    </row>
    <row r="3" spans="1:9" ht="16.5" x14ac:dyDescent="0.35">
      <c r="A3" s="8" t="s">
        <v>65</v>
      </c>
      <c r="B3" s="9">
        <v>0.3</v>
      </c>
      <c r="C3" s="3"/>
      <c r="D3" s="3"/>
      <c r="E3" s="3"/>
    </row>
    <row r="4" spans="1:9" ht="16.5" x14ac:dyDescent="0.35">
      <c r="A4" s="6" t="s">
        <v>69</v>
      </c>
      <c r="B4" s="10">
        <f>SUM(B9:B12)</f>
        <v>327618.64</v>
      </c>
      <c r="C4" s="11">
        <f>SUM(D9:D12)</f>
        <v>0.11822280174141635</v>
      </c>
      <c r="E4" s="3"/>
    </row>
    <row r="5" spans="1:9" ht="16.5" x14ac:dyDescent="0.35">
      <c r="A5" s="6" t="s">
        <v>68</v>
      </c>
      <c r="B5" s="10">
        <f>SUM(G9:G12)</f>
        <v>600000</v>
      </c>
      <c r="C5" s="11">
        <f>SUM(I9:I11)</f>
        <v>0.16774212161208388</v>
      </c>
      <c r="E5" s="3"/>
    </row>
    <row r="6" spans="1:9" ht="16.5" x14ac:dyDescent="0.35">
      <c r="A6" s="6" t="s">
        <v>72</v>
      </c>
      <c r="B6" s="10">
        <f>Deuda+Patrimonio</f>
        <v>927618.64</v>
      </c>
      <c r="C6" s="11">
        <f>Deuda/Total*Kd*(1-IR)+Patrimonio/Total*Ks</f>
        <v>0.13772649979705998</v>
      </c>
      <c r="E6" s="3"/>
    </row>
    <row r="7" spans="1:9" ht="5.0999999999999996" customHeight="1" x14ac:dyDescent="0.3">
      <c r="A7" s="3"/>
      <c r="B7" s="3"/>
      <c r="C7" s="3"/>
      <c r="D7" s="3"/>
      <c r="E7" s="3"/>
    </row>
    <row r="8" spans="1:9" ht="16.5" x14ac:dyDescent="0.35">
      <c r="A8" s="4" t="s">
        <v>75</v>
      </c>
      <c r="B8" s="5" t="s">
        <v>73</v>
      </c>
      <c r="C8" s="5" t="s">
        <v>67</v>
      </c>
      <c r="D8" s="5" t="s">
        <v>70</v>
      </c>
      <c r="F8" s="4" t="s">
        <v>75</v>
      </c>
      <c r="G8" s="5" t="s">
        <v>74</v>
      </c>
      <c r="H8" s="7" t="s">
        <v>15</v>
      </c>
      <c r="I8" s="7" t="s">
        <v>71</v>
      </c>
    </row>
    <row r="9" spans="1:9" ht="15" x14ac:dyDescent="0.3">
      <c r="A9" s="13" t="s">
        <v>63</v>
      </c>
      <c r="B9" s="12">
        <f>Prestamo</f>
        <v>80000</v>
      </c>
      <c r="C9" s="14">
        <f>TCEA</f>
        <v>0.11936503419815803</v>
      </c>
      <c r="D9" s="16">
        <f>Kdi*Deudai/Deuda</f>
        <v>2.9147312057252427E-2</v>
      </c>
      <c r="F9" s="13" t="s">
        <v>16</v>
      </c>
      <c r="G9" s="12">
        <v>325000</v>
      </c>
      <c r="H9" s="14">
        <f>Comunes!C8</f>
        <v>0.17614747528720281</v>
      </c>
      <c r="I9" s="14">
        <f>Ksi*Patrimonioi/Patrimonio</f>
        <v>9.5413215780568189E-2</v>
      </c>
    </row>
    <row r="10" spans="1:9" ht="15" x14ac:dyDescent="0.3">
      <c r="A10" s="13" t="s">
        <v>64</v>
      </c>
      <c r="B10" s="12">
        <f>Aleman!Prestamo</f>
        <v>20000</v>
      </c>
      <c r="C10" s="14">
        <f>Aleman!TCEA</f>
        <v>0.14849504848003114</v>
      </c>
      <c r="D10" s="16">
        <f>Kdi*Deudai/Deuda</f>
        <v>9.0651159824136456E-3</v>
      </c>
      <c r="F10" s="13" t="s">
        <v>33</v>
      </c>
      <c r="G10" s="12">
        <v>175000</v>
      </c>
      <c r="H10" s="14">
        <f>Preferentes!C6</f>
        <v>0.14849609818925677</v>
      </c>
      <c r="I10" s="14">
        <f>Ksi*Patrimonioi/Patrimonio</f>
        <v>4.3311361971866559E-2</v>
      </c>
    </row>
    <row r="11" spans="1:9" ht="15" x14ac:dyDescent="0.3">
      <c r="A11" s="13" t="s">
        <v>11</v>
      </c>
      <c r="B11" s="12">
        <f>'Bono VAC'!C3*100</f>
        <v>100000</v>
      </c>
      <c r="C11" s="15">
        <f>'Bono VAC'!C21</f>
        <v>8.4725814711647196E-2</v>
      </c>
      <c r="D11" s="16">
        <f>Kdi*Deudai/Deuda</f>
        <v>2.5861109340923703E-2</v>
      </c>
      <c r="F11" s="13" t="s">
        <v>56</v>
      </c>
      <c r="G11" s="12">
        <v>100000</v>
      </c>
      <c r="H11" s="14">
        <f>Utilidades!C7</f>
        <v>0.17410526315789476</v>
      </c>
      <c r="I11" s="14">
        <f>Ksi*Patrimonioi/Patrimonio</f>
        <v>2.9017543859649129E-2</v>
      </c>
    </row>
    <row r="12" spans="1:9" ht="15" x14ac:dyDescent="0.3">
      <c r="A12" s="13" t="s">
        <v>29</v>
      </c>
      <c r="B12" s="12">
        <f>Leasing</f>
        <v>127618.64</v>
      </c>
      <c r="C12" s="15">
        <f>Leasing!TCEA</f>
        <v>0.13901032284072667</v>
      </c>
      <c r="D12" s="16">
        <f>Kdi*Deudai/Deuda</f>
        <v>5.4149264360826579E-2</v>
      </c>
    </row>
  </sheetData>
  <mergeCells count="1">
    <mergeCell ref="A1:I1"/>
  </mergeCells>
  <phoneticPr fontId="0" type="noConversion"/>
  <pageMargins left="0.75" right="0.75" top="1" bottom="1" header="0" footer="0"/>
  <pageSetup paperSize="9" orientation="portrait" horizont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workbookViewId="0">
      <selection sqref="A1:D1"/>
    </sheetView>
  </sheetViews>
  <sheetFormatPr baseColWidth="10" defaultRowHeight="15" x14ac:dyDescent="0.3"/>
  <cols>
    <col min="1" max="1" width="3.7109375" style="3" customWidth="1"/>
    <col min="2" max="2" width="14.7109375" style="3" bestFit="1" customWidth="1"/>
    <col min="3" max="3" width="13.140625" style="3" bestFit="1" customWidth="1"/>
    <col min="4" max="4" width="50.5703125" style="3" customWidth="1"/>
    <col min="5" max="7" width="11.5703125" style="3" customWidth="1"/>
    <col min="8" max="16384" width="11.42578125" style="3"/>
  </cols>
  <sheetData>
    <row r="1" spans="1:6" ht="22.5" x14ac:dyDescent="0.45">
      <c r="A1" s="94" t="s">
        <v>34</v>
      </c>
      <c r="B1" s="95"/>
      <c r="C1" s="95"/>
      <c r="D1" s="96"/>
    </row>
    <row r="2" spans="1:6" ht="5.0999999999999996" customHeight="1" x14ac:dyDescent="0.3">
      <c r="B2" s="1"/>
      <c r="C2" s="2"/>
      <c r="D2" s="2"/>
    </row>
    <row r="3" spans="1:6" x14ac:dyDescent="0.3">
      <c r="A3" s="91" t="s">
        <v>20</v>
      </c>
      <c r="B3" s="17" t="s">
        <v>14</v>
      </c>
      <c r="C3" s="18">
        <v>7.6</v>
      </c>
      <c r="D3" s="19" t="s">
        <v>38</v>
      </c>
    </row>
    <row r="4" spans="1:6" x14ac:dyDescent="0.3">
      <c r="A4" s="92"/>
      <c r="B4" s="17" t="s">
        <v>25</v>
      </c>
      <c r="C4" s="20">
        <v>0.04</v>
      </c>
      <c r="D4" s="19" t="s">
        <v>39</v>
      </c>
    </row>
    <row r="5" spans="1:6" x14ac:dyDescent="0.3">
      <c r="A5" s="92"/>
      <c r="B5" s="17" t="s">
        <v>17</v>
      </c>
      <c r="C5" s="21">
        <v>0.98</v>
      </c>
      <c r="D5" s="19" t="s">
        <v>37</v>
      </c>
    </row>
    <row r="6" spans="1:6" ht="16.5" x14ac:dyDescent="0.35">
      <c r="A6" s="92"/>
      <c r="B6" s="17" t="s">
        <v>13</v>
      </c>
      <c r="C6" s="22">
        <f>C5*(1+C4)</f>
        <v>1.0192000000000001</v>
      </c>
      <c r="D6" s="19" t="s">
        <v>53</v>
      </c>
    </row>
    <row r="7" spans="1:6" x14ac:dyDescent="0.3">
      <c r="A7" s="92"/>
      <c r="B7" s="17" t="s">
        <v>10</v>
      </c>
      <c r="C7" s="23">
        <v>1.4999999999999999E-2</v>
      </c>
      <c r="D7" s="19" t="s">
        <v>40</v>
      </c>
      <c r="F7" s="1"/>
    </row>
    <row r="8" spans="1:6" ht="16.5" x14ac:dyDescent="0.35">
      <c r="A8" s="93"/>
      <c r="B8" s="24" t="s">
        <v>15</v>
      </c>
      <c r="C8" s="25">
        <f>C6/(C3*(1-C7))+C4</f>
        <v>0.17614747528720281</v>
      </c>
      <c r="D8" s="26" t="s">
        <v>54</v>
      </c>
    </row>
  </sheetData>
  <mergeCells count="2">
    <mergeCell ref="A3:A8"/>
    <mergeCell ref="A1:D1"/>
  </mergeCells>
  <phoneticPr fontId="0" type="noConversion"/>
  <pageMargins left="0.75" right="0.75" top="1" bottom="1" header="0" footer="0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30" workbookViewId="0">
      <selection activeCell="C4" sqref="C4"/>
    </sheetView>
  </sheetViews>
  <sheetFormatPr baseColWidth="10" defaultRowHeight="15" x14ac:dyDescent="0.3"/>
  <cols>
    <col min="1" max="1" width="3.85546875" style="3" customWidth="1"/>
    <col min="2" max="3" width="11.42578125" style="3"/>
    <col min="4" max="4" width="33.28515625" style="3" customWidth="1"/>
    <col min="5" max="16384" width="11.42578125" style="3"/>
  </cols>
  <sheetData>
    <row r="1" spans="1:4" ht="22.5" x14ac:dyDescent="0.45">
      <c r="A1" s="94" t="s">
        <v>35</v>
      </c>
      <c r="B1" s="95"/>
      <c r="C1" s="95"/>
      <c r="D1" s="96"/>
    </row>
    <row r="2" spans="1:4" ht="5.0999999999999996" customHeight="1" x14ac:dyDescent="0.3">
      <c r="A2" s="1"/>
      <c r="B2" s="2"/>
      <c r="C2" s="2"/>
    </row>
    <row r="3" spans="1:4" x14ac:dyDescent="0.3">
      <c r="A3" s="91" t="s">
        <v>20</v>
      </c>
      <c r="B3" s="17" t="s">
        <v>32</v>
      </c>
      <c r="C3" s="21">
        <v>0.98</v>
      </c>
      <c r="D3" s="19" t="s">
        <v>41</v>
      </c>
    </row>
    <row r="4" spans="1:4" x14ac:dyDescent="0.3">
      <c r="A4" s="92"/>
      <c r="B4" s="17" t="s">
        <v>14</v>
      </c>
      <c r="C4" s="18">
        <v>6.7</v>
      </c>
      <c r="D4" s="19" t="s">
        <v>38</v>
      </c>
    </row>
    <row r="5" spans="1:4" x14ac:dyDescent="0.3">
      <c r="A5" s="92"/>
      <c r="B5" s="17" t="s">
        <v>10</v>
      </c>
      <c r="C5" s="23">
        <v>1.4999999999999999E-2</v>
      </c>
      <c r="D5" s="19" t="s">
        <v>40</v>
      </c>
    </row>
    <row r="6" spans="1:4" ht="16.5" x14ac:dyDescent="0.35">
      <c r="A6" s="93"/>
      <c r="B6" s="24" t="s">
        <v>15</v>
      </c>
      <c r="C6" s="25">
        <f>C3/(C4*(1-C5))</f>
        <v>0.14849609818925677</v>
      </c>
      <c r="D6" s="26" t="s">
        <v>42</v>
      </c>
    </row>
  </sheetData>
  <mergeCells count="2">
    <mergeCell ref="A1:D1"/>
    <mergeCell ref="A3:A6"/>
  </mergeCell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0" workbookViewId="0">
      <selection sqref="A1:D1"/>
    </sheetView>
  </sheetViews>
  <sheetFormatPr baseColWidth="10" defaultRowHeight="12.75" x14ac:dyDescent="0.2"/>
  <cols>
    <col min="1" max="1" width="4.28515625" customWidth="1"/>
    <col min="2" max="2" width="14.7109375" bestFit="1" customWidth="1"/>
    <col min="4" max="4" width="54.140625" bestFit="1" customWidth="1"/>
  </cols>
  <sheetData>
    <row r="1" spans="1:4" ht="22.5" x14ac:dyDescent="0.45">
      <c r="A1" s="94" t="s">
        <v>36</v>
      </c>
      <c r="B1" s="95"/>
      <c r="C1" s="95"/>
      <c r="D1" s="96"/>
    </row>
    <row r="2" spans="1:4" ht="5.0999999999999996" customHeight="1" x14ac:dyDescent="0.3">
      <c r="A2" s="3"/>
      <c r="B2" s="1"/>
      <c r="C2" s="2"/>
      <c r="D2" s="2"/>
    </row>
    <row r="3" spans="1:4" ht="15" x14ac:dyDescent="0.3">
      <c r="A3" s="91" t="s">
        <v>20</v>
      </c>
      <c r="B3" s="17" t="s">
        <v>14</v>
      </c>
      <c r="C3" s="18">
        <v>7.6</v>
      </c>
      <c r="D3" s="19" t="s">
        <v>38</v>
      </c>
    </row>
    <row r="4" spans="1:4" ht="15" x14ac:dyDescent="0.3">
      <c r="A4" s="92"/>
      <c r="B4" s="17" t="s">
        <v>25</v>
      </c>
      <c r="C4" s="20">
        <v>0.04</v>
      </c>
      <c r="D4" s="19" t="s">
        <v>39</v>
      </c>
    </row>
    <row r="5" spans="1:4" ht="15" x14ac:dyDescent="0.3">
      <c r="A5" s="92"/>
      <c r="B5" s="17" t="s">
        <v>17</v>
      </c>
      <c r="C5" s="21">
        <v>0.98</v>
      </c>
      <c r="D5" s="19" t="s">
        <v>37</v>
      </c>
    </row>
    <row r="6" spans="1:4" ht="16.5" x14ac:dyDescent="0.35">
      <c r="A6" s="92"/>
      <c r="B6" s="17" t="s">
        <v>13</v>
      </c>
      <c r="C6" s="22">
        <f>C5*(1+C4)</f>
        <v>1.0192000000000001</v>
      </c>
      <c r="D6" s="19" t="s">
        <v>53</v>
      </c>
    </row>
    <row r="7" spans="1:4" ht="16.5" x14ac:dyDescent="0.35">
      <c r="A7" s="93"/>
      <c r="B7" s="24" t="s">
        <v>15</v>
      </c>
      <c r="C7" s="25">
        <f>C6/C3+C4</f>
        <v>0.17410526315789476</v>
      </c>
      <c r="D7" s="26" t="s">
        <v>55</v>
      </c>
    </row>
  </sheetData>
  <mergeCells count="2">
    <mergeCell ref="A1:D1"/>
    <mergeCell ref="A3:A7"/>
  </mergeCells>
  <phoneticPr fontId="0" type="noConversion"/>
  <pageMargins left="0.75" right="0.75" top="1" bottom="1" header="0" footer="0"/>
  <pageSetup paperSize="9" orientation="portrait" horizontalDpi="360" verticalDpi="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5"/>
  <sheetViews>
    <sheetView zoomScale="160" zoomScaleNormal="160" workbookViewId="0">
      <selection activeCell="G13" sqref="G13:H13"/>
    </sheetView>
  </sheetViews>
  <sheetFormatPr baseColWidth="10" defaultRowHeight="12" customHeight="1" x14ac:dyDescent="0.2"/>
  <cols>
    <col min="1" max="1" width="4" style="27" bestFit="1" customWidth="1"/>
    <col min="2" max="5" width="10.7109375" style="27" customWidth="1"/>
    <col min="6" max="6" width="4" style="27" bestFit="1" customWidth="1"/>
    <col min="7" max="18" width="10.7109375" style="27" customWidth="1"/>
    <col min="19" max="19" width="12.7109375" style="27" customWidth="1"/>
    <col min="20" max="20" width="18.140625" style="27" bestFit="1" customWidth="1"/>
    <col min="21" max="16384" width="11.42578125" style="27"/>
  </cols>
  <sheetData>
    <row r="1" spans="1:14" ht="18.75" x14ac:dyDescent="0.3">
      <c r="A1" s="99" t="s">
        <v>121</v>
      </c>
      <c r="B1" s="100"/>
      <c r="C1" s="100"/>
      <c r="D1" s="100"/>
      <c r="E1" s="100"/>
      <c r="F1" s="100"/>
      <c r="G1" s="100"/>
      <c r="H1" s="100"/>
      <c r="I1" s="100"/>
      <c r="J1" s="41"/>
      <c r="K1" s="41"/>
      <c r="L1" s="41"/>
      <c r="M1" s="41"/>
      <c r="N1" s="41"/>
    </row>
    <row r="2" spans="1:14" ht="5.0999999999999996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2" customHeight="1" x14ac:dyDescent="0.2">
      <c r="A3" s="101" t="s">
        <v>120</v>
      </c>
      <c r="B3" s="98" t="s">
        <v>119</v>
      </c>
      <c r="C3" s="98"/>
      <c r="D3" s="98"/>
      <c r="E3" s="41"/>
      <c r="F3" s="101" t="s">
        <v>118</v>
      </c>
      <c r="G3" s="98" t="s">
        <v>117</v>
      </c>
      <c r="H3" s="98"/>
      <c r="I3" s="98"/>
      <c r="J3" s="41"/>
      <c r="K3" s="41"/>
      <c r="L3" s="41"/>
      <c r="M3" s="41"/>
      <c r="N3" s="41"/>
    </row>
    <row r="4" spans="1:14" ht="12" customHeight="1" x14ac:dyDescent="0.2">
      <c r="A4" s="101"/>
      <c r="B4" s="97" t="s">
        <v>116</v>
      </c>
      <c r="C4" s="97"/>
      <c r="D4" s="47">
        <v>80000</v>
      </c>
      <c r="E4" s="41"/>
      <c r="F4" s="101"/>
      <c r="G4" s="97" t="s">
        <v>115</v>
      </c>
      <c r="H4" s="97"/>
      <c r="I4" s="48">
        <f>PV-PV*pCI</f>
        <v>80000</v>
      </c>
      <c r="J4" s="41"/>
      <c r="K4" s="41"/>
      <c r="L4" s="41"/>
      <c r="M4" s="41"/>
      <c r="N4" s="41"/>
    </row>
    <row r="5" spans="1:14" ht="12" customHeight="1" x14ac:dyDescent="0.2">
      <c r="A5" s="101"/>
      <c r="B5" s="97" t="s">
        <v>114</v>
      </c>
      <c r="C5" s="97"/>
      <c r="D5" s="52">
        <v>0</v>
      </c>
      <c r="E5" s="41"/>
      <c r="F5" s="101"/>
      <c r="G5" s="97" t="s">
        <v>113</v>
      </c>
      <c r="H5" s="97"/>
      <c r="I5" s="48">
        <f>Saldo+SUM(D10:D14)</f>
        <v>80000</v>
      </c>
      <c r="J5" s="41"/>
      <c r="K5" s="41"/>
      <c r="L5" s="41"/>
      <c r="M5" s="41"/>
      <c r="N5" s="41"/>
    </row>
    <row r="6" spans="1:14" ht="12" customHeight="1" x14ac:dyDescent="0.2">
      <c r="A6" s="101"/>
      <c r="B6" s="97" t="s">
        <v>47</v>
      </c>
      <c r="C6" s="97"/>
      <c r="D6" s="50">
        <v>3</v>
      </c>
      <c r="E6" s="41"/>
      <c r="F6" s="101"/>
      <c r="G6" s="97" t="s">
        <v>112</v>
      </c>
      <c r="H6" s="97"/>
      <c r="I6" s="51">
        <f>NDiasxAgno/frec</f>
        <v>12</v>
      </c>
      <c r="J6" s="41"/>
      <c r="K6" s="41"/>
      <c r="L6" s="41"/>
      <c r="M6" s="41"/>
      <c r="N6" s="41"/>
    </row>
    <row r="7" spans="1:14" ht="12" customHeight="1" x14ac:dyDescent="0.2">
      <c r="A7" s="101"/>
      <c r="B7" s="97" t="s">
        <v>111</v>
      </c>
      <c r="C7" s="97"/>
      <c r="D7" s="50">
        <v>30</v>
      </c>
      <c r="E7" s="41"/>
      <c r="F7" s="101"/>
      <c r="G7" s="97" t="s">
        <v>110</v>
      </c>
      <c r="H7" s="97"/>
      <c r="I7" s="51">
        <f>NCxA*NA</f>
        <v>36</v>
      </c>
      <c r="J7" s="41"/>
      <c r="K7" s="41"/>
      <c r="L7" s="41"/>
      <c r="M7" s="41"/>
      <c r="N7" s="41"/>
    </row>
    <row r="8" spans="1:14" ht="12" customHeight="1" x14ac:dyDescent="0.2">
      <c r="A8" s="101"/>
      <c r="B8" s="97" t="s">
        <v>109</v>
      </c>
      <c r="C8" s="97"/>
      <c r="D8" s="50">
        <v>360</v>
      </c>
      <c r="E8" s="41"/>
      <c r="F8" s="101"/>
      <c r="G8" s="98" t="s">
        <v>97</v>
      </c>
      <c r="H8" s="98"/>
      <c r="I8" s="98"/>
      <c r="J8" s="41"/>
      <c r="K8" s="41"/>
      <c r="L8" s="41"/>
      <c r="M8" s="41"/>
      <c r="N8" s="41"/>
    </row>
    <row r="9" spans="1:14" ht="12" customHeight="1" x14ac:dyDescent="0.2">
      <c r="A9" s="101"/>
      <c r="B9" s="98" t="s">
        <v>108</v>
      </c>
      <c r="C9" s="98"/>
      <c r="D9" s="98"/>
      <c r="E9" s="41"/>
      <c r="F9" s="101"/>
      <c r="G9" s="97" t="s">
        <v>107</v>
      </c>
      <c r="H9" s="97"/>
      <c r="I9" s="49">
        <f>pSegDes*frec/30</f>
        <v>0</v>
      </c>
      <c r="J9" s="41"/>
      <c r="K9" s="41"/>
      <c r="L9" s="41"/>
      <c r="M9" s="41"/>
      <c r="N9" s="41"/>
    </row>
    <row r="10" spans="1:14" ht="12" customHeight="1" x14ac:dyDescent="0.2">
      <c r="A10" s="101"/>
      <c r="B10" s="97" t="s">
        <v>106</v>
      </c>
      <c r="C10" s="97"/>
      <c r="D10" s="47">
        <v>0</v>
      </c>
      <c r="E10" s="41"/>
      <c r="F10" s="101"/>
      <c r="G10" s="97" t="s">
        <v>77</v>
      </c>
      <c r="H10" s="97"/>
      <c r="I10" s="48">
        <f>pSegRie*PV/NCxA</f>
        <v>13.333333333333334</v>
      </c>
      <c r="N10" s="41"/>
    </row>
    <row r="11" spans="1:14" ht="12" customHeight="1" x14ac:dyDescent="0.2">
      <c r="A11" s="101"/>
      <c r="B11" s="97" t="s">
        <v>105</v>
      </c>
      <c r="C11" s="97"/>
      <c r="D11" s="47">
        <v>0</v>
      </c>
      <c r="E11" s="41"/>
      <c r="F11" s="101"/>
      <c r="G11" s="98" t="s">
        <v>104</v>
      </c>
      <c r="H11" s="98"/>
      <c r="I11" s="98"/>
      <c r="N11" s="41"/>
    </row>
    <row r="12" spans="1:14" ht="12" customHeight="1" x14ac:dyDescent="0.2">
      <c r="A12" s="101"/>
      <c r="B12" s="97" t="s">
        <v>103</v>
      </c>
      <c r="C12" s="97"/>
      <c r="D12" s="47">
        <v>0</v>
      </c>
      <c r="E12" s="41"/>
      <c r="F12" s="101"/>
      <c r="G12" s="97" t="s">
        <v>102</v>
      </c>
      <c r="H12" s="97"/>
      <c r="I12" s="48">
        <f>-SUM(Interes)</f>
        <v>17663.215991182606</v>
      </c>
      <c r="N12" s="41"/>
    </row>
    <row r="13" spans="1:14" ht="12" customHeight="1" x14ac:dyDescent="0.2">
      <c r="A13" s="101"/>
      <c r="B13" s="97" t="s">
        <v>101</v>
      </c>
      <c r="C13" s="97"/>
      <c r="D13" s="47">
        <v>0</v>
      </c>
      <c r="E13" s="41"/>
      <c r="F13" s="101"/>
      <c r="G13" s="97" t="s">
        <v>100</v>
      </c>
      <c r="H13" s="97"/>
      <c r="I13" s="48">
        <f>-SUM(Amort,Prepago)</f>
        <v>84664.041954066939</v>
      </c>
      <c r="N13" s="41"/>
    </row>
    <row r="14" spans="1:14" ht="12" customHeight="1" x14ac:dyDescent="0.2">
      <c r="A14" s="101"/>
      <c r="B14" s="97" t="s">
        <v>99</v>
      </c>
      <c r="C14" s="97"/>
      <c r="D14" s="47">
        <v>0</v>
      </c>
      <c r="E14" s="41"/>
      <c r="F14" s="101"/>
      <c r="G14" s="97" t="s">
        <v>98</v>
      </c>
      <c r="H14" s="97"/>
      <c r="I14" s="48">
        <f>-SUM(SegDes)</f>
        <v>0</v>
      </c>
      <c r="N14" s="41"/>
    </row>
    <row r="15" spans="1:14" ht="12" customHeight="1" x14ac:dyDescent="0.2">
      <c r="A15" s="101"/>
      <c r="B15" s="98" t="s">
        <v>97</v>
      </c>
      <c r="C15" s="98"/>
      <c r="D15" s="98"/>
      <c r="E15" s="41"/>
      <c r="F15" s="101"/>
      <c r="G15" s="97" t="s">
        <v>96</v>
      </c>
      <c r="H15" s="97"/>
      <c r="I15" s="48">
        <f>-SUM(SegRie)</f>
        <v>479.99999999999977</v>
      </c>
      <c r="N15" s="41"/>
    </row>
    <row r="16" spans="1:14" ht="12" customHeight="1" x14ac:dyDescent="0.2">
      <c r="A16" s="101"/>
      <c r="B16" s="97" t="s">
        <v>95</v>
      </c>
      <c r="C16" s="97"/>
      <c r="D16" s="47">
        <v>0</v>
      </c>
      <c r="E16" s="41"/>
      <c r="F16" s="101"/>
      <c r="G16" s="97" t="s">
        <v>94</v>
      </c>
      <c r="H16" s="97"/>
      <c r="I16" s="48">
        <f>-SUM(Comision)</f>
        <v>0</v>
      </c>
      <c r="N16" s="41"/>
    </row>
    <row r="17" spans="1:20" ht="12" customHeight="1" x14ac:dyDescent="0.2">
      <c r="A17" s="101"/>
      <c r="B17" s="97" t="s">
        <v>43</v>
      </c>
      <c r="C17" s="97"/>
      <c r="D17" s="47">
        <v>5</v>
      </c>
      <c r="E17" s="41"/>
      <c r="F17" s="101"/>
      <c r="G17" s="97" t="s">
        <v>93</v>
      </c>
      <c r="H17" s="97"/>
      <c r="I17" s="48">
        <f>-SUM(Portes,GasAdm)</f>
        <v>288</v>
      </c>
      <c r="N17" s="41"/>
    </row>
    <row r="18" spans="1:20" ht="12" customHeight="1" x14ac:dyDescent="0.2">
      <c r="A18" s="101"/>
      <c r="B18" s="97" t="s">
        <v>92</v>
      </c>
      <c r="C18" s="97"/>
      <c r="D18" s="47">
        <v>3</v>
      </c>
      <c r="E18" s="41"/>
      <c r="F18" s="101"/>
      <c r="G18" s="98" t="s">
        <v>91</v>
      </c>
      <c r="H18" s="98"/>
      <c r="I18" s="98"/>
      <c r="N18" s="41"/>
    </row>
    <row r="19" spans="1:20" ht="12" customHeight="1" x14ac:dyDescent="0.2">
      <c r="A19" s="101"/>
      <c r="B19" s="97" t="s">
        <v>90</v>
      </c>
      <c r="C19" s="97"/>
      <c r="D19" s="44">
        <v>0</v>
      </c>
      <c r="E19" s="41"/>
      <c r="F19" s="101"/>
      <c r="G19" s="97" t="s">
        <v>85</v>
      </c>
      <c r="H19" s="97"/>
      <c r="I19" s="46">
        <f>POWER(1+COK,frec/NDiasxAgno)-1</f>
        <v>0</v>
      </c>
      <c r="N19" s="41"/>
    </row>
    <row r="20" spans="1:20" ht="12" customHeight="1" x14ac:dyDescent="0.2">
      <c r="A20" s="101"/>
      <c r="B20" s="97" t="s">
        <v>89</v>
      </c>
      <c r="C20" s="97"/>
      <c r="D20" s="44">
        <v>2E-3</v>
      </c>
      <c r="E20" s="41"/>
      <c r="F20" s="101"/>
      <c r="G20" s="97" t="s">
        <v>88</v>
      </c>
      <c r="H20" s="97"/>
      <c r="I20" s="45">
        <f>IRR(S25:S325,1%)</f>
        <v>9.4410877649961922E-3</v>
      </c>
      <c r="N20" s="41"/>
    </row>
    <row r="21" spans="1:20" ht="12" customHeight="1" x14ac:dyDescent="0.2">
      <c r="A21" s="101"/>
      <c r="B21" s="98" t="s">
        <v>87</v>
      </c>
      <c r="C21" s="98"/>
      <c r="D21" s="98"/>
      <c r="E21" s="41"/>
      <c r="F21" s="101"/>
      <c r="G21" s="97" t="s">
        <v>86</v>
      </c>
      <c r="H21" s="97"/>
      <c r="I21" s="45">
        <f>POWER(1+I20,I6)-1</f>
        <v>0.11936503419815803</v>
      </c>
      <c r="N21" s="41"/>
    </row>
    <row r="22" spans="1:20" ht="12" customHeight="1" x14ac:dyDescent="0.2">
      <c r="A22" s="101"/>
      <c r="B22" s="97" t="s">
        <v>85</v>
      </c>
      <c r="C22" s="97"/>
      <c r="D22" s="44">
        <v>0</v>
      </c>
      <c r="E22" s="41"/>
      <c r="F22" s="101"/>
      <c r="G22" s="97" t="s">
        <v>84</v>
      </c>
      <c r="H22" s="97"/>
      <c r="I22" s="43">
        <f>S25+NPV(I19,S26:S85)</f>
        <v>-18431.215991182631</v>
      </c>
      <c r="N22" s="41"/>
    </row>
    <row r="23" spans="1:20" ht="5.0999999999999996" customHeight="1" x14ac:dyDescent="0.2">
      <c r="A23" s="42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20" ht="25.5" x14ac:dyDescent="0.2">
      <c r="A24" s="38" t="s">
        <v>7</v>
      </c>
      <c r="B24" s="40" t="s">
        <v>0</v>
      </c>
      <c r="C24" s="38" t="s">
        <v>8</v>
      </c>
      <c r="D24" s="40" t="s">
        <v>83</v>
      </c>
      <c r="E24" s="38" t="s">
        <v>82</v>
      </c>
      <c r="F24" s="39" t="s">
        <v>81</v>
      </c>
      <c r="G24" s="38" t="s">
        <v>4</v>
      </c>
      <c r="H24" s="38" t="s">
        <v>52</v>
      </c>
      <c r="I24" s="38" t="s">
        <v>2</v>
      </c>
      <c r="J24" s="38" t="s">
        <v>80</v>
      </c>
      <c r="K24" s="38" t="s">
        <v>31</v>
      </c>
      <c r="L24" s="39" t="s">
        <v>79</v>
      </c>
      <c r="M24" s="38" t="s">
        <v>78</v>
      </c>
      <c r="N24" s="38" t="s">
        <v>77</v>
      </c>
      <c r="O24" s="38" t="s">
        <v>76</v>
      </c>
      <c r="P24" s="38" t="s">
        <v>43</v>
      </c>
      <c r="Q24" s="38" t="s">
        <v>44</v>
      </c>
      <c r="R24" s="37" t="s">
        <v>5</v>
      </c>
      <c r="S24" s="37" t="s">
        <v>3</v>
      </c>
    </row>
    <row r="25" spans="1:20" ht="12" customHeight="1" x14ac:dyDescent="0.2">
      <c r="A25" s="33">
        <v>0</v>
      </c>
      <c r="B25" s="36"/>
      <c r="C25" s="36"/>
      <c r="D25" s="36"/>
      <c r="E25" s="36"/>
      <c r="F25" s="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28">
        <f>Prestamo</f>
        <v>80000</v>
      </c>
    </row>
    <row r="26" spans="1:20" ht="12" customHeight="1" x14ac:dyDescent="0.2">
      <c r="A26" s="33">
        <f t="shared" ref="A26:A89" si="0">+A25+1</f>
        <v>1</v>
      </c>
      <c r="B26" s="32">
        <v>0.12</v>
      </c>
      <c r="C26" s="31">
        <f t="shared" ref="C26:C89" si="1">IF(NC&lt;=N,POWER(1+TEA,frec/NDiasxAgno)-1,0)</f>
        <v>9.4887929345830457E-3</v>
      </c>
      <c r="D26" s="32">
        <v>0</v>
      </c>
      <c r="E26" s="31">
        <f t="shared" ref="E26:E89" si="2">IF(NC&lt;=N,POWER(1+IA,frec/NDiasxAgno)-1,0)</f>
        <v>0</v>
      </c>
      <c r="F26" s="30" t="s">
        <v>57</v>
      </c>
      <c r="G26" s="28">
        <f t="shared" ref="G26:G89" si="3">IF(NC=1,Prestamo,IF(NC&lt;=N,R25,0))</f>
        <v>80000</v>
      </c>
      <c r="H26" s="28">
        <f t="shared" ref="H26:H89" si="4">SI+SI*IP</f>
        <v>80000</v>
      </c>
      <c r="I26" s="28">
        <f t="shared" ref="I26:I89" si="5">-SII*TEP</f>
        <v>-759.10343476664366</v>
      </c>
      <c r="J26" s="28">
        <f t="shared" ref="J26:J89" si="6">IF(NC&lt;=N,IF(PG="T",0,IF(PG="P",Interes,PMT(TEP+pSegDesPer,N-NC+1,SII,0,0))),0)</f>
        <v>0</v>
      </c>
      <c r="K26" s="28">
        <f>IF(NC&lt;=N,IF(OR(PG="T",PG="P"),0,Cuota-Interes-SegDes),0)</f>
        <v>0</v>
      </c>
      <c r="L26" s="29"/>
      <c r="M26" s="28">
        <f t="shared" ref="M26:M89" si="7">-SII*pSegDesPer</f>
        <v>0</v>
      </c>
      <c r="N26" s="28">
        <f t="shared" ref="N26:N89" si="8">IF(NC&lt;=N,-SegRiePer,0)</f>
        <v>-13.333333333333334</v>
      </c>
      <c r="O26" s="28">
        <f t="shared" ref="O26:O89" si="9">IF(NC&lt;=N,-ComPer,0)</f>
        <v>0</v>
      </c>
      <c r="P26" s="28">
        <f t="shared" ref="P26:P89" si="10">IF(NC&lt;=N,-PortesPer,0)</f>
        <v>-5</v>
      </c>
      <c r="Q26" s="28">
        <f t="shared" ref="Q26:Q89" si="11">IF(NC&lt;=N,-GasAdmPer,0)</f>
        <v>-3</v>
      </c>
      <c r="R26" s="28">
        <f t="shared" ref="R26:R89" si="12">IF(PG="T",SII-Interes,SII+Amort+Prepago)</f>
        <v>80759.103434766643</v>
      </c>
      <c r="S26" s="28">
        <f t="shared" ref="S26:S89" si="13">Cuota+Prepago+SegRie+Comision+Portes+GasAdm+IF(OR(PG="T",PG="P"),SegDes,0)</f>
        <v>-21.333333333333336</v>
      </c>
      <c r="T26" s="34"/>
    </row>
    <row r="27" spans="1:20" ht="12" customHeight="1" x14ac:dyDescent="0.2">
      <c r="A27" s="33">
        <f t="shared" si="0"/>
        <v>2</v>
      </c>
      <c r="B27" s="32">
        <v>0.12</v>
      </c>
      <c r="C27" s="31">
        <f t="shared" si="1"/>
        <v>9.4887929345830457E-3</v>
      </c>
      <c r="D27" s="32">
        <v>0</v>
      </c>
      <c r="E27" s="31">
        <f t="shared" si="2"/>
        <v>0</v>
      </c>
      <c r="F27" s="30" t="s">
        <v>57</v>
      </c>
      <c r="G27" s="28">
        <f t="shared" si="3"/>
        <v>80759.103434766643</v>
      </c>
      <c r="H27" s="28">
        <f t="shared" si="4"/>
        <v>80759.103434766643</v>
      </c>
      <c r="I27" s="28">
        <f t="shared" si="5"/>
        <v>-766.30641007507506</v>
      </c>
      <c r="J27" s="28">
        <f t="shared" si="6"/>
        <v>0</v>
      </c>
      <c r="K27" s="28">
        <f t="shared" ref="K27:K90" si="14">IF(A27&lt;=I$7,IF(OR(F27="T",F27="P"),0,J27-I27-M27),0)</f>
        <v>0</v>
      </c>
      <c r="L27" s="29"/>
      <c r="M27" s="28">
        <f t="shared" si="7"/>
        <v>0</v>
      </c>
      <c r="N27" s="28">
        <f t="shared" si="8"/>
        <v>-13.333333333333334</v>
      </c>
      <c r="O27" s="28">
        <f t="shared" si="9"/>
        <v>0</v>
      </c>
      <c r="P27" s="28">
        <f t="shared" si="10"/>
        <v>-5</v>
      </c>
      <c r="Q27" s="28">
        <f t="shared" si="11"/>
        <v>-3</v>
      </c>
      <c r="R27" s="28">
        <f t="shared" si="12"/>
        <v>81525.409844841721</v>
      </c>
      <c r="S27" s="28">
        <f t="shared" si="13"/>
        <v>-21.333333333333336</v>
      </c>
    </row>
    <row r="28" spans="1:20" ht="12" customHeight="1" x14ac:dyDescent="0.2">
      <c r="A28" s="33">
        <f t="shared" si="0"/>
        <v>3</v>
      </c>
      <c r="B28" s="32">
        <v>0.12</v>
      </c>
      <c r="C28" s="31">
        <f t="shared" si="1"/>
        <v>9.4887929345830457E-3</v>
      </c>
      <c r="D28" s="32">
        <v>0</v>
      </c>
      <c r="E28" s="31">
        <f t="shared" si="2"/>
        <v>0</v>
      </c>
      <c r="F28" s="30" t="s">
        <v>57</v>
      </c>
      <c r="G28" s="28">
        <f t="shared" si="3"/>
        <v>81525.409844841721</v>
      </c>
      <c r="H28" s="28">
        <f t="shared" si="4"/>
        <v>81525.409844841721</v>
      </c>
      <c r="I28" s="28">
        <f t="shared" si="5"/>
        <v>-773.5777329247212</v>
      </c>
      <c r="J28" s="28">
        <f t="shared" si="6"/>
        <v>0</v>
      </c>
      <c r="K28" s="28">
        <f t="shared" si="14"/>
        <v>0</v>
      </c>
      <c r="L28" s="29"/>
      <c r="M28" s="28">
        <f t="shared" si="7"/>
        <v>0</v>
      </c>
      <c r="N28" s="28">
        <f t="shared" si="8"/>
        <v>-13.333333333333334</v>
      </c>
      <c r="O28" s="28">
        <f t="shared" si="9"/>
        <v>0</v>
      </c>
      <c r="P28" s="28">
        <f t="shared" si="10"/>
        <v>-5</v>
      </c>
      <c r="Q28" s="28">
        <f t="shared" si="11"/>
        <v>-3</v>
      </c>
      <c r="R28" s="28">
        <f t="shared" si="12"/>
        <v>82298.987577766442</v>
      </c>
      <c r="S28" s="28">
        <f t="shared" si="13"/>
        <v>-21.333333333333336</v>
      </c>
    </row>
    <row r="29" spans="1:20" ht="12" customHeight="1" x14ac:dyDescent="0.2">
      <c r="A29" s="33">
        <f t="shared" si="0"/>
        <v>4</v>
      </c>
      <c r="B29" s="32">
        <v>0.12</v>
      </c>
      <c r="C29" s="31">
        <f t="shared" si="1"/>
        <v>9.4887929345830457E-3</v>
      </c>
      <c r="D29" s="32">
        <v>0</v>
      </c>
      <c r="E29" s="31">
        <f t="shared" si="2"/>
        <v>0</v>
      </c>
      <c r="F29" s="30" t="s">
        <v>57</v>
      </c>
      <c r="G29" s="28">
        <f t="shared" si="3"/>
        <v>82298.987577766442</v>
      </c>
      <c r="H29" s="28">
        <f t="shared" si="4"/>
        <v>82298.987577766442</v>
      </c>
      <c r="I29" s="28">
        <f t="shared" si="5"/>
        <v>-780.91805185124804</v>
      </c>
      <c r="J29" s="28">
        <f t="shared" si="6"/>
        <v>0</v>
      </c>
      <c r="K29" s="28">
        <f t="shared" si="14"/>
        <v>0</v>
      </c>
      <c r="L29" s="29"/>
      <c r="M29" s="28">
        <f t="shared" si="7"/>
        <v>0</v>
      </c>
      <c r="N29" s="28">
        <f t="shared" si="8"/>
        <v>-13.333333333333334</v>
      </c>
      <c r="O29" s="28">
        <f t="shared" si="9"/>
        <v>0</v>
      </c>
      <c r="P29" s="28">
        <f t="shared" si="10"/>
        <v>-5</v>
      </c>
      <c r="Q29" s="28">
        <f t="shared" si="11"/>
        <v>-3</v>
      </c>
      <c r="R29" s="28">
        <f t="shared" si="12"/>
        <v>83079.905629617686</v>
      </c>
      <c r="S29" s="28">
        <f t="shared" si="13"/>
        <v>-21.333333333333336</v>
      </c>
    </row>
    <row r="30" spans="1:20" ht="12" customHeight="1" x14ac:dyDescent="0.2">
      <c r="A30" s="33">
        <f t="shared" si="0"/>
        <v>5</v>
      </c>
      <c r="B30" s="32">
        <v>0.12</v>
      </c>
      <c r="C30" s="31">
        <f t="shared" si="1"/>
        <v>9.4887929345830457E-3</v>
      </c>
      <c r="D30" s="32">
        <v>0</v>
      </c>
      <c r="E30" s="31">
        <f t="shared" si="2"/>
        <v>0</v>
      </c>
      <c r="F30" s="30" t="s">
        <v>57</v>
      </c>
      <c r="G30" s="28">
        <f t="shared" si="3"/>
        <v>83079.905629617686</v>
      </c>
      <c r="H30" s="28">
        <f t="shared" si="4"/>
        <v>83079.905629617686</v>
      </c>
      <c r="I30" s="28">
        <f t="shared" si="5"/>
        <v>-788.32802154414253</v>
      </c>
      <c r="J30" s="28">
        <f t="shared" si="6"/>
        <v>0</v>
      </c>
      <c r="K30" s="28">
        <f t="shared" si="14"/>
        <v>0</v>
      </c>
      <c r="L30" s="29"/>
      <c r="M30" s="28">
        <f t="shared" si="7"/>
        <v>0</v>
      </c>
      <c r="N30" s="28">
        <f t="shared" si="8"/>
        <v>-13.333333333333334</v>
      </c>
      <c r="O30" s="28">
        <f t="shared" si="9"/>
        <v>0</v>
      </c>
      <c r="P30" s="28">
        <f t="shared" si="10"/>
        <v>-5</v>
      </c>
      <c r="Q30" s="28">
        <f t="shared" si="11"/>
        <v>-3</v>
      </c>
      <c r="R30" s="28">
        <f t="shared" si="12"/>
        <v>83868.233651161834</v>
      </c>
      <c r="S30" s="28">
        <f t="shared" si="13"/>
        <v>-21.333333333333336</v>
      </c>
    </row>
    <row r="31" spans="1:20" ht="12" customHeight="1" x14ac:dyDescent="0.2">
      <c r="A31" s="33">
        <f t="shared" si="0"/>
        <v>6</v>
      </c>
      <c r="B31" s="32">
        <v>0.12</v>
      </c>
      <c r="C31" s="31">
        <f t="shared" si="1"/>
        <v>9.4887929345830457E-3</v>
      </c>
      <c r="D31" s="32">
        <v>0</v>
      </c>
      <c r="E31" s="31">
        <f t="shared" si="2"/>
        <v>0</v>
      </c>
      <c r="F31" s="30" t="s">
        <v>57</v>
      </c>
      <c r="G31" s="28">
        <f t="shared" si="3"/>
        <v>83868.233651161834</v>
      </c>
      <c r="H31" s="28">
        <f t="shared" si="4"/>
        <v>83868.233651161834</v>
      </c>
      <c r="I31" s="28">
        <f t="shared" si="5"/>
        <v>-795.80830290510448</v>
      </c>
      <c r="J31" s="28">
        <f t="shared" si="6"/>
        <v>0</v>
      </c>
      <c r="K31" s="28">
        <f t="shared" si="14"/>
        <v>0</v>
      </c>
      <c r="L31" s="29"/>
      <c r="M31" s="28">
        <f t="shared" si="7"/>
        <v>0</v>
      </c>
      <c r="N31" s="28">
        <f t="shared" si="8"/>
        <v>-13.333333333333334</v>
      </c>
      <c r="O31" s="28">
        <f t="shared" si="9"/>
        <v>0</v>
      </c>
      <c r="P31" s="28">
        <f t="shared" si="10"/>
        <v>-5</v>
      </c>
      <c r="Q31" s="28">
        <f t="shared" si="11"/>
        <v>-3</v>
      </c>
      <c r="R31" s="28">
        <f t="shared" si="12"/>
        <v>84664.041954066939</v>
      </c>
      <c r="S31" s="28">
        <f t="shared" si="13"/>
        <v>-21.333333333333336</v>
      </c>
    </row>
    <row r="32" spans="1:20" ht="12" customHeight="1" x14ac:dyDescent="0.2">
      <c r="A32" s="33">
        <f t="shared" si="0"/>
        <v>7</v>
      </c>
      <c r="B32" s="32">
        <v>0.12</v>
      </c>
      <c r="C32" s="31">
        <f t="shared" si="1"/>
        <v>9.4887929345830457E-3</v>
      </c>
      <c r="D32" s="32">
        <v>0</v>
      </c>
      <c r="E32" s="31">
        <f t="shared" si="2"/>
        <v>0</v>
      </c>
      <c r="F32" s="30" t="s">
        <v>195</v>
      </c>
      <c r="G32" s="28">
        <f t="shared" si="3"/>
        <v>84664.041954066939</v>
      </c>
      <c r="H32" s="28">
        <f t="shared" si="4"/>
        <v>84664.041954066939</v>
      </c>
      <c r="I32" s="28">
        <f t="shared" si="5"/>
        <v>-803.35956310699294</v>
      </c>
      <c r="J32" s="28">
        <f t="shared" si="6"/>
        <v>-803.35956310699294</v>
      </c>
      <c r="K32" s="28">
        <f t="shared" si="14"/>
        <v>0</v>
      </c>
      <c r="L32" s="29"/>
      <c r="M32" s="28">
        <f t="shared" si="7"/>
        <v>0</v>
      </c>
      <c r="N32" s="28">
        <f t="shared" si="8"/>
        <v>-13.333333333333334</v>
      </c>
      <c r="O32" s="28">
        <f t="shared" si="9"/>
        <v>0</v>
      </c>
      <c r="P32" s="28">
        <f t="shared" si="10"/>
        <v>-5</v>
      </c>
      <c r="Q32" s="28">
        <f t="shared" si="11"/>
        <v>-3</v>
      </c>
      <c r="R32" s="28">
        <f t="shared" si="12"/>
        <v>84664.041954066939</v>
      </c>
      <c r="S32" s="28">
        <f t="shared" si="13"/>
        <v>-824.69289644032631</v>
      </c>
    </row>
    <row r="33" spans="1:19" ht="12" customHeight="1" x14ac:dyDescent="0.2">
      <c r="A33" s="33">
        <f t="shared" si="0"/>
        <v>8</v>
      </c>
      <c r="B33" s="32">
        <v>0.12</v>
      </c>
      <c r="C33" s="31">
        <f t="shared" si="1"/>
        <v>9.4887929345830457E-3</v>
      </c>
      <c r="D33" s="32">
        <v>0</v>
      </c>
      <c r="E33" s="31">
        <f t="shared" si="2"/>
        <v>0</v>
      </c>
      <c r="F33" s="30" t="s">
        <v>195</v>
      </c>
      <c r="G33" s="28">
        <f t="shared" si="3"/>
        <v>84664.041954066939</v>
      </c>
      <c r="H33" s="28">
        <f t="shared" si="4"/>
        <v>84664.041954066939</v>
      </c>
      <c r="I33" s="28">
        <f t="shared" si="5"/>
        <v>-803.35956310699294</v>
      </c>
      <c r="J33" s="28">
        <f t="shared" si="6"/>
        <v>-803.35956310699294</v>
      </c>
      <c r="K33" s="28">
        <f t="shared" si="14"/>
        <v>0</v>
      </c>
      <c r="L33" s="29"/>
      <c r="M33" s="28">
        <f t="shared" si="7"/>
        <v>0</v>
      </c>
      <c r="N33" s="28">
        <f t="shared" si="8"/>
        <v>-13.333333333333334</v>
      </c>
      <c r="O33" s="28">
        <f t="shared" si="9"/>
        <v>0</v>
      </c>
      <c r="P33" s="28">
        <f t="shared" si="10"/>
        <v>-5</v>
      </c>
      <c r="Q33" s="28">
        <f t="shared" si="11"/>
        <v>-3</v>
      </c>
      <c r="R33" s="28">
        <f t="shared" si="12"/>
        <v>84664.041954066939</v>
      </c>
      <c r="S33" s="28">
        <f t="shared" si="13"/>
        <v>-824.69289644032631</v>
      </c>
    </row>
    <row r="34" spans="1:19" ht="12" customHeight="1" x14ac:dyDescent="0.2">
      <c r="A34" s="33">
        <f t="shared" si="0"/>
        <v>9</v>
      </c>
      <c r="B34" s="32">
        <v>0.12</v>
      </c>
      <c r="C34" s="31">
        <f t="shared" si="1"/>
        <v>9.4887929345830457E-3</v>
      </c>
      <c r="D34" s="32">
        <v>0</v>
      </c>
      <c r="E34" s="31">
        <f t="shared" si="2"/>
        <v>0</v>
      </c>
      <c r="F34" s="30" t="s">
        <v>195</v>
      </c>
      <c r="G34" s="28">
        <f t="shared" si="3"/>
        <v>84664.041954066939</v>
      </c>
      <c r="H34" s="28">
        <f t="shared" si="4"/>
        <v>84664.041954066939</v>
      </c>
      <c r="I34" s="28">
        <f t="shared" si="5"/>
        <v>-803.35956310699294</v>
      </c>
      <c r="J34" s="28">
        <f t="shared" si="6"/>
        <v>-803.35956310699294</v>
      </c>
      <c r="K34" s="28">
        <f t="shared" si="14"/>
        <v>0</v>
      </c>
      <c r="L34" s="29"/>
      <c r="M34" s="28">
        <f t="shared" si="7"/>
        <v>0</v>
      </c>
      <c r="N34" s="28">
        <f t="shared" si="8"/>
        <v>-13.333333333333334</v>
      </c>
      <c r="O34" s="28">
        <f t="shared" si="9"/>
        <v>0</v>
      </c>
      <c r="P34" s="28">
        <f t="shared" si="10"/>
        <v>-5</v>
      </c>
      <c r="Q34" s="28">
        <f t="shared" si="11"/>
        <v>-3</v>
      </c>
      <c r="R34" s="28">
        <f t="shared" si="12"/>
        <v>84664.041954066939</v>
      </c>
      <c r="S34" s="28">
        <f t="shared" si="13"/>
        <v>-824.69289644032631</v>
      </c>
    </row>
    <row r="35" spans="1:19" ht="12" customHeight="1" x14ac:dyDescent="0.2">
      <c r="A35" s="33">
        <f t="shared" si="0"/>
        <v>10</v>
      </c>
      <c r="B35" s="32">
        <v>0.12</v>
      </c>
      <c r="C35" s="31">
        <f t="shared" si="1"/>
        <v>9.4887929345830457E-3</v>
      </c>
      <c r="D35" s="32">
        <v>0</v>
      </c>
      <c r="E35" s="31">
        <f t="shared" si="2"/>
        <v>0</v>
      </c>
      <c r="F35" s="30" t="s">
        <v>195</v>
      </c>
      <c r="G35" s="28">
        <f t="shared" si="3"/>
        <v>84664.041954066939</v>
      </c>
      <c r="H35" s="28">
        <f t="shared" si="4"/>
        <v>84664.041954066939</v>
      </c>
      <c r="I35" s="28">
        <f t="shared" si="5"/>
        <v>-803.35956310699294</v>
      </c>
      <c r="J35" s="28">
        <f t="shared" si="6"/>
        <v>-803.35956310699294</v>
      </c>
      <c r="K35" s="28">
        <f t="shared" si="14"/>
        <v>0</v>
      </c>
      <c r="L35" s="29"/>
      <c r="M35" s="28">
        <f t="shared" si="7"/>
        <v>0</v>
      </c>
      <c r="N35" s="28">
        <f t="shared" si="8"/>
        <v>-13.333333333333334</v>
      </c>
      <c r="O35" s="28">
        <f t="shared" si="9"/>
        <v>0</v>
      </c>
      <c r="P35" s="28">
        <f t="shared" si="10"/>
        <v>-5</v>
      </c>
      <c r="Q35" s="28">
        <f t="shared" si="11"/>
        <v>-3</v>
      </c>
      <c r="R35" s="28">
        <f t="shared" si="12"/>
        <v>84664.041954066939</v>
      </c>
      <c r="S35" s="28">
        <f t="shared" si="13"/>
        <v>-824.69289644032631</v>
      </c>
    </row>
    <row r="36" spans="1:19" ht="12" customHeight="1" x14ac:dyDescent="0.2">
      <c r="A36" s="33">
        <f t="shared" si="0"/>
        <v>11</v>
      </c>
      <c r="B36" s="32">
        <v>0.12</v>
      </c>
      <c r="C36" s="31">
        <f t="shared" si="1"/>
        <v>9.4887929345830457E-3</v>
      </c>
      <c r="D36" s="32">
        <v>0</v>
      </c>
      <c r="E36" s="31">
        <f t="shared" si="2"/>
        <v>0</v>
      </c>
      <c r="F36" s="30" t="s">
        <v>195</v>
      </c>
      <c r="G36" s="28">
        <f t="shared" si="3"/>
        <v>84664.041954066939</v>
      </c>
      <c r="H36" s="28">
        <f t="shared" si="4"/>
        <v>84664.041954066939</v>
      </c>
      <c r="I36" s="28">
        <f t="shared" si="5"/>
        <v>-803.35956310699294</v>
      </c>
      <c r="J36" s="28">
        <f t="shared" si="6"/>
        <v>-803.35956310699294</v>
      </c>
      <c r="K36" s="28">
        <f t="shared" si="14"/>
        <v>0</v>
      </c>
      <c r="L36" s="29"/>
      <c r="M36" s="28">
        <f t="shared" si="7"/>
        <v>0</v>
      </c>
      <c r="N36" s="28">
        <f t="shared" si="8"/>
        <v>-13.333333333333334</v>
      </c>
      <c r="O36" s="28">
        <f t="shared" si="9"/>
        <v>0</v>
      </c>
      <c r="P36" s="28">
        <f t="shared" si="10"/>
        <v>-5</v>
      </c>
      <c r="Q36" s="28">
        <f t="shared" si="11"/>
        <v>-3</v>
      </c>
      <c r="R36" s="28">
        <f t="shared" si="12"/>
        <v>84664.041954066939</v>
      </c>
      <c r="S36" s="28">
        <f t="shared" si="13"/>
        <v>-824.69289644032631</v>
      </c>
    </row>
    <row r="37" spans="1:19" ht="12" customHeight="1" x14ac:dyDescent="0.2">
      <c r="A37" s="33">
        <f t="shared" si="0"/>
        <v>12</v>
      </c>
      <c r="B37" s="32">
        <v>0.12</v>
      </c>
      <c r="C37" s="31">
        <f t="shared" si="1"/>
        <v>9.4887929345830457E-3</v>
      </c>
      <c r="D37" s="32">
        <v>0</v>
      </c>
      <c r="E37" s="31">
        <f t="shared" si="2"/>
        <v>0</v>
      </c>
      <c r="F37" s="30" t="s">
        <v>6</v>
      </c>
      <c r="G37" s="28">
        <f t="shared" si="3"/>
        <v>84664.041954066939</v>
      </c>
      <c r="H37" s="28">
        <f t="shared" si="4"/>
        <v>84664.041954066939</v>
      </c>
      <c r="I37" s="28">
        <f t="shared" si="5"/>
        <v>-803.35956310699294</v>
      </c>
      <c r="J37" s="28">
        <f t="shared" si="6"/>
        <v>-3820.0748905742234</v>
      </c>
      <c r="K37" s="28">
        <f t="shared" si="14"/>
        <v>-3016.7153274672305</v>
      </c>
      <c r="L37" s="29">
        <v>-5000</v>
      </c>
      <c r="M37" s="28">
        <f t="shared" si="7"/>
        <v>0</v>
      </c>
      <c r="N37" s="28">
        <f t="shared" si="8"/>
        <v>-13.333333333333334</v>
      </c>
      <c r="O37" s="28">
        <f t="shared" si="9"/>
        <v>0</v>
      </c>
      <c r="P37" s="28">
        <f t="shared" si="10"/>
        <v>-5</v>
      </c>
      <c r="Q37" s="28">
        <f t="shared" si="11"/>
        <v>-3</v>
      </c>
      <c r="R37" s="28">
        <f t="shared" si="12"/>
        <v>76647.326626599708</v>
      </c>
      <c r="S37" s="28">
        <f t="shared" si="13"/>
        <v>-8841.4082239075578</v>
      </c>
    </row>
    <row r="38" spans="1:19" ht="12" customHeight="1" x14ac:dyDescent="0.2">
      <c r="A38" s="33">
        <f t="shared" si="0"/>
        <v>13</v>
      </c>
      <c r="B38" s="32">
        <v>0.11</v>
      </c>
      <c r="C38" s="31">
        <f t="shared" si="1"/>
        <v>8.7345938235519061E-3</v>
      </c>
      <c r="D38" s="32">
        <v>0</v>
      </c>
      <c r="E38" s="31">
        <f t="shared" si="2"/>
        <v>0</v>
      </c>
      <c r="F38" s="30" t="s">
        <v>6</v>
      </c>
      <c r="G38" s="28">
        <f t="shared" si="3"/>
        <v>76647.326626599708</v>
      </c>
      <c r="H38" s="28">
        <f t="shared" si="4"/>
        <v>76647.326626599708</v>
      </c>
      <c r="I38" s="28">
        <f t="shared" si="5"/>
        <v>-669.48326574446332</v>
      </c>
      <c r="J38" s="28">
        <f t="shared" si="6"/>
        <v>-3553.9436954922571</v>
      </c>
      <c r="K38" s="28">
        <f t="shared" si="14"/>
        <v>-2884.4604297477936</v>
      </c>
      <c r="L38" s="29"/>
      <c r="M38" s="28">
        <f t="shared" si="7"/>
        <v>0</v>
      </c>
      <c r="N38" s="28">
        <f t="shared" si="8"/>
        <v>-13.333333333333334</v>
      </c>
      <c r="O38" s="28">
        <f t="shared" si="9"/>
        <v>0</v>
      </c>
      <c r="P38" s="28">
        <f t="shared" si="10"/>
        <v>-5</v>
      </c>
      <c r="Q38" s="28">
        <f t="shared" si="11"/>
        <v>-3</v>
      </c>
      <c r="R38" s="28">
        <f t="shared" si="12"/>
        <v>73762.866196851915</v>
      </c>
      <c r="S38" s="28">
        <f t="shared" si="13"/>
        <v>-3575.2770288255906</v>
      </c>
    </row>
    <row r="39" spans="1:19" ht="12" customHeight="1" x14ac:dyDescent="0.2">
      <c r="A39" s="33">
        <f t="shared" si="0"/>
        <v>14</v>
      </c>
      <c r="B39" s="32">
        <v>0.11</v>
      </c>
      <c r="C39" s="31">
        <f t="shared" si="1"/>
        <v>8.7345938235519061E-3</v>
      </c>
      <c r="D39" s="32">
        <v>0</v>
      </c>
      <c r="E39" s="31">
        <f t="shared" si="2"/>
        <v>0</v>
      </c>
      <c r="F39" s="30" t="s">
        <v>6</v>
      </c>
      <c r="G39" s="28">
        <f t="shared" si="3"/>
        <v>73762.866196851915</v>
      </c>
      <c r="H39" s="28">
        <f t="shared" si="4"/>
        <v>73762.866196851915</v>
      </c>
      <c r="I39" s="28">
        <f t="shared" si="5"/>
        <v>-644.28867549050847</v>
      </c>
      <c r="J39" s="28">
        <f t="shared" si="6"/>
        <v>-3553.9436954922576</v>
      </c>
      <c r="K39" s="28">
        <f t="shared" si="14"/>
        <v>-2909.6550200017491</v>
      </c>
      <c r="L39" s="29"/>
      <c r="M39" s="28">
        <f t="shared" si="7"/>
        <v>0</v>
      </c>
      <c r="N39" s="28">
        <f t="shared" si="8"/>
        <v>-13.333333333333334</v>
      </c>
      <c r="O39" s="28">
        <f t="shared" si="9"/>
        <v>0</v>
      </c>
      <c r="P39" s="28">
        <f t="shared" si="10"/>
        <v>-5</v>
      </c>
      <c r="Q39" s="28">
        <f t="shared" si="11"/>
        <v>-3</v>
      </c>
      <c r="R39" s="28">
        <f t="shared" si="12"/>
        <v>70853.211176850164</v>
      </c>
      <c r="S39" s="28">
        <f t="shared" si="13"/>
        <v>-3575.2770288255911</v>
      </c>
    </row>
    <row r="40" spans="1:19" ht="12" customHeight="1" x14ac:dyDescent="0.2">
      <c r="A40" s="33">
        <f t="shared" si="0"/>
        <v>15</v>
      </c>
      <c r="B40" s="32">
        <v>0.11</v>
      </c>
      <c r="C40" s="31">
        <f t="shared" si="1"/>
        <v>8.7345938235519061E-3</v>
      </c>
      <c r="D40" s="32">
        <v>0</v>
      </c>
      <c r="E40" s="31">
        <f t="shared" si="2"/>
        <v>0</v>
      </c>
      <c r="F40" s="30" t="s">
        <v>6</v>
      </c>
      <c r="G40" s="28">
        <f t="shared" si="3"/>
        <v>70853.211176850164</v>
      </c>
      <c r="H40" s="28">
        <f t="shared" si="4"/>
        <v>70853.211176850164</v>
      </c>
      <c r="I40" s="28">
        <f t="shared" si="5"/>
        <v>-618.87402072413431</v>
      </c>
      <c r="J40" s="28">
        <f t="shared" si="6"/>
        <v>-3553.9436954922571</v>
      </c>
      <c r="K40" s="28">
        <f t="shared" si="14"/>
        <v>-2935.0696747681227</v>
      </c>
      <c r="L40" s="29"/>
      <c r="M40" s="28">
        <f t="shared" si="7"/>
        <v>0</v>
      </c>
      <c r="N40" s="28">
        <f t="shared" si="8"/>
        <v>-13.333333333333334</v>
      </c>
      <c r="O40" s="28">
        <f t="shared" si="9"/>
        <v>0</v>
      </c>
      <c r="P40" s="28">
        <f t="shared" si="10"/>
        <v>-5</v>
      </c>
      <c r="Q40" s="28">
        <f t="shared" si="11"/>
        <v>-3</v>
      </c>
      <c r="R40" s="28">
        <f t="shared" si="12"/>
        <v>67918.141502082042</v>
      </c>
      <c r="S40" s="28">
        <f t="shared" si="13"/>
        <v>-3575.2770288255906</v>
      </c>
    </row>
    <row r="41" spans="1:19" ht="12" customHeight="1" x14ac:dyDescent="0.2">
      <c r="A41" s="33">
        <f t="shared" si="0"/>
        <v>16</v>
      </c>
      <c r="B41" s="32">
        <v>0.11</v>
      </c>
      <c r="C41" s="31">
        <f t="shared" si="1"/>
        <v>8.7345938235519061E-3</v>
      </c>
      <c r="D41" s="32">
        <v>0</v>
      </c>
      <c r="E41" s="31">
        <f t="shared" si="2"/>
        <v>0</v>
      </c>
      <c r="F41" s="30" t="s">
        <v>6</v>
      </c>
      <c r="G41" s="28">
        <f t="shared" si="3"/>
        <v>67918.141502082042</v>
      </c>
      <c r="H41" s="28">
        <f t="shared" si="4"/>
        <v>67918.141502082042</v>
      </c>
      <c r="I41" s="28">
        <f t="shared" si="5"/>
        <v>-593.23737927121022</v>
      </c>
      <c r="J41" s="28">
        <f t="shared" si="6"/>
        <v>-3553.9436954922571</v>
      </c>
      <c r="K41" s="28">
        <f t="shared" si="14"/>
        <v>-2960.706316221047</v>
      </c>
      <c r="L41" s="29"/>
      <c r="M41" s="28">
        <f t="shared" si="7"/>
        <v>0</v>
      </c>
      <c r="N41" s="28">
        <f t="shared" si="8"/>
        <v>-13.333333333333334</v>
      </c>
      <c r="O41" s="28">
        <f t="shared" si="9"/>
        <v>0</v>
      </c>
      <c r="P41" s="28">
        <f t="shared" si="10"/>
        <v>-5</v>
      </c>
      <c r="Q41" s="28">
        <f t="shared" si="11"/>
        <v>-3</v>
      </c>
      <c r="R41" s="28">
        <f t="shared" si="12"/>
        <v>64957.435185860995</v>
      </c>
      <c r="S41" s="28">
        <f t="shared" si="13"/>
        <v>-3575.2770288255906</v>
      </c>
    </row>
    <row r="42" spans="1:19" ht="12" customHeight="1" x14ac:dyDescent="0.2">
      <c r="A42" s="33">
        <f t="shared" si="0"/>
        <v>17</v>
      </c>
      <c r="B42" s="32">
        <v>0.11</v>
      </c>
      <c r="C42" s="31">
        <f t="shared" si="1"/>
        <v>8.7345938235519061E-3</v>
      </c>
      <c r="D42" s="32">
        <v>0</v>
      </c>
      <c r="E42" s="31">
        <f t="shared" si="2"/>
        <v>0</v>
      </c>
      <c r="F42" s="30" t="s">
        <v>6</v>
      </c>
      <c r="G42" s="28">
        <f t="shared" si="3"/>
        <v>64957.435185860995</v>
      </c>
      <c r="H42" s="28">
        <f t="shared" si="4"/>
        <v>64957.435185860995</v>
      </c>
      <c r="I42" s="28">
        <f t="shared" si="5"/>
        <v>-567.37681216819476</v>
      </c>
      <c r="J42" s="28">
        <f t="shared" si="6"/>
        <v>-3553.9436954922571</v>
      </c>
      <c r="K42" s="28">
        <f t="shared" si="14"/>
        <v>-2986.5668833240625</v>
      </c>
      <c r="L42" s="29"/>
      <c r="M42" s="28">
        <f t="shared" si="7"/>
        <v>0</v>
      </c>
      <c r="N42" s="28">
        <f t="shared" si="8"/>
        <v>-13.333333333333334</v>
      </c>
      <c r="O42" s="28">
        <f t="shared" si="9"/>
        <v>0</v>
      </c>
      <c r="P42" s="28">
        <f t="shared" si="10"/>
        <v>-5</v>
      </c>
      <c r="Q42" s="28">
        <f t="shared" si="11"/>
        <v>-3</v>
      </c>
      <c r="R42" s="28">
        <f t="shared" si="12"/>
        <v>61970.868302536932</v>
      </c>
      <c r="S42" s="28">
        <f t="shared" si="13"/>
        <v>-3575.2770288255906</v>
      </c>
    </row>
    <row r="43" spans="1:19" ht="12" customHeight="1" x14ac:dyDescent="0.2">
      <c r="A43" s="33">
        <f t="shared" si="0"/>
        <v>18</v>
      </c>
      <c r="B43" s="32">
        <v>0.11</v>
      </c>
      <c r="C43" s="31">
        <f t="shared" si="1"/>
        <v>8.7345938235519061E-3</v>
      </c>
      <c r="D43" s="32">
        <v>0</v>
      </c>
      <c r="E43" s="31">
        <f t="shared" si="2"/>
        <v>0</v>
      </c>
      <c r="F43" s="30" t="s">
        <v>6</v>
      </c>
      <c r="G43" s="28">
        <f t="shared" si="3"/>
        <v>61970.868302536932</v>
      </c>
      <c r="H43" s="28">
        <f t="shared" si="4"/>
        <v>61970.868302536932</v>
      </c>
      <c r="I43" s="28">
        <f t="shared" si="5"/>
        <v>-541.29036351548768</v>
      </c>
      <c r="J43" s="28">
        <f t="shared" si="6"/>
        <v>-3553.9436954922571</v>
      </c>
      <c r="K43" s="28">
        <f t="shared" si="14"/>
        <v>-3012.6533319767696</v>
      </c>
      <c r="L43" s="29"/>
      <c r="M43" s="28">
        <f t="shared" si="7"/>
        <v>0</v>
      </c>
      <c r="N43" s="28">
        <f t="shared" si="8"/>
        <v>-13.333333333333334</v>
      </c>
      <c r="O43" s="28">
        <f t="shared" si="9"/>
        <v>0</v>
      </c>
      <c r="P43" s="28">
        <f t="shared" si="10"/>
        <v>-5</v>
      </c>
      <c r="Q43" s="28">
        <f t="shared" si="11"/>
        <v>-3</v>
      </c>
      <c r="R43" s="28">
        <f t="shared" si="12"/>
        <v>58958.214970560162</v>
      </c>
      <c r="S43" s="28">
        <f t="shared" si="13"/>
        <v>-3575.2770288255906</v>
      </c>
    </row>
    <row r="44" spans="1:19" ht="12" customHeight="1" x14ac:dyDescent="0.2">
      <c r="A44" s="33">
        <f t="shared" si="0"/>
        <v>19</v>
      </c>
      <c r="B44" s="32">
        <v>0.11</v>
      </c>
      <c r="C44" s="31">
        <f t="shared" si="1"/>
        <v>8.7345938235519061E-3</v>
      </c>
      <c r="D44" s="32">
        <v>0</v>
      </c>
      <c r="E44" s="31">
        <f t="shared" si="2"/>
        <v>0</v>
      </c>
      <c r="F44" s="30" t="s">
        <v>6</v>
      </c>
      <c r="G44" s="28">
        <f t="shared" si="3"/>
        <v>58958.214970560162</v>
      </c>
      <c r="H44" s="28">
        <f t="shared" si="4"/>
        <v>58958.214970560162</v>
      </c>
      <c r="I44" s="28">
        <f t="shared" si="5"/>
        <v>-514.97606032950034</v>
      </c>
      <c r="J44" s="28">
        <f t="shared" si="6"/>
        <v>-3553.9436954922576</v>
      </c>
      <c r="K44" s="28">
        <f t="shared" si="14"/>
        <v>-3038.9676351627572</v>
      </c>
      <c r="L44" s="29"/>
      <c r="M44" s="28">
        <f t="shared" si="7"/>
        <v>0</v>
      </c>
      <c r="N44" s="28">
        <f t="shared" si="8"/>
        <v>-13.333333333333334</v>
      </c>
      <c r="O44" s="28">
        <f t="shared" si="9"/>
        <v>0</v>
      </c>
      <c r="P44" s="28">
        <f t="shared" si="10"/>
        <v>-5</v>
      </c>
      <c r="Q44" s="28">
        <f t="shared" si="11"/>
        <v>-3</v>
      </c>
      <c r="R44" s="28">
        <f t="shared" si="12"/>
        <v>55919.247335397406</v>
      </c>
      <c r="S44" s="28">
        <f t="shared" si="13"/>
        <v>-3575.2770288255911</v>
      </c>
    </row>
    <row r="45" spans="1:19" ht="12" customHeight="1" x14ac:dyDescent="0.2">
      <c r="A45" s="33">
        <f t="shared" si="0"/>
        <v>20</v>
      </c>
      <c r="B45" s="32">
        <v>0.11</v>
      </c>
      <c r="C45" s="31">
        <f t="shared" si="1"/>
        <v>8.7345938235519061E-3</v>
      </c>
      <c r="D45" s="32">
        <v>0</v>
      </c>
      <c r="E45" s="31">
        <f t="shared" si="2"/>
        <v>0</v>
      </c>
      <c r="F45" s="30" t="s">
        <v>6</v>
      </c>
      <c r="G45" s="28">
        <f t="shared" si="3"/>
        <v>55919.247335397406</v>
      </c>
      <c r="H45" s="28">
        <f t="shared" si="4"/>
        <v>55919.247335397406</v>
      </c>
      <c r="I45" s="28">
        <f t="shared" si="5"/>
        <v>-488.43191239343355</v>
      </c>
      <c r="J45" s="28">
        <f t="shared" si="6"/>
        <v>-3553.9436954922571</v>
      </c>
      <c r="K45" s="28">
        <f t="shared" si="14"/>
        <v>-3065.5117830988238</v>
      </c>
      <c r="L45" s="29"/>
      <c r="M45" s="28">
        <f t="shared" si="7"/>
        <v>0</v>
      </c>
      <c r="N45" s="28">
        <f t="shared" si="8"/>
        <v>-13.333333333333334</v>
      </c>
      <c r="O45" s="28">
        <f t="shared" si="9"/>
        <v>0</v>
      </c>
      <c r="P45" s="28">
        <f t="shared" si="10"/>
        <v>-5</v>
      </c>
      <c r="Q45" s="28">
        <f t="shared" si="11"/>
        <v>-3</v>
      </c>
      <c r="R45" s="28">
        <f t="shared" si="12"/>
        <v>52853.735552298582</v>
      </c>
      <c r="S45" s="28">
        <f t="shared" si="13"/>
        <v>-3575.2770288255906</v>
      </c>
    </row>
    <row r="46" spans="1:19" ht="12" customHeight="1" x14ac:dyDescent="0.2">
      <c r="A46" s="33">
        <f t="shared" si="0"/>
        <v>21</v>
      </c>
      <c r="B46" s="32">
        <v>0.11</v>
      </c>
      <c r="C46" s="31">
        <f t="shared" si="1"/>
        <v>8.7345938235519061E-3</v>
      </c>
      <c r="D46" s="32">
        <v>0</v>
      </c>
      <c r="E46" s="31">
        <f t="shared" si="2"/>
        <v>0</v>
      </c>
      <c r="F46" s="30" t="s">
        <v>6</v>
      </c>
      <c r="G46" s="28">
        <f t="shared" si="3"/>
        <v>52853.735552298582</v>
      </c>
      <c r="H46" s="28">
        <f t="shared" si="4"/>
        <v>52853.735552298582</v>
      </c>
      <c r="I46" s="28">
        <f t="shared" si="5"/>
        <v>-461.65591210675296</v>
      </c>
      <c r="J46" s="28">
        <f t="shared" si="6"/>
        <v>-3553.9436954922576</v>
      </c>
      <c r="K46" s="28">
        <f t="shared" si="14"/>
        <v>-3092.2877833855046</v>
      </c>
      <c r="L46" s="29"/>
      <c r="M46" s="28">
        <f t="shared" si="7"/>
        <v>0</v>
      </c>
      <c r="N46" s="28">
        <f t="shared" si="8"/>
        <v>-13.333333333333334</v>
      </c>
      <c r="O46" s="28">
        <f t="shared" si="9"/>
        <v>0</v>
      </c>
      <c r="P46" s="28">
        <f t="shared" si="10"/>
        <v>-5</v>
      </c>
      <c r="Q46" s="28">
        <f t="shared" si="11"/>
        <v>-3</v>
      </c>
      <c r="R46" s="28">
        <f t="shared" si="12"/>
        <v>49761.44776891308</v>
      </c>
      <c r="S46" s="28">
        <f t="shared" si="13"/>
        <v>-3575.2770288255911</v>
      </c>
    </row>
    <row r="47" spans="1:19" ht="12" customHeight="1" x14ac:dyDescent="0.2">
      <c r="A47" s="33">
        <f t="shared" si="0"/>
        <v>22</v>
      </c>
      <c r="B47" s="32">
        <v>0.11</v>
      </c>
      <c r="C47" s="31">
        <f t="shared" si="1"/>
        <v>8.7345938235519061E-3</v>
      </c>
      <c r="D47" s="32">
        <v>0</v>
      </c>
      <c r="E47" s="31">
        <f t="shared" si="2"/>
        <v>0</v>
      </c>
      <c r="F47" s="30" t="s">
        <v>6</v>
      </c>
      <c r="G47" s="28">
        <f t="shared" si="3"/>
        <v>49761.44776891308</v>
      </c>
      <c r="H47" s="28">
        <f t="shared" si="4"/>
        <v>49761.44776891308</v>
      </c>
      <c r="I47" s="28">
        <f t="shared" si="5"/>
        <v>-434.64603433334895</v>
      </c>
      <c r="J47" s="28">
        <f t="shared" si="6"/>
        <v>-3553.9436954922576</v>
      </c>
      <c r="K47" s="28">
        <f t="shared" si="14"/>
        <v>-3119.2976611589088</v>
      </c>
      <c r="L47" s="29"/>
      <c r="M47" s="28">
        <f t="shared" si="7"/>
        <v>0</v>
      </c>
      <c r="N47" s="28">
        <f t="shared" si="8"/>
        <v>-13.333333333333334</v>
      </c>
      <c r="O47" s="28">
        <f t="shared" si="9"/>
        <v>0</v>
      </c>
      <c r="P47" s="28">
        <f t="shared" si="10"/>
        <v>-5</v>
      </c>
      <c r="Q47" s="28">
        <f t="shared" si="11"/>
        <v>-3</v>
      </c>
      <c r="R47" s="28">
        <f t="shared" si="12"/>
        <v>46642.150107754169</v>
      </c>
      <c r="S47" s="28">
        <f t="shared" si="13"/>
        <v>-3575.2770288255911</v>
      </c>
    </row>
    <row r="48" spans="1:19" ht="12" customHeight="1" x14ac:dyDescent="0.2">
      <c r="A48" s="33">
        <f t="shared" si="0"/>
        <v>23</v>
      </c>
      <c r="B48" s="32">
        <v>0.11</v>
      </c>
      <c r="C48" s="31">
        <f t="shared" si="1"/>
        <v>8.7345938235519061E-3</v>
      </c>
      <c r="D48" s="32">
        <v>0</v>
      </c>
      <c r="E48" s="31">
        <f t="shared" si="2"/>
        <v>0</v>
      </c>
      <c r="F48" s="30" t="s">
        <v>6</v>
      </c>
      <c r="G48" s="28">
        <f t="shared" si="3"/>
        <v>46642.150107754169</v>
      </c>
      <c r="H48" s="28">
        <f t="shared" si="4"/>
        <v>46642.150107754169</v>
      </c>
      <c r="I48" s="28">
        <f t="shared" si="5"/>
        <v>-407.40023624837045</v>
      </c>
      <c r="J48" s="28">
        <f t="shared" si="6"/>
        <v>-3553.9436954922576</v>
      </c>
      <c r="K48" s="28">
        <f t="shared" si="14"/>
        <v>-3146.5434592438869</v>
      </c>
      <c r="L48" s="29"/>
      <c r="M48" s="28">
        <f t="shared" si="7"/>
        <v>0</v>
      </c>
      <c r="N48" s="28">
        <f t="shared" si="8"/>
        <v>-13.333333333333334</v>
      </c>
      <c r="O48" s="28">
        <f t="shared" si="9"/>
        <v>0</v>
      </c>
      <c r="P48" s="28">
        <f t="shared" si="10"/>
        <v>-5</v>
      </c>
      <c r="Q48" s="28">
        <f t="shared" si="11"/>
        <v>-3</v>
      </c>
      <c r="R48" s="28">
        <f t="shared" si="12"/>
        <v>43495.606648510278</v>
      </c>
      <c r="S48" s="28">
        <f t="shared" si="13"/>
        <v>-3575.2770288255911</v>
      </c>
    </row>
    <row r="49" spans="1:19" ht="12" customHeight="1" x14ac:dyDescent="0.2">
      <c r="A49" s="33">
        <f t="shared" si="0"/>
        <v>24</v>
      </c>
      <c r="B49" s="32">
        <v>0.11</v>
      </c>
      <c r="C49" s="31">
        <f t="shared" si="1"/>
        <v>8.7345938235519061E-3</v>
      </c>
      <c r="D49" s="32">
        <v>0</v>
      </c>
      <c r="E49" s="31">
        <f t="shared" si="2"/>
        <v>0</v>
      </c>
      <c r="F49" s="30" t="s">
        <v>6</v>
      </c>
      <c r="G49" s="28">
        <f t="shared" si="3"/>
        <v>43495.606648510278</v>
      </c>
      <c r="H49" s="28">
        <f t="shared" si="4"/>
        <v>43495.606648510278</v>
      </c>
      <c r="I49" s="28">
        <f t="shared" si="5"/>
        <v>-379.91645718372109</v>
      </c>
      <c r="J49" s="28">
        <f t="shared" si="6"/>
        <v>-3553.9436954922562</v>
      </c>
      <c r="K49" s="28">
        <f t="shared" si="14"/>
        <v>-3174.0272383085353</v>
      </c>
      <c r="L49" s="29">
        <v>-5000</v>
      </c>
      <c r="M49" s="28">
        <f t="shared" si="7"/>
        <v>0</v>
      </c>
      <c r="N49" s="28">
        <f t="shared" si="8"/>
        <v>-13.333333333333334</v>
      </c>
      <c r="O49" s="28">
        <f t="shared" si="9"/>
        <v>0</v>
      </c>
      <c r="P49" s="28">
        <f t="shared" si="10"/>
        <v>-5</v>
      </c>
      <c r="Q49" s="28">
        <f t="shared" si="11"/>
        <v>-3</v>
      </c>
      <c r="R49" s="28">
        <f t="shared" si="12"/>
        <v>35321.579410201746</v>
      </c>
      <c r="S49" s="28">
        <f t="shared" si="13"/>
        <v>-8575.2770288255906</v>
      </c>
    </row>
    <row r="50" spans="1:19" ht="12" customHeight="1" x14ac:dyDescent="0.2">
      <c r="A50" s="33">
        <f t="shared" si="0"/>
        <v>25</v>
      </c>
      <c r="B50" s="32">
        <v>0.1</v>
      </c>
      <c r="C50" s="31">
        <f t="shared" si="1"/>
        <v>7.9741404289037643E-3</v>
      </c>
      <c r="D50" s="32">
        <v>0</v>
      </c>
      <c r="E50" s="31">
        <f t="shared" si="2"/>
        <v>0</v>
      </c>
      <c r="F50" s="30" t="s">
        <v>6</v>
      </c>
      <c r="G50" s="28">
        <f t="shared" si="3"/>
        <v>35321.579410201746</v>
      </c>
      <c r="H50" s="28">
        <f t="shared" si="4"/>
        <v>35321.579410201746</v>
      </c>
      <c r="I50" s="28">
        <f t="shared" si="5"/>
        <v>-281.65923438762451</v>
      </c>
      <c r="J50" s="28">
        <f t="shared" si="6"/>
        <v>-3098.2515782638616</v>
      </c>
      <c r="K50" s="28">
        <f t="shared" si="14"/>
        <v>-2816.592343876237</v>
      </c>
      <c r="L50" s="29"/>
      <c r="M50" s="28">
        <f t="shared" si="7"/>
        <v>0</v>
      </c>
      <c r="N50" s="28">
        <f t="shared" si="8"/>
        <v>-13.333333333333334</v>
      </c>
      <c r="O50" s="28">
        <f t="shared" si="9"/>
        <v>0</v>
      </c>
      <c r="P50" s="28">
        <f t="shared" si="10"/>
        <v>-5</v>
      </c>
      <c r="Q50" s="28">
        <f t="shared" si="11"/>
        <v>-3</v>
      </c>
      <c r="R50" s="28">
        <f t="shared" si="12"/>
        <v>32504.98706632551</v>
      </c>
      <c r="S50" s="28">
        <f t="shared" si="13"/>
        <v>-3119.5849115971951</v>
      </c>
    </row>
    <row r="51" spans="1:19" ht="12" customHeight="1" x14ac:dyDescent="0.2">
      <c r="A51" s="33">
        <f t="shared" si="0"/>
        <v>26</v>
      </c>
      <c r="B51" s="32">
        <v>0.1</v>
      </c>
      <c r="C51" s="31">
        <f t="shared" si="1"/>
        <v>7.9741404289037643E-3</v>
      </c>
      <c r="D51" s="32">
        <v>0</v>
      </c>
      <c r="E51" s="31">
        <f t="shared" si="2"/>
        <v>0</v>
      </c>
      <c r="F51" s="30" t="s">
        <v>6</v>
      </c>
      <c r="G51" s="28">
        <f t="shared" si="3"/>
        <v>32504.98706632551</v>
      </c>
      <c r="H51" s="28">
        <f t="shared" si="4"/>
        <v>32504.98706632551</v>
      </c>
      <c r="I51" s="28">
        <f t="shared" si="5"/>
        <v>-259.19933150658022</v>
      </c>
      <c r="J51" s="28">
        <f t="shared" si="6"/>
        <v>-3098.2515782638611</v>
      </c>
      <c r="K51" s="28">
        <f t="shared" si="14"/>
        <v>-2839.052246757281</v>
      </c>
      <c r="L51" s="29"/>
      <c r="M51" s="28">
        <f t="shared" si="7"/>
        <v>0</v>
      </c>
      <c r="N51" s="28">
        <f t="shared" si="8"/>
        <v>-13.333333333333334</v>
      </c>
      <c r="O51" s="28">
        <f t="shared" si="9"/>
        <v>0</v>
      </c>
      <c r="P51" s="28">
        <f t="shared" si="10"/>
        <v>-5</v>
      </c>
      <c r="Q51" s="28">
        <f t="shared" si="11"/>
        <v>-3</v>
      </c>
      <c r="R51" s="28">
        <f t="shared" si="12"/>
        <v>29665.934819568229</v>
      </c>
      <c r="S51" s="28">
        <f t="shared" si="13"/>
        <v>-3119.5849115971946</v>
      </c>
    </row>
    <row r="52" spans="1:19" ht="12" customHeight="1" x14ac:dyDescent="0.2">
      <c r="A52" s="33">
        <f t="shared" si="0"/>
        <v>27</v>
      </c>
      <c r="B52" s="32">
        <v>0.1</v>
      </c>
      <c r="C52" s="31">
        <f t="shared" si="1"/>
        <v>7.9741404289037643E-3</v>
      </c>
      <c r="D52" s="32">
        <v>0</v>
      </c>
      <c r="E52" s="31">
        <f t="shared" si="2"/>
        <v>0</v>
      </c>
      <c r="F52" s="30" t="s">
        <v>6</v>
      </c>
      <c r="G52" s="28">
        <f t="shared" si="3"/>
        <v>29665.934819568229</v>
      </c>
      <c r="H52" s="28">
        <f t="shared" si="4"/>
        <v>29665.934819568229</v>
      </c>
      <c r="I52" s="28">
        <f t="shared" si="5"/>
        <v>-236.5603302059429</v>
      </c>
      <c r="J52" s="28">
        <f t="shared" si="6"/>
        <v>-3098.2515782638611</v>
      </c>
      <c r="K52" s="28">
        <f t="shared" si="14"/>
        <v>-2861.6912480579181</v>
      </c>
      <c r="L52" s="29"/>
      <c r="M52" s="28">
        <f t="shared" si="7"/>
        <v>0</v>
      </c>
      <c r="N52" s="28">
        <f t="shared" si="8"/>
        <v>-13.333333333333334</v>
      </c>
      <c r="O52" s="28">
        <f t="shared" si="9"/>
        <v>0</v>
      </c>
      <c r="P52" s="28">
        <f t="shared" si="10"/>
        <v>-5</v>
      </c>
      <c r="Q52" s="28">
        <f t="shared" si="11"/>
        <v>-3</v>
      </c>
      <c r="R52" s="28">
        <f t="shared" si="12"/>
        <v>26804.243571510309</v>
      </c>
      <c r="S52" s="28">
        <f t="shared" si="13"/>
        <v>-3119.5849115971946</v>
      </c>
    </row>
    <row r="53" spans="1:19" ht="12" customHeight="1" x14ac:dyDescent="0.2">
      <c r="A53" s="33">
        <f t="shared" si="0"/>
        <v>28</v>
      </c>
      <c r="B53" s="32">
        <v>0.1</v>
      </c>
      <c r="C53" s="31">
        <f t="shared" si="1"/>
        <v>7.9741404289037643E-3</v>
      </c>
      <c r="D53" s="32">
        <v>0</v>
      </c>
      <c r="E53" s="31">
        <f t="shared" si="2"/>
        <v>0</v>
      </c>
      <c r="F53" s="30" t="s">
        <v>6</v>
      </c>
      <c r="G53" s="28">
        <f t="shared" si="3"/>
        <v>26804.243571510309</v>
      </c>
      <c r="H53" s="28">
        <f t="shared" si="4"/>
        <v>26804.243571510309</v>
      </c>
      <c r="I53" s="28">
        <f t="shared" si="5"/>
        <v>-213.74080232976419</v>
      </c>
      <c r="J53" s="28">
        <f t="shared" si="6"/>
        <v>-3098.2515782638611</v>
      </c>
      <c r="K53" s="28">
        <f t="shared" si="14"/>
        <v>-2884.5107759340967</v>
      </c>
      <c r="L53" s="29"/>
      <c r="M53" s="28">
        <f t="shared" si="7"/>
        <v>0</v>
      </c>
      <c r="N53" s="28">
        <f t="shared" si="8"/>
        <v>-13.333333333333334</v>
      </c>
      <c r="O53" s="28">
        <f t="shared" si="9"/>
        <v>0</v>
      </c>
      <c r="P53" s="28">
        <f t="shared" si="10"/>
        <v>-5</v>
      </c>
      <c r="Q53" s="28">
        <f t="shared" si="11"/>
        <v>-3</v>
      </c>
      <c r="R53" s="28">
        <f t="shared" si="12"/>
        <v>23919.732795576212</v>
      </c>
      <c r="S53" s="28">
        <f t="shared" si="13"/>
        <v>-3119.5849115971946</v>
      </c>
    </row>
    <row r="54" spans="1:19" ht="12" customHeight="1" x14ac:dyDescent="0.2">
      <c r="A54" s="33">
        <f t="shared" si="0"/>
        <v>29</v>
      </c>
      <c r="B54" s="32">
        <v>0.1</v>
      </c>
      <c r="C54" s="31">
        <f t="shared" si="1"/>
        <v>7.9741404289037643E-3</v>
      </c>
      <c r="D54" s="32">
        <v>0</v>
      </c>
      <c r="E54" s="31">
        <f t="shared" si="2"/>
        <v>0</v>
      </c>
      <c r="F54" s="30" t="s">
        <v>6</v>
      </c>
      <c r="G54" s="28">
        <f t="shared" si="3"/>
        <v>23919.732795576212</v>
      </c>
      <c r="H54" s="28">
        <f t="shared" si="4"/>
        <v>23919.732795576212</v>
      </c>
      <c r="I54" s="28">
        <f t="shared" si="5"/>
        <v>-190.73930833377952</v>
      </c>
      <c r="J54" s="28">
        <f t="shared" si="6"/>
        <v>-3098.2515782638611</v>
      </c>
      <c r="K54" s="28">
        <f t="shared" si="14"/>
        <v>-2907.5122699300814</v>
      </c>
      <c r="L54" s="29"/>
      <c r="M54" s="28">
        <f t="shared" si="7"/>
        <v>0</v>
      </c>
      <c r="N54" s="28">
        <f t="shared" si="8"/>
        <v>-13.333333333333334</v>
      </c>
      <c r="O54" s="28">
        <f t="shared" si="9"/>
        <v>0</v>
      </c>
      <c r="P54" s="28">
        <f t="shared" si="10"/>
        <v>-5</v>
      </c>
      <c r="Q54" s="28">
        <f t="shared" si="11"/>
        <v>-3</v>
      </c>
      <c r="R54" s="28">
        <f t="shared" si="12"/>
        <v>21012.220525646131</v>
      </c>
      <c r="S54" s="28">
        <f t="shared" si="13"/>
        <v>-3119.5849115971946</v>
      </c>
    </row>
    <row r="55" spans="1:19" ht="12" customHeight="1" x14ac:dyDescent="0.2">
      <c r="A55" s="33">
        <f t="shared" si="0"/>
        <v>30</v>
      </c>
      <c r="B55" s="32">
        <v>0.1</v>
      </c>
      <c r="C55" s="31">
        <f t="shared" si="1"/>
        <v>7.9741404289037643E-3</v>
      </c>
      <c r="D55" s="32">
        <v>0</v>
      </c>
      <c r="E55" s="31">
        <f t="shared" si="2"/>
        <v>0</v>
      </c>
      <c r="F55" s="30" t="s">
        <v>6</v>
      </c>
      <c r="G55" s="28">
        <f t="shared" si="3"/>
        <v>21012.220525646131</v>
      </c>
      <c r="H55" s="28">
        <f t="shared" si="4"/>
        <v>21012.220525646131</v>
      </c>
      <c r="I55" s="28">
        <f t="shared" si="5"/>
        <v>-167.55439719459633</v>
      </c>
      <c r="J55" s="28">
        <f t="shared" si="6"/>
        <v>-3098.2515782638616</v>
      </c>
      <c r="K55" s="28">
        <f t="shared" si="14"/>
        <v>-2930.6971810692653</v>
      </c>
      <c r="L55" s="29"/>
      <c r="M55" s="28">
        <f t="shared" si="7"/>
        <v>0</v>
      </c>
      <c r="N55" s="28">
        <f t="shared" si="8"/>
        <v>-13.333333333333334</v>
      </c>
      <c r="O55" s="28">
        <f t="shared" si="9"/>
        <v>0</v>
      </c>
      <c r="P55" s="28">
        <f t="shared" si="10"/>
        <v>-5</v>
      </c>
      <c r="Q55" s="28">
        <f t="shared" si="11"/>
        <v>-3</v>
      </c>
      <c r="R55" s="28">
        <f t="shared" si="12"/>
        <v>18081.523344576864</v>
      </c>
      <c r="S55" s="28">
        <f t="shared" si="13"/>
        <v>-3119.5849115971951</v>
      </c>
    </row>
    <row r="56" spans="1:19" ht="12" customHeight="1" x14ac:dyDescent="0.2">
      <c r="A56" s="33">
        <f t="shared" si="0"/>
        <v>31</v>
      </c>
      <c r="B56" s="32">
        <v>0.1</v>
      </c>
      <c r="C56" s="31">
        <f t="shared" si="1"/>
        <v>7.9741404289037643E-3</v>
      </c>
      <c r="D56" s="32">
        <v>0</v>
      </c>
      <c r="E56" s="31">
        <f t="shared" si="2"/>
        <v>0</v>
      </c>
      <c r="F56" s="30" t="s">
        <v>6</v>
      </c>
      <c r="G56" s="28">
        <f t="shared" si="3"/>
        <v>18081.523344576864</v>
      </c>
      <c r="H56" s="28">
        <f t="shared" si="4"/>
        <v>18081.523344576864</v>
      </c>
      <c r="I56" s="28">
        <f t="shared" si="5"/>
        <v>-144.18460631815759</v>
      </c>
      <c r="J56" s="28">
        <f t="shared" si="6"/>
        <v>-3098.2515782638607</v>
      </c>
      <c r="K56" s="28">
        <f t="shared" si="14"/>
        <v>-2954.0669719457032</v>
      </c>
      <c r="L56" s="29"/>
      <c r="M56" s="28">
        <f t="shared" si="7"/>
        <v>0</v>
      </c>
      <c r="N56" s="28">
        <f t="shared" si="8"/>
        <v>-13.333333333333334</v>
      </c>
      <c r="O56" s="28">
        <f t="shared" si="9"/>
        <v>0</v>
      </c>
      <c r="P56" s="28">
        <f t="shared" si="10"/>
        <v>-5</v>
      </c>
      <c r="Q56" s="28">
        <f t="shared" si="11"/>
        <v>-3</v>
      </c>
      <c r="R56" s="28">
        <f t="shared" si="12"/>
        <v>15127.456372631161</v>
      </c>
      <c r="S56" s="28">
        <f t="shared" si="13"/>
        <v>-3119.5849115971942</v>
      </c>
    </row>
    <row r="57" spans="1:19" ht="12" customHeight="1" x14ac:dyDescent="0.2">
      <c r="A57" s="33">
        <f t="shared" si="0"/>
        <v>32</v>
      </c>
      <c r="B57" s="32">
        <v>0.1</v>
      </c>
      <c r="C57" s="31">
        <f t="shared" si="1"/>
        <v>7.9741404289037643E-3</v>
      </c>
      <c r="D57" s="32">
        <v>0</v>
      </c>
      <c r="E57" s="31">
        <f t="shared" si="2"/>
        <v>0</v>
      </c>
      <c r="F57" s="30" t="s">
        <v>6</v>
      </c>
      <c r="G57" s="28">
        <f t="shared" si="3"/>
        <v>15127.456372631161</v>
      </c>
      <c r="H57" s="28">
        <f t="shared" si="4"/>
        <v>15127.456372631161</v>
      </c>
      <c r="I57" s="28">
        <f t="shared" si="5"/>
        <v>-120.62846144747603</v>
      </c>
      <c r="J57" s="28">
        <f t="shared" si="6"/>
        <v>-3098.2515782638611</v>
      </c>
      <c r="K57" s="28">
        <f t="shared" si="14"/>
        <v>-2977.6231168163849</v>
      </c>
      <c r="L57" s="29"/>
      <c r="M57" s="28">
        <f t="shared" si="7"/>
        <v>0</v>
      </c>
      <c r="N57" s="28">
        <f t="shared" si="8"/>
        <v>-13.333333333333334</v>
      </c>
      <c r="O57" s="28">
        <f t="shared" si="9"/>
        <v>0</v>
      </c>
      <c r="P57" s="28">
        <f t="shared" si="10"/>
        <v>-5</v>
      </c>
      <c r="Q57" s="28">
        <f t="shared" si="11"/>
        <v>-3</v>
      </c>
      <c r="R57" s="28">
        <f t="shared" si="12"/>
        <v>12149.833255814776</v>
      </c>
      <c r="S57" s="28">
        <f t="shared" si="13"/>
        <v>-3119.5849115971946</v>
      </c>
    </row>
    <row r="58" spans="1:19" ht="12" customHeight="1" x14ac:dyDescent="0.2">
      <c r="A58" s="33">
        <f t="shared" si="0"/>
        <v>33</v>
      </c>
      <c r="B58" s="32">
        <v>0.1</v>
      </c>
      <c r="C58" s="31">
        <f t="shared" si="1"/>
        <v>7.9741404289037643E-3</v>
      </c>
      <c r="D58" s="32">
        <v>0</v>
      </c>
      <c r="E58" s="31">
        <f t="shared" si="2"/>
        <v>0</v>
      </c>
      <c r="F58" s="30" t="s">
        <v>6</v>
      </c>
      <c r="G58" s="28">
        <f t="shared" si="3"/>
        <v>12149.833255814776</v>
      </c>
      <c r="H58" s="28">
        <f t="shared" si="4"/>
        <v>12149.833255814776</v>
      </c>
      <c r="I58" s="28">
        <f t="shared" si="5"/>
        <v>-96.884476569632056</v>
      </c>
      <c r="J58" s="28">
        <f t="shared" si="6"/>
        <v>-3098.2515782638607</v>
      </c>
      <c r="K58" s="28">
        <f t="shared" si="14"/>
        <v>-3001.3671016942285</v>
      </c>
      <c r="L58" s="29"/>
      <c r="M58" s="28">
        <f t="shared" si="7"/>
        <v>0</v>
      </c>
      <c r="N58" s="28">
        <f t="shared" si="8"/>
        <v>-13.333333333333334</v>
      </c>
      <c r="O58" s="28">
        <f t="shared" si="9"/>
        <v>0</v>
      </c>
      <c r="P58" s="28">
        <f t="shared" si="10"/>
        <v>-5</v>
      </c>
      <c r="Q58" s="28">
        <f t="shared" si="11"/>
        <v>-3</v>
      </c>
      <c r="R58" s="28">
        <f t="shared" si="12"/>
        <v>9148.4661541205478</v>
      </c>
      <c r="S58" s="28">
        <f t="shared" si="13"/>
        <v>-3119.5849115971942</v>
      </c>
    </row>
    <row r="59" spans="1:19" ht="12" customHeight="1" x14ac:dyDescent="0.2">
      <c r="A59" s="33">
        <f t="shared" si="0"/>
        <v>34</v>
      </c>
      <c r="B59" s="32">
        <v>0.1</v>
      </c>
      <c r="C59" s="31">
        <f t="shared" si="1"/>
        <v>7.9741404289037643E-3</v>
      </c>
      <c r="D59" s="32">
        <v>0</v>
      </c>
      <c r="E59" s="31">
        <f t="shared" si="2"/>
        <v>0</v>
      </c>
      <c r="F59" s="30" t="s">
        <v>6</v>
      </c>
      <c r="G59" s="28">
        <f t="shared" si="3"/>
        <v>9148.4661541205478</v>
      </c>
      <c r="H59" s="28">
        <f t="shared" si="4"/>
        <v>9148.4661541205478</v>
      </c>
      <c r="I59" s="28">
        <f t="shared" si="5"/>
        <v>-72.951153822030392</v>
      </c>
      <c r="J59" s="28">
        <f t="shared" si="6"/>
        <v>-3098.2515782638607</v>
      </c>
      <c r="K59" s="28">
        <f t="shared" si="14"/>
        <v>-3025.3004244418303</v>
      </c>
      <c r="L59" s="29"/>
      <c r="M59" s="28">
        <f t="shared" si="7"/>
        <v>0</v>
      </c>
      <c r="N59" s="28">
        <f t="shared" si="8"/>
        <v>-13.333333333333334</v>
      </c>
      <c r="O59" s="28">
        <f t="shared" si="9"/>
        <v>0</v>
      </c>
      <c r="P59" s="28">
        <f t="shared" si="10"/>
        <v>-5</v>
      </c>
      <c r="Q59" s="28">
        <f t="shared" si="11"/>
        <v>-3</v>
      </c>
      <c r="R59" s="28">
        <f t="shared" si="12"/>
        <v>6123.165729678718</v>
      </c>
      <c r="S59" s="28">
        <f t="shared" si="13"/>
        <v>-3119.5849115971942</v>
      </c>
    </row>
    <row r="60" spans="1:19" ht="12" customHeight="1" x14ac:dyDescent="0.2">
      <c r="A60" s="33">
        <f t="shared" si="0"/>
        <v>35</v>
      </c>
      <c r="B60" s="32">
        <v>0.1</v>
      </c>
      <c r="C60" s="31">
        <f t="shared" si="1"/>
        <v>7.9741404289037643E-3</v>
      </c>
      <c r="D60" s="32">
        <v>0</v>
      </c>
      <c r="E60" s="31">
        <f t="shared" si="2"/>
        <v>0</v>
      </c>
      <c r="F60" s="30" t="s">
        <v>6</v>
      </c>
      <c r="G60" s="28">
        <f t="shared" si="3"/>
        <v>6123.165729678718</v>
      </c>
      <c r="H60" s="28">
        <f t="shared" si="4"/>
        <v>6123.165729678718</v>
      </c>
      <c r="I60" s="28">
        <f t="shared" si="5"/>
        <v>-48.826983397909082</v>
      </c>
      <c r="J60" s="28">
        <f t="shared" si="6"/>
        <v>-3098.2515782638607</v>
      </c>
      <c r="K60" s="28">
        <f t="shared" si="14"/>
        <v>-3049.4245948659518</v>
      </c>
      <c r="L60" s="29"/>
      <c r="M60" s="28">
        <f t="shared" si="7"/>
        <v>0</v>
      </c>
      <c r="N60" s="28">
        <f t="shared" si="8"/>
        <v>-13.333333333333334</v>
      </c>
      <c r="O60" s="28">
        <f t="shared" si="9"/>
        <v>0</v>
      </c>
      <c r="P60" s="28">
        <f t="shared" si="10"/>
        <v>-5</v>
      </c>
      <c r="Q60" s="28">
        <f t="shared" si="11"/>
        <v>-3</v>
      </c>
      <c r="R60" s="28">
        <f t="shared" si="12"/>
        <v>3073.7411348127662</v>
      </c>
      <c r="S60" s="28">
        <f t="shared" si="13"/>
        <v>-3119.5849115971942</v>
      </c>
    </row>
    <row r="61" spans="1:19" ht="12" customHeight="1" x14ac:dyDescent="0.2">
      <c r="A61" s="33">
        <f t="shared" si="0"/>
        <v>36</v>
      </c>
      <c r="B61" s="32">
        <v>0.1</v>
      </c>
      <c r="C61" s="31">
        <f t="shared" si="1"/>
        <v>7.9741404289037643E-3</v>
      </c>
      <c r="D61" s="32">
        <v>0</v>
      </c>
      <c r="E61" s="31">
        <f t="shared" si="2"/>
        <v>0</v>
      </c>
      <c r="F61" s="30" t="s">
        <v>6</v>
      </c>
      <c r="G61" s="28">
        <f t="shared" si="3"/>
        <v>3073.7411348127662</v>
      </c>
      <c r="H61" s="28">
        <f t="shared" si="4"/>
        <v>3073.7411348127662</v>
      </c>
      <c r="I61" s="28">
        <f t="shared" si="5"/>
        <v>-24.510443451095014</v>
      </c>
      <c r="J61" s="28">
        <f t="shared" si="6"/>
        <v>-3098.2515782638611</v>
      </c>
      <c r="K61" s="28">
        <f t="shared" si="14"/>
        <v>-3073.7411348127662</v>
      </c>
      <c r="L61" s="29"/>
      <c r="M61" s="28">
        <f t="shared" si="7"/>
        <v>0</v>
      </c>
      <c r="N61" s="28">
        <f t="shared" si="8"/>
        <v>-13.333333333333334</v>
      </c>
      <c r="O61" s="28">
        <f t="shared" si="9"/>
        <v>0</v>
      </c>
      <c r="P61" s="28">
        <f t="shared" si="10"/>
        <v>-5</v>
      </c>
      <c r="Q61" s="28">
        <f t="shared" si="11"/>
        <v>-3</v>
      </c>
      <c r="R61" s="28">
        <f t="shared" si="12"/>
        <v>0</v>
      </c>
      <c r="S61" s="28">
        <f t="shared" si="13"/>
        <v>-3119.5849115971946</v>
      </c>
    </row>
    <row r="62" spans="1:19" ht="12" customHeight="1" x14ac:dyDescent="0.2">
      <c r="A62" s="33">
        <f t="shared" si="0"/>
        <v>37</v>
      </c>
      <c r="B62" s="32">
        <v>0</v>
      </c>
      <c r="C62" s="31">
        <f t="shared" si="1"/>
        <v>0</v>
      </c>
      <c r="D62" s="32">
        <v>0</v>
      </c>
      <c r="E62" s="31">
        <f t="shared" si="2"/>
        <v>0</v>
      </c>
      <c r="F62" s="30" t="s">
        <v>6</v>
      </c>
      <c r="G62" s="28">
        <f t="shared" si="3"/>
        <v>0</v>
      </c>
      <c r="H62" s="28">
        <f t="shared" si="4"/>
        <v>0</v>
      </c>
      <c r="I62" s="28">
        <f t="shared" si="5"/>
        <v>0</v>
      </c>
      <c r="J62" s="28">
        <f t="shared" si="6"/>
        <v>0</v>
      </c>
      <c r="K62" s="28">
        <f t="shared" si="14"/>
        <v>0</v>
      </c>
      <c r="L62" s="29"/>
      <c r="M62" s="28">
        <f t="shared" si="7"/>
        <v>0</v>
      </c>
      <c r="N62" s="28">
        <f t="shared" si="8"/>
        <v>0</v>
      </c>
      <c r="O62" s="28">
        <f t="shared" si="9"/>
        <v>0</v>
      </c>
      <c r="P62" s="28">
        <f t="shared" si="10"/>
        <v>0</v>
      </c>
      <c r="Q62" s="28">
        <f t="shared" si="11"/>
        <v>0</v>
      </c>
      <c r="R62" s="28">
        <f t="shared" si="12"/>
        <v>0</v>
      </c>
      <c r="S62" s="28">
        <f t="shared" si="13"/>
        <v>0</v>
      </c>
    </row>
    <row r="63" spans="1:19" ht="12" customHeight="1" x14ac:dyDescent="0.2">
      <c r="A63" s="33">
        <f t="shared" si="0"/>
        <v>38</v>
      </c>
      <c r="B63" s="32">
        <v>0</v>
      </c>
      <c r="C63" s="31">
        <f t="shared" si="1"/>
        <v>0</v>
      </c>
      <c r="D63" s="32">
        <v>0</v>
      </c>
      <c r="E63" s="31">
        <f t="shared" si="2"/>
        <v>0</v>
      </c>
      <c r="F63" s="30" t="s">
        <v>6</v>
      </c>
      <c r="G63" s="28">
        <f t="shared" si="3"/>
        <v>0</v>
      </c>
      <c r="H63" s="28">
        <f t="shared" si="4"/>
        <v>0</v>
      </c>
      <c r="I63" s="28">
        <f t="shared" si="5"/>
        <v>0</v>
      </c>
      <c r="J63" s="28">
        <f t="shared" si="6"/>
        <v>0</v>
      </c>
      <c r="K63" s="28">
        <f t="shared" si="14"/>
        <v>0</v>
      </c>
      <c r="L63" s="29"/>
      <c r="M63" s="28">
        <f t="shared" si="7"/>
        <v>0</v>
      </c>
      <c r="N63" s="28">
        <f t="shared" si="8"/>
        <v>0</v>
      </c>
      <c r="O63" s="28">
        <f t="shared" si="9"/>
        <v>0</v>
      </c>
      <c r="P63" s="28">
        <f t="shared" si="10"/>
        <v>0</v>
      </c>
      <c r="Q63" s="28">
        <f t="shared" si="11"/>
        <v>0</v>
      </c>
      <c r="R63" s="28">
        <f t="shared" si="12"/>
        <v>0</v>
      </c>
      <c r="S63" s="28">
        <f t="shared" si="13"/>
        <v>0</v>
      </c>
    </row>
    <row r="64" spans="1:19" ht="12" customHeight="1" x14ac:dyDescent="0.2">
      <c r="A64" s="33">
        <f t="shared" si="0"/>
        <v>39</v>
      </c>
      <c r="B64" s="32">
        <v>0</v>
      </c>
      <c r="C64" s="31">
        <f t="shared" si="1"/>
        <v>0</v>
      </c>
      <c r="D64" s="32">
        <v>0</v>
      </c>
      <c r="E64" s="31">
        <f t="shared" si="2"/>
        <v>0</v>
      </c>
      <c r="F64" s="30" t="s">
        <v>6</v>
      </c>
      <c r="G64" s="28">
        <f t="shared" si="3"/>
        <v>0</v>
      </c>
      <c r="H64" s="28">
        <f t="shared" si="4"/>
        <v>0</v>
      </c>
      <c r="I64" s="28">
        <f t="shared" si="5"/>
        <v>0</v>
      </c>
      <c r="J64" s="28">
        <f t="shared" si="6"/>
        <v>0</v>
      </c>
      <c r="K64" s="28">
        <f t="shared" si="14"/>
        <v>0</v>
      </c>
      <c r="L64" s="29"/>
      <c r="M64" s="28">
        <f t="shared" si="7"/>
        <v>0</v>
      </c>
      <c r="N64" s="28">
        <f t="shared" si="8"/>
        <v>0</v>
      </c>
      <c r="O64" s="28">
        <f t="shared" si="9"/>
        <v>0</v>
      </c>
      <c r="P64" s="28">
        <f t="shared" si="10"/>
        <v>0</v>
      </c>
      <c r="Q64" s="28">
        <f t="shared" si="11"/>
        <v>0</v>
      </c>
      <c r="R64" s="28">
        <f t="shared" si="12"/>
        <v>0</v>
      </c>
      <c r="S64" s="28">
        <f t="shared" si="13"/>
        <v>0</v>
      </c>
    </row>
    <row r="65" spans="1:19" ht="12" customHeight="1" x14ac:dyDescent="0.2">
      <c r="A65" s="33">
        <f t="shared" si="0"/>
        <v>40</v>
      </c>
      <c r="B65" s="32">
        <v>0</v>
      </c>
      <c r="C65" s="31">
        <f t="shared" si="1"/>
        <v>0</v>
      </c>
      <c r="D65" s="32">
        <v>0</v>
      </c>
      <c r="E65" s="31">
        <f t="shared" si="2"/>
        <v>0</v>
      </c>
      <c r="F65" s="30" t="s">
        <v>6</v>
      </c>
      <c r="G65" s="28">
        <f t="shared" si="3"/>
        <v>0</v>
      </c>
      <c r="H65" s="28">
        <f t="shared" si="4"/>
        <v>0</v>
      </c>
      <c r="I65" s="28">
        <f t="shared" si="5"/>
        <v>0</v>
      </c>
      <c r="J65" s="28">
        <f t="shared" si="6"/>
        <v>0</v>
      </c>
      <c r="K65" s="28">
        <f t="shared" si="14"/>
        <v>0</v>
      </c>
      <c r="L65" s="29"/>
      <c r="M65" s="28">
        <f t="shared" si="7"/>
        <v>0</v>
      </c>
      <c r="N65" s="28">
        <f t="shared" si="8"/>
        <v>0</v>
      </c>
      <c r="O65" s="28">
        <f t="shared" si="9"/>
        <v>0</v>
      </c>
      <c r="P65" s="28">
        <f t="shared" si="10"/>
        <v>0</v>
      </c>
      <c r="Q65" s="28">
        <f t="shared" si="11"/>
        <v>0</v>
      </c>
      <c r="R65" s="28">
        <f t="shared" si="12"/>
        <v>0</v>
      </c>
      <c r="S65" s="28">
        <f t="shared" si="13"/>
        <v>0</v>
      </c>
    </row>
    <row r="66" spans="1:19" ht="12" customHeight="1" x14ac:dyDescent="0.2">
      <c r="A66" s="33">
        <f t="shared" si="0"/>
        <v>41</v>
      </c>
      <c r="B66" s="32">
        <v>0</v>
      </c>
      <c r="C66" s="31">
        <f t="shared" si="1"/>
        <v>0</v>
      </c>
      <c r="D66" s="32">
        <v>0</v>
      </c>
      <c r="E66" s="31">
        <f t="shared" si="2"/>
        <v>0</v>
      </c>
      <c r="F66" s="30" t="s">
        <v>6</v>
      </c>
      <c r="G66" s="28">
        <f t="shared" si="3"/>
        <v>0</v>
      </c>
      <c r="H66" s="28">
        <f t="shared" si="4"/>
        <v>0</v>
      </c>
      <c r="I66" s="28">
        <f t="shared" si="5"/>
        <v>0</v>
      </c>
      <c r="J66" s="28">
        <f t="shared" si="6"/>
        <v>0</v>
      </c>
      <c r="K66" s="28">
        <f t="shared" si="14"/>
        <v>0</v>
      </c>
      <c r="L66" s="29"/>
      <c r="M66" s="28">
        <f t="shared" si="7"/>
        <v>0</v>
      </c>
      <c r="N66" s="28">
        <f t="shared" si="8"/>
        <v>0</v>
      </c>
      <c r="O66" s="28">
        <f t="shared" si="9"/>
        <v>0</v>
      </c>
      <c r="P66" s="28">
        <f t="shared" si="10"/>
        <v>0</v>
      </c>
      <c r="Q66" s="28">
        <f t="shared" si="11"/>
        <v>0</v>
      </c>
      <c r="R66" s="28">
        <f t="shared" si="12"/>
        <v>0</v>
      </c>
      <c r="S66" s="28">
        <f t="shared" si="13"/>
        <v>0</v>
      </c>
    </row>
    <row r="67" spans="1:19" ht="12" customHeight="1" x14ac:dyDescent="0.2">
      <c r="A67" s="33">
        <f t="shared" si="0"/>
        <v>42</v>
      </c>
      <c r="B67" s="32">
        <v>0</v>
      </c>
      <c r="C67" s="31">
        <f t="shared" si="1"/>
        <v>0</v>
      </c>
      <c r="D67" s="32">
        <v>0</v>
      </c>
      <c r="E67" s="31">
        <f t="shared" si="2"/>
        <v>0</v>
      </c>
      <c r="F67" s="30" t="s">
        <v>6</v>
      </c>
      <c r="G67" s="28">
        <f t="shared" si="3"/>
        <v>0</v>
      </c>
      <c r="H67" s="28">
        <f t="shared" si="4"/>
        <v>0</v>
      </c>
      <c r="I67" s="28">
        <f t="shared" si="5"/>
        <v>0</v>
      </c>
      <c r="J67" s="28">
        <f t="shared" si="6"/>
        <v>0</v>
      </c>
      <c r="K67" s="28">
        <f t="shared" si="14"/>
        <v>0</v>
      </c>
      <c r="L67" s="29"/>
      <c r="M67" s="28">
        <f t="shared" si="7"/>
        <v>0</v>
      </c>
      <c r="N67" s="28">
        <f t="shared" si="8"/>
        <v>0</v>
      </c>
      <c r="O67" s="28">
        <f t="shared" si="9"/>
        <v>0</v>
      </c>
      <c r="P67" s="28">
        <f t="shared" si="10"/>
        <v>0</v>
      </c>
      <c r="Q67" s="28">
        <f t="shared" si="11"/>
        <v>0</v>
      </c>
      <c r="R67" s="28">
        <f t="shared" si="12"/>
        <v>0</v>
      </c>
      <c r="S67" s="28">
        <f t="shared" si="13"/>
        <v>0</v>
      </c>
    </row>
    <row r="68" spans="1:19" ht="12" customHeight="1" x14ac:dyDescent="0.2">
      <c r="A68" s="33">
        <f t="shared" si="0"/>
        <v>43</v>
      </c>
      <c r="B68" s="32">
        <v>0</v>
      </c>
      <c r="C68" s="31">
        <f t="shared" si="1"/>
        <v>0</v>
      </c>
      <c r="D68" s="32">
        <v>0</v>
      </c>
      <c r="E68" s="31">
        <f t="shared" si="2"/>
        <v>0</v>
      </c>
      <c r="F68" s="30" t="s">
        <v>6</v>
      </c>
      <c r="G68" s="28">
        <f t="shared" si="3"/>
        <v>0</v>
      </c>
      <c r="H68" s="28">
        <f t="shared" si="4"/>
        <v>0</v>
      </c>
      <c r="I68" s="28">
        <f t="shared" si="5"/>
        <v>0</v>
      </c>
      <c r="J68" s="28">
        <f t="shared" si="6"/>
        <v>0</v>
      </c>
      <c r="K68" s="28">
        <f t="shared" si="14"/>
        <v>0</v>
      </c>
      <c r="L68" s="29"/>
      <c r="M68" s="28">
        <f t="shared" si="7"/>
        <v>0</v>
      </c>
      <c r="N68" s="28">
        <f t="shared" si="8"/>
        <v>0</v>
      </c>
      <c r="O68" s="28">
        <f t="shared" si="9"/>
        <v>0</v>
      </c>
      <c r="P68" s="28">
        <f t="shared" si="10"/>
        <v>0</v>
      </c>
      <c r="Q68" s="28">
        <f t="shared" si="11"/>
        <v>0</v>
      </c>
      <c r="R68" s="28">
        <f t="shared" si="12"/>
        <v>0</v>
      </c>
      <c r="S68" s="28">
        <f t="shared" si="13"/>
        <v>0</v>
      </c>
    </row>
    <row r="69" spans="1:19" ht="12" customHeight="1" x14ac:dyDescent="0.2">
      <c r="A69" s="33">
        <f t="shared" si="0"/>
        <v>44</v>
      </c>
      <c r="B69" s="32">
        <v>0</v>
      </c>
      <c r="C69" s="31">
        <f t="shared" si="1"/>
        <v>0</v>
      </c>
      <c r="D69" s="32">
        <v>0</v>
      </c>
      <c r="E69" s="31">
        <f t="shared" si="2"/>
        <v>0</v>
      </c>
      <c r="F69" s="30" t="s">
        <v>6</v>
      </c>
      <c r="G69" s="28">
        <f t="shared" si="3"/>
        <v>0</v>
      </c>
      <c r="H69" s="28">
        <f t="shared" si="4"/>
        <v>0</v>
      </c>
      <c r="I69" s="28">
        <f t="shared" si="5"/>
        <v>0</v>
      </c>
      <c r="J69" s="28">
        <f t="shared" si="6"/>
        <v>0</v>
      </c>
      <c r="K69" s="28">
        <f t="shared" si="14"/>
        <v>0</v>
      </c>
      <c r="L69" s="29"/>
      <c r="M69" s="28">
        <f t="shared" si="7"/>
        <v>0</v>
      </c>
      <c r="N69" s="28">
        <f t="shared" si="8"/>
        <v>0</v>
      </c>
      <c r="O69" s="28">
        <f t="shared" si="9"/>
        <v>0</v>
      </c>
      <c r="P69" s="28">
        <f t="shared" si="10"/>
        <v>0</v>
      </c>
      <c r="Q69" s="28">
        <f t="shared" si="11"/>
        <v>0</v>
      </c>
      <c r="R69" s="28">
        <f t="shared" si="12"/>
        <v>0</v>
      </c>
      <c r="S69" s="28">
        <f t="shared" si="13"/>
        <v>0</v>
      </c>
    </row>
    <row r="70" spans="1:19" ht="12" customHeight="1" x14ac:dyDescent="0.2">
      <c r="A70" s="33">
        <f t="shared" si="0"/>
        <v>45</v>
      </c>
      <c r="B70" s="32">
        <v>0</v>
      </c>
      <c r="C70" s="31">
        <f t="shared" si="1"/>
        <v>0</v>
      </c>
      <c r="D70" s="32">
        <v>0</v>
      </c>
      <c r="E70" s="31">
        <f t="shared" si="2"/>
        <v>0</v>
      </c>
      <c r="F70" s="30" t="s">
        <v>6</v>
      </c>
      <c r="G70" s="28">
        <f t="shared" si="3"/>
        <v>0</v>
      </c>
      <c r="H70" s="28">
        <f t="shared" si="4"/>
        <v>0</v>
      </c>
      <c r="I70" s="28">
        <f t="shared" si="5"/>
        <v>0</v>
      </c>
      <c r="J70" s="28">
        <f t="shared" si="6"/>
        <v>0</v>
      </c>
      <c r="K70" s="28">
        <f t="shared" si="14"/>
        <v>0</v>
      </c>
      <c r="L70" s="29"/>
      <c r="M70" s="28">
        <f t="shared" si="7"/>
        <v>0</v>
      </c>
      <c r="N70" s="28">
        <f t="shared" si="8"/>
        <v>0</v>
      </c>
      <c r="O70" s="28">
        <f t="shared" si="9"/>
        <v>0</v>
      </c>
      <c r="P70" s="28">
        <f t="shared" si="10"/>
        <v>0</v>
      </c>
      <c r="Q70" s="28">
        <f t="shared" si="11"/>
        <v>0</v>
      </c>
      <c r="R70" s="28">
        <f t="shared" si="12"/>
        <v>0</v>
      </c>
      <c r="S70" s="28">
        <f t="shared" si="13"/>
        <v>0</v>
      </c>
    </row>
    <row r="71" spans="1:19" ht="12" customHeight="1" x14ac:dyDescent="0.2">
      <c r="A71" s="33">
        <f t="shared" si="0"/>
        <v>46</v>
      </c>
      <c r="B71" s="32">
        <v>0</v>
      </c>
      <c r="C71" s="31">
        <f t="shared" si="1"/>
        <v>0</v>
      </c>
      <c r="D71" s="32">
        <v>0</v>
      </c>
      <c r="E71" s="31">
        <f t="shared" si="2"/>
        <v>0</v>
      </c>
      <c r="F71" s="30" t="s">
        <v>6</v>
      </c>
      <c r="G71" s="28">
        <f t="shared" si="3"/>
        <v>0</v>
      </c>
      <c r="H71" s="28">
        <f t="shared" si="4"/>
        <v>0</v>
      </c>
      <c r="I71" s="28">
        <f t="shared" si="5"/>
        <v>0</v>
      </c>
      <c r="J71" s="28">
        <f t="shared" si="6"/>
        <v>0</v>
      </c>
      <c r="K71" s="28">
        <f t="shared" si="14"/>
        <v>0</v>
      </c>
      <c r="L71" s="29"/>
      <c r="M71" s="28">
        <f t="shared" si="7"/>
        <v>0</v>
      </c>
      <c r="N71" s="28">
        <f t="shared" si="8"/>
        <v>0</v>
      </c>
      <c r="O71" s="28">
        <f t="shared" si="9"/>
        <v>0</v>
      </c>
      <c r="P71" s="28">
        <f t="shared" si="10"/>
        <v>0</v>
      </c>
      <c r="Q71" s="28">
        <f t="shared" si="11"/>
        <v>0</v>
      </c>
      <c r="R71" s="28">
        <f t="shared" si="12"/>
        <v>0</v>
      </c>
      <c r="S71" s="28">
        <f t="shared" si="13"/>
        <v>0</v>
      </c>
    </row>
    <row r="72" spans="1:19" ht="12" customHeight="1" x14ac:dyDescent="0.2">
      <c r="A72" s="33">
        <f t="shared" si="0"/>
        <v>47</v>
      </c>
      <c r="B72" s="32">
        <v>0</v>
      </c>
      <c r="C72" s="31">
        <f t="shared" si="1"/>
        <v>0</v>
      </c>
      <c r="D72" s="32">
        <v>0</v>
      </c>
      <c r="E72" s="31">
        <f t="shared" si="2"/>
        <v>0</v>
      </c>
      <c r="F72" s="30" t="s">
        <v>6</v>
      </c>
      <c r="G72" s="28">
        <f t="shared" si="3"/>
        <v>0</v>
      </c>
      <c r="H72" s="28">
        <f t="shared" si="4"/>
        <v>0</v>
      </c>
      <c r="I72" s="28">
        <f t="shared" si="5"/>
        <v>0</v>
      </c>
      <c r="J72" s="28">
        <f t="shared" si="6"/>
        <v>0</v>
      </c>
      <c r="K72" s="28">
        <f t="shared" si="14"/>
        <v>0</v>
      </c>
      <c r="L72" s="29"/>
      <c r="M72" s="28">
        <f t="shared" si="7"/>
        <v>0</v>
      </c>
      <c r="N72" s="28">
        <f t="shared" si="8"/>
        <v>0</v>
      </c>
      <c r="O72" s="28">
        <f t="shared" si="9"/>
        <v>0</v>
      </c>
      <c r="P72" s="28">
        <f t="shared" si="10"/>
        <v>0</v>
      </c>
      <c r="Q72" s="28">
        <f t="shared" si="11"/>
        <v>0</v>
      </c>
      <c r="R72" s="28">
        <f t="shared" si="12"/>
        <v>0</v>
      </c>
      <c r="S72" s="28">
        <f t="shared" si="13"/>
        <v>0</v>
      </c>
    </row>
    <row r="73" spans="1:19" ht="12" customHeight="1" x14ac:dyDescent="0.2">
      <c r="A73" s="33">
        <f t="shared" si="0"/>
        <v>48</v>
      </c>
      <c r="B73" s="32">
        <v>0</v>
      </c>
      <c r="C73" s="31">
        <f t="shared" si="1"/>
        <v>0</v>
      </c>
      <c r="D73" s="32">
        <v>0</v>
      </c>
      <c r="E73" s="31">
        <f t="shared" si="2"/>
        <v>0</v>
      </c>
      <c r="F73" s="30" t="s">
        <v>6</v>
      </c>
      <c r="G73" s="28">
        <f t="shared" si="3"/>
        <v>0</v>
      </c>
      <c r="H73" s="28">
        <f t="shared" si="4"/>
        <v>0</v>
      </c>
      <c r="I73" s="28">
        <f t="shared" si="5"/>
        <v>0</v>
      </c>
      <c r="J73" s="28">
        <f t="shared" si="6"/>
        <v>0</v>
      </c>
      <c r="K73" s="28">
        <f t="shared" si="14"/>
        <v>0</v>
      </c>
      <c r="L73" s="29"/>
      <c r="M73" s="28">
        <f t="shared" si="7"/>
        <v>0</v>
      </c>
      <c r="N73" s="28">
        <f t="shared" si="8"/>
        <v>0</v>
      </c>
      <c r="O73" s="28">
        <f t="shared" si="9"/>
        <v>0</v>
      </c>
      <c r="P73" s="28">
        <f t="shared" si="10"/>
        <v>0</v>
      </c>
      <c r="Q73" s="28">
        <f t="shared" si="11"/>
        <v>0</v>
      </c>
      <c r="R73" s="28">
        <f t="shared" si="12"/>
        <v>0</v>
      </c>
      <c r="S73" s="28">
        <f t="shared" si="13"/>
        <v>0</v>
      </c>
    </row>
    <row r="74" spans="1:19" ht="12" customHeight="1" x14ac:dyDescent="0.2">
      <c r="A74" s="33">
        <f t="shared" si="0"/>
        <v>49</v>
      </c>
      <c r="B74" s="32">
        <v>0</v>
      </c>
      <c r="C74" s="31">
        <f t="shared" si="1"/>
        <v>0</v>
      </c>
      <c r="D74" s="32">
        <v>0</v>
      </c>
      <c r="E74" s="31">
        <f t="shared" si="2"/>
        <v>0</v>
      </c>
      <c r="F74" s="30" t="s">
        <v>6</v>
      </c>
      <c r="G74" s="28">
        <f t="shared" si="3"/>
        <v>0</v>
      </c>
      <c r="H74" s="28">
        <f t="shared" si="4"/>
        <v>0</v>
      </c>
      <c r="I74" s="28">
        <f t="shared" si="5"/>
        <v>0</v>
      </c>
      <c r="J74" s="28">
        <f t="shared" si="6"/>
        <v>0</v>
      </c>
      <c r="K74" s="28">
        <f t="shared" si="14"/>
        <v>0</v>
      </c>
      <c r="L74" s="29"/>
      <c r="M74" s="28">
        <f t="shared" si="7"/>
        <v>0</v>
      </c>
      <c r="N74" s="28">
        <f t="shared" si="8"/>
        <v>0</v>
      </c>
      <c r="O74" s="28">
        <f t="shared" si="9"/>
        <v>0</v>
      </c>
      <c r="P74" s="28">
        <f t="shared" si="10"/>
        <v>0</v>
      </c>
      <c r="Q74" s="28">
        <f t="shared" si="11"/>
        <v>0</v>
      </c>
      <c r="R74" s="28">
        <f t="shared" si="12"/>
        <v>0</v>
      </c>
      <c r="S74" s="28">
        <f t="shared" si="13"/>
        <v>0</v>
      </c>
    </row>
    <row r="75" spans="1:19" ht="12" customHeight="1" x14ac:dyDescent="0.2">
      <c r="A75" s="33">
        <f t="shared" si="0"/>
        <v>50</v>
      </c>
      <c r="B75" s="32">
        <v>0</v>
      </c>
      <c r="C75" s="31">
        <f t="shared" si="1"/>
        <v>0</v>
      </c>
      <c r="D75" s="32">
        <v>0</v>
      </c>
      <c r="E75" s="31">
        <f t="shared" si="2"/>
        <v>0</v>
      </c>
      <c r="F75" s="30" t="s">
        <v>6</v>
      </c>
      <c r="G75" s="28">
        <f t="shared" si="3"/>
        <v>0</v>
      </c>
      <c r="H75" s="28">
        <f t="shared" si="4"/>
        <v>0</v>
      </c>
      <c r="I75" s="28">
        <f t="shared" si="5"/>
        <v>0</v>
      </c>
      <c r="J75" s="28">
        <f t="shared" si="6"/>
        <v>0</v>
      </c>
      <c r="K75" s="28">
        <f t="shared" si="14"/>
        <v>0</v>
      </c>
      <c r="L75" s="29"/>
      <c r="M75" s="28">
        <f t="shared" si="7"/>
        <v>0</v>
      </c>
      <c r="N75" s="28">
        <f t="shared" si="8"/>
        <v>0</v>
      </c>
      <c r="O75" s="28">
        <f t="shared" si="9"/>
        <v>0</v>
      </c>
      <c r="P75" s="28">
        <f t="shared" si="10"/>
        <v>0</v>
      </c>
      <c r="Q75" s="28">
        <f t="shared" si="11"/>
        <v>0</v>
      </c>
      <c r="R75" s="28">
        <f t="shared" si="12"/>
        <v>0</v>
      </c>
      <c r="S75" s="28">
        <f t="shared" si="13"/>
        <v>0</v>
      </c>
    </row>
    <row r="76" spans="1:19" ht="12" customHeight="1" x14ac:dyDescent="0.2">
      <c r="A76" s="33">
        <f t="shared" si="0"/>
        <v>51</v>
      </c>
      <c r="B76" s="32">
        <v>0</v>
      </c>
      <c r="C76" s="31">
        <f t="shared" si="1"/>
        <v>0</v>
      </c>
      <c r="D76" s="32">
        <v>0</v>
      </c>
      <c r="E76" s="31">
        <f t="shared" si="2"/>
        <v>0</v>
      </c>
      <c r="F76" s="30" t="s">
        <v>6</v>
      </c>
      <c r="G76" s="28">
        <f t="shared" si="3"/>
        <v>0</v>
      </c>
      <c r="H76" s="28">
        <f t="shared" si="4"/>
        <v>0</v>
      </c>
      <c r="I76" s="28">
        <f t="shared" si="5"/>
        <v>0</v>
      </c>
      <c r="J76" s="28">
        <f t="shared" si="6"/>
        <v>0</v>
      </c>
      <c r="K76" s="28">
        <f t="shared" si="14"/>
        <v>0</v>
      </c>
      <c r="L76" s="29"/>
      <c r="M76" s="28">
        <f t="shared" si="7"/>
        <v>0</v>
      </c>
      <c r="N76" s="28">
        <f t="shared" si="8"/>
        <v>0</v>
      </c>
      <c r="O76" s="28">
        <f t="shared" si="9"/>
        <v>0</v>
      </c>
      <c r="P76" s="28">
        <f t="shared" si="10"/>
        <v>0</v>
      </c>
      <c r="Q76" s="28">
        <f t="shared" si="11"/>
        <v>0</v>
      </c>
      <c r="R76" s="28">
        <f t="shared" si="12"/>
        <v>0</v>
      </c>
      <c r="S76" s="28">
        <f t="shared" si="13"/>
        <v>0</v>
      </c>
    </row>
    <row r="77" spans="1:19" ht="12" customHeight="1" x14ac:dyDescent="0.2">
      <c r="A77" s="33">
        <f t="shared" si="0"/>
        <v>52</v>
      </c>
      <c r="B77" s="32">
        <v>0</v>
      </c>
      <c r="C77" s="31">
        <f t="shared" si="1"/>
        <v>0</v>
      </c>
      <c r="D77" s="32">
        <v>0</v>
      </c>
      <c r="E77" s="31">
        <f t="shared" si="2"/>
        <v>0</v>
      </c>
      <c r="F77" s="30" t="s">
        <v>6</v>
      </c>
      <c r="G77" s="28">
        <f t="shared" si="3"/>
        <v>0</v>
      </c>
      <c r="H77" s="28">
        <f t="shared" si="4"/>
        <v>0</v>
      </c>
      <c r="I77" s="28">
        <f t="shared" si="5"/>
        <v>0</v>
      </c>
      <c r="J77" s="28">
        <f t="shared" si="6"/>
        <v>0</v>
      </c>
      <c r="K77" s="28">
        <f t="shared" si="14"/>
        <v>0</v>
      </c>
      <c r="L77" s="29"/>
      <c r="M77" s="28">
        <f t="shared" si="7"/>
        <v>0</v>
      </c>
      <c r="N77" s="28">
        <f t="shared" si="8"/>
        <v>0</v>
      </c>
      <c r="O77" s="28">
        <f t="shared" si="9"/>
        <v>0</v>
      </c>
      <c r="P77" s="28">
        <f t="shared" si="10"/>
        <v>0</v>
      </c>
      <c r="Q77" s="28">
        <f t="shared" si="11"/>
        <v>0</v>
      </c>
      <c r="R77" s="28">
        <f t="shared" si="12"/>
        <v>0</v>
      </c>
      <c r="S77" s="28">
        <f t="shared" si="13"/>
        <v>0</v>
      </c>
    </row>
    <row r="78" spans="1:19" ht="12" customHeight="1" x14ac:dyDescent="0.2">
      <c r="A78" s="33">
        <f t="shared" si="0"/>
        <v>53</v>
      </c>
      <c r="B78" s="32">
        <v>0</v>
      </c>
      <c r="C78" s="31">
        <f t="shared" si="1"/>
        <v>0</v>
      </c>
      <c r="D78" s="32">
        <v>0</v>
      </c>
      <c r="E78" s="31">
        <f t="shared" si="2"/>
        <v>0</v>
      </c>
      <c r="F78" s="30" t="s">
        <v>6</v>
      </c>
      <c r="G78" s="28">
        <f t="shared" si="3"/>
        <v>0</v>
      </c>
      <c r="H78" s="28">
        <f t="shared" si="4"/>
        <v>0</v>
      </c>
      <c r="I78" s="28">
        <f t="shared" si="5"/>
        <v>0</v>
      </c>
      <c r="J78" s="28">
        <f t="shared" si="6"/>
        <v>0</v>
      </c>
      <c r="K78" s="28">
        <f t="shared" si="14"/>
        <v>0</v>
      </c>
      <c r="L78" s="29"/>
      <c r="M78" s="28">
        <f t="shared" si="7"/>
        <v>0</v>
      </c>
      <c r="N78" s="28">
        <f t="shared" si="8"/>
        <v>0</v>
      </c>
      <c r="O78" s="28">
        <f t="shared" si="9"/>
        <v>0</v>
      </c>
      <c r="P78" s="28">
        <f t="shared" si="10"/>
        <v>0</v>
      </c>
      <c r="Q78" s="28">
        <f t="shared" si="11"/>
        <v>0</v>
      </c>
      <c r="R78" s="28">
        <f t="shared" si="12"/>
        <v>0</v>
      </c>
      <c r="S78" s="28">
        <f t="shared" si="13"/>
        <v>0</v>
      </c>
    </row>
    <row r="79" spans="1:19" ht="12" customHeight="1" x14ac:dyDescent="0.2">
      <c r="A79" s="33">
        <f t="shared" si="0"/>
        <v>54</v>
      </c>
      <c r="B79" s="32">
        <v>0</v>
      </c>
      <c r="C79" s="31">
        <f t="shared" si="1"/>
        <v>0</v>
      </c>
      <c r="D79" s="32">
        <v>0</v>
      </c>
      <c r="E79" s="31">
        <f t="shared" si="2"/>
        <v>0</v>
      </c>
      <c r="F79" s="30" t="s">
        <v>6</v>
      </c>
      <c r="G79" s="28">
        <f t="shared" si="3"/>
        <v>0</v>
      </c>
      <c r="H79" s="28">
        <f t="shared" si="4"/>
        <v>0</v>
      </c>
      <c r="I79" s="28">
        <f t="shared" si="5"/>
        <v>0</v>
      </c>
      <c r="J79" s="28">
        <f t="shared" si="6"/>
        <v>0</v>
      </c>
      <c r="K79" s="28">
        <f t="shared" si="14"/>
        <v>0</v>
      </c>
      <c r="L79" s="29"/>
      <c r="M79" s="28">
        <f t="shared" si="7"/>
        <v>0</v>
      </c>
      <c r="N79" s="28">
        <f t="shared" si="8"/>
        <v>0</v>
      </c>
      <c r="O79" s="28">
        <f t="shared" si="9"/>
        <v>0</v>
      </c>
      <c r="P79" s="28">
        <f t="shared" si="10"/>
        <v>0</v>
      </c>
      <c r="Q79" s="28">
        <f t="shared" si="11"/>
        <v>0</v>
      </c>
      <c r="R79" s="28">
        <f t="shared" si="12"/>
        <v>0</v>
      </c>
      <c r="S79" s="28">
        <f t="shared" si="13"/>
        <v>0</v>
      </c>
    </row>
    <row r="80" spans="1:19" ht="12" customHeight="1" x14ac:dyDescent="0.2">
      <c r="A80" s="33">
        <f t="shared" si="0"/>
        <v>55</v>
      </c>
      <c r="B80" s="32">
        <v>0</v>
      </c>
      <c r="C80" s="31">
        <f t="shared" si="1"/>
        <v>0</v>
      </c>
      <c r="D80" s="32">
        <v>0</v>
      </c>
      <c r="E80" s="31">
        <f t="shared" si="2"/>
        <v>0</v>
      </c>
      <c r="F80" s="30" t="s">
        <v>6</v>
      </c>
      <c r="G80" s="28">
        <f t="shared" si="3"/>
        <v>0</v>
      </c>
      <c r="H80" s="28">
        <f t="shared" si="4"/>
        <v>0</v>
      </c>
      <c r="I80" s="28">
        <f t="shared" si="5"/>
        <v>0</v>
      </c>
      <c r="J80" s="28">
        <f t="shared" si="6"/>
        <v>0</v>
      </c>
      <c r="K80" s="28">
        <f t="shared" si="14"/>
        <v>0</v>
      </c>
      <c r="L80" s="29"/>
      <c r="M80" s="28">
        <f t="shared" si="7"/>
        <v>0</v>
      </c>
      <c r="N80" s="28">
        <f t="shared" si="8"/>
        <v>0</v>
      </c>
      <c r="O80" s="28">
        <f t="shared" si="9"/>
        <v>0</v>
      </c>
      <c r="P80" s="28">
        <f t="shared" si="10"/>
        <v>0</v>
      </c>
      <c r="Q80" s="28">
        <f t="shared" si="11"/>
        <v>0</v>
      </c>
      <c r="R80" s="28">
        <f t="shared" si="12"/>
        <v>0</v>
      </c>
      <c r="S80" s="28">
        <f t="shared" si="13"/>
        <v>0</v>
      </c>
    </row>
    <row r="81" spans="1:19" ht="12" customHeight="1" x14ac:dyDescent="0.2">
      <c r="A81" s="33">
        <f t="shared" si="0"/>
        <v>56</v>
      </c>
      <c r="B81" s="32">
        <v>0</v>
      </c>
      <c r="C81" s="31">
        <f t="shared" si="1"/>
        <v>0</v>
      </c>
      <c r="D81" s="32">
        <v>0</v>
      </c>
      <c r="E81" s="31">
        <f t="shared" si="2"/>
        <v>0</v>
      </c>
      <c r="F81" s="30" t="s">
        <v>6</v>
      </c>
      <c r="G81" s="28">
        <f t="shared" si="3"/>
        <v>0</v>
      </c>
      <c r="H81" s="28">
        <f t="shared" si="4"/>
        <v>0</v>
      </c>
      <c r="I81" s="28">
        <f t="shared" si="5"/>
        <v>0</v>
      </c>
      <c r="J81" s="28">
        <f t="shared" si="6"/>
        <v>0</v>
      </c>
      <c r="K81" s="28">
        <f t="shared" si="14"/>
        <v>0</v>
      </c>
      <c r="L81" s="29"/>
      <c r="M81" s="28">
        <f t="shared" si="7"/>
        <v>0</v>
      </c>
      <c r="N81" s="28">
        <f t="shared" si="8"/>
        <v>0</v>
      </c>
      <c r="O81" s="28">
        <f t="shared" si="9"/>
        <v>0</v>
      </c>
      <c r="P81" s="28">
        <f t="shared" si="10"/>
        <v>0</v>
      </c>
      <c r="Q81" s="28">
        <f t="shared" si="11"/>
        <v>0</v>
      </c>
      <c r="R81" s="28">
        <f t="shared" si="12"/>
        <v>0</v>
      </c>
      <c r="S81" s="28">
        <f t="shared" si="13"/>
        <v>0</v>
      </c>
    </row>
    <row r="82" spans="1:19" ht="12" customHeight="1" x14ac:dyDescent="0.2">
      <c r="A82" s="33">
        <f t="shared" si="0"/>
        <v>57</v>
      </c>
      <c r="B82" s="32">
        <v>0</v>
      </c>
      <c r="C82" s="31">
        <f t="shared" si="1"/>
        <v>0</v>
      </c>
      <c r="D82" s="32">
        <v>0</v>
      </c>
      <c r="E82" s="31">
        <f t="shared" si="2"/>
        <v>0</v>
      </c>
      <c r="F82" s="30" t="s">
        <v>6</v>
      </c>
      <c r="G82" s="28">
        <f t="shared" si="3"/>
        <v>0</v>
      </c>
      <c r="H82" s="28">
        <f t="shared" si="4"/>
        <v>0</v>
      </c>
      <c r="I82" s="28">
        <f t="shared" si="5"/>
        <v>0</v>
      </c>
      <c r="J82" s="28">
        <f t="shared" si="6"/>
        <v>0</v>
      </c>
      <c r="K82" s="28">
        <f t="shared" si="14"/>
        <v>0</v>
      </c>
      <c r="L82" s="29"/>
      <c r="M82" s="28">
        <f t="shared" si="7"/>
        <v>0</v>
      </c>
      <c r="N82" s="28">
        <f t="shared" si="8"/>
        <v>0</v>
      </c>
      <c r="O82" s="28">
        <f t="shared" si="9"/>
        <v>0</v>
      </c>
      <c r="P82" s="28">
        <f t="shared" si="10"/>
        <v>0</v>
      </c>
      <c r="Q82" s="28">
        <f t="shared" si="11"/>
        <v>0</v>
      </c>
      <c r="R82" s="28">
        <f t="shared" si="12"/>
        <v>0</v>
      </c>
      <c r="S82" s="28">
        <f t="shared" si="13"/>
        <v>0</v>
      </c>
    </row>
    <row r="83" spans="1:19" ht="12" customHeight="1" x14ac:dyDescent="0.2">
      <c r="A83" s="33">
        <f t="shared" si="0"/>
        <v>58</v>
      </c>
      <c r="B83" s="32">
        <v>0</v>
      </c>
      <c r="C83" s="31">
        <f t="shared" si="1"/>
        <v>0</v>
      </c>
      <c r="D83" s="32">
        <v>0</v>
      </c>
      <c r="E83" s="31">
        <f t="shared" si="2"/>
        <v>0</v>
      </c>
      <c r="F83" s="30" t="s">
        <v>6</v>
      </c>
      <c r="G83" s="28">
        <f t="shared" si="3"/>
        <v>0</v>
      </c>
      <c r="H83" s="28">
        <f t="shared" si="4"/>
        <v>0</v>
      </c>
      <c r="I83" s="28">
        <f t="shared" si="5"/>
        <v>0</v>
      </c>
      <c r="J83" s="28">
        <f t="shared" si="6"/>
        <v>0</v>
      </c>
      <c r="K83" s="28">
        <f t="shared" si="14"/>
        <v>0</v>
      </c>
      <c r="L83" s="29"/>
      <c r="M83" s="28">
        <f t="shared" si="7"/>
        <v>0</v>
      </c>
      <c r="N83" s="28">
        <f t="shared" si="8"/>
        <v>0</v>
      </c>
      <c r="O83" s="28">
        <f t="shared" si="9"/>
        <v>0</v>
      </c>
      <c r="P83" s="28">
        <f t="shared" si="10"/>
        <v>0</v>
      </c>
      <c r="Q83" s="28">
        <f t="shared" si="11"/>
        <v>0</v>
      </c>
      <c r="R83" s="28">
        <f t="shared" si="12"/>
        <v>0</v>
      </c>
      <c r="S83" s="28">
        <f t="shared" si="13"/>
        <v>0</v>
      </c>
    </row>
    <row r="84" spans="1:19" ht="12" customHeight="1" x14ac:dyDescent="0.2">
      <c r="A84" s="33">
        <f t="shared" si="0"/>
        <v>59</v>
      </c>
      <c r="B84" s="32">
        <v>0</v>
      </c>
      <c r="C84" s="31">
        <f t="shared" si="1"/>
        <v>0</v>
      </c>
      <c r="D84" s="32">
        <v>0</v>
      </c>
      <c r="E84" s="31">
        <f t="shared" si="2"/>
        <v>0</v>
      </c>
      <c r="F84" s="30" t="s">
        <v>6</v>
      </c>
      <c r="G84" s="28">
        <f t="shared" si="3"/>
        <v>0</v>
      </c>
      <c r="H84" s="28">
        <f t="shared" si="4"/>
        <v>0</v>
      </c>
      <c r="I84" s="28">
        <f t="shared" si="5"/>
        <v>0</v>
      </c>
      <c r="J84" s="28">
        <f t="shared" si="6"/>
        <v>0</v>
      </c>
      <c r="K84" s="28">
        <f t="shared" si="14"/>
        <v>0</v>
      </c>
      <c r="L84" s="29"/>
      <c r="M84" s="28">
        <f t="shared" si="7"/>
        <v>0</v>
      </c>
      <c r="N84" s="28">
        <f t="shared" si="8"/>
        <v>0</v>
      </c>
      <c r="O84" s="28">
        <f t="shared" si="9"/>
        <v>0</v>
      </c>
      <c r="P84" s="28">
        <f t="shared" si="10"/>
        <v>0</v>
      </c>
      <c r="Q84" s="28">
        <f t="shared" si="11"/>
        <v>0</v>
      </c>
      <c r="R84" s="28">
        <f t="shared" si="12"/>
        <v>0</v>
      </c>
      <c r="S84" s="28">
        <f t="shared" si="13"/>
        <v>0</v>
      </c>
    </row>
    <row r="85" spans="1:19" ht="12" customHeight="1" x14ac:dyDescent="0.2">
      <c r="A85" s="33">
        <f t="shared" si="0"/>
        <v>60</v>
      </c>
      <c r="B85" s="32">
        <v>0</v>
      </c>
      <c r="C85" s="31">
        <f t="shared" si="1"/>
        <v>0</v>
      </c>
      <c r="D85" s="32">
        <v>0</v>
      </c>
      <c r="E85" s="31">
        <f t="shared" si="2"/>
        <v>0</v>
      </c>
      <c r="F85" s="30" t="s">
        <v>6</v>
      </c>
      <c r="G85" s="28">
        <f t="shared" si="3"/>
        <v>0</v>
      </c>
      <c r="H85" s="28">
        <f t="shared" si="4"/>
        <v>0</v>
      </c>
      <c r="I85" s="28">
        <f t="shared" si="5"/>
        <v>0</v>
      </c>
      <c r="J85" s="28">
        <f t="shared" si="6"/>
        <v>0</v>
      </c>
      <c r="K85" s="28">
        <f t="shared" si="14"/>
        <v>0</v>
      </c>
      <c r="L85" s="29"/>
      <c r="M85" s="28">
        <f t="shared" si="7"/>
        <v>0</v>
      </c>
      <c r="N85" s="28">
        <f t="shared" si="8"/>
        <v>0</v>
      </c>
      <c r="O85" s="28">
        <f t="shared" si="9"/>
        <v>0</v>
      </c>
      <c r="P85" s="28">
        <f t="shared" si="10"/>
        <v>0</v>
      </c>
      <c r="Q85" s="28">
        <f t="shared" si="11"/>
        <v>0</v>
      </c>
      <c r="R85" s="28">
        <f t="shared" si="12"/>
        <v>0</v>
      </c>
      <c r="S85" s="28">
        <f t="shared" si="13"/>
        <v>0</v>
      </c>
    </row>
    <row r="86" spans="1:19" ht="12" customHeight="1" x14ac:dyDescent="0.2">
      <c r="A86" s="33">
        <f t="shared" si="0"/>
        <v>61</v>
      </c>
      <c r="B86" s="32">
        <v>0</v>
      </c>
      <c r="C86" s="31">
        <f t="shared" si="1"/>
        <v>0</v>
      </c>
      <c r="D86" s="32">
        <v>0</v>
      </c>
      <c r="E86" s="31">
        <f t="shared" si="2"/>
        <v>0</v>
      </c>
      <c r="F86" s="30" t="s">
        <v>6</v>
      </c>
      <c r="G86" s="28">
        <f t="shared" si="3"/>
        <v>0</v>
      </c>
      <c r="H86" s="28">
        <f t="shared" si="4"/>
        <v>0</v>
      </c>
      <c r="I86" s="28">
        <f t="shared" si="5"/>
        <v>0</v>
      </c>
      <c r="J86" s="28">
        <f t="shared" si="6"/>
        <v>0</v>
      </c>
      <c r="K86" s="28">
        <f t="shared" si="14"/>
        <v>0</v>
      </c>
      <c r="L86" s="29"/>
      <c r="M86" s="28">
        <f t="shared" si="7"/>
        <v>0</v>
      </c>
      <c r="N86" s="28">
        <f t="shared" si="8"/>
        <v>0</v>
      </c>
      <c r="O86" s="28">
        <f t="shared" si="9"/>
        <v>0</v>
      </c>
      <c r="P86" s="28">
        <f t="shared" si="10"/>
        <v>0</v>
      </c>
      <c r="Q86" s="28">
        <f t="shared" si="11"/>
        <v>0</v>
      </c>
      <c r="R86" s="28">
        <f t="shared" si="12"/>
        <v>0</v>
      </c>
      <c r="S86" s="28">
        <f t="shared" si="13"/>
        <v>0</v>
      </c>
    </row>
    <row r="87" spans="1:19" ht="12" customHeight="1" x14ac:dyDescent="0.2">
      <c r="A87" s="33">
        <f t="shared" si="0"/>
        <v>62</v>
      </c>
      <c r="B87" s="32">
        <v>0</v>
      </c>
      <c r="C87" s="31">
        <f t="shared" si="1"/>
        <v>0</v>
      </c>
      <c r="D87" s="32">
        <v>0</v>
      </c>
      <c r="E87" s="31">
        <f t="shared" si="2"/>
        <v>0</v>
      </c>
      <c r="F87" s="30" t="s">
        <v>6</v>
      </c>
      <c r="G87" s="28">
        <f t="shared" si="3"/>
        <v>0</v>
      </c>
      <c r="H87" s="28">
        <f t="shared" si="4"/>
        <v>0</v>
      </c>
      <c r="I87" s="28">
        <f t="shared" si="5"/>
        <v>0</v>
      </c>
      <c r="J87" s="28">
        <f t="shared" si="6"/>
        <v>0</v>
      </c>
      <c r="K87" s="28">
        <f t="shared" si="14"/>
        <v>0</v>
      </c>
      <c r="L87" s="29"/>
      <c r="M87" s="28">
        <f t="shared" si="7"/>
        <v>0</v>
      </c>
      <c r="N87" s="28">
        <f t="shared" si="8"/>
        <v>0</v>
      </c>
      <c r="O87" s="28">
        <f t="shared" si="9"/>
        <v>0</v>
      </c>
      <c r="P87" s="28">
        <f t="shared" si="10"/>
        <v>0</v>
      </c>
      <c r="Q87" s="28">
        <f t="shared" si="11"/>
        <v>0</v>
      </c>
      <c r="R87" s="28">
        <f t="shared" si="12"/>
        <v>0</v>
      </c>
      <c r="S87" s="28">
        <f t="shared" si="13"/>
        <v>0</v>
      </c>
    </row>
    <row r="88" spans="1:19" ht="12" customHeight="1" x14ac:dyDescent="0.2">
      <c r="A88" s="33">
        <f t="shared" si="0"/>
        <v>63</v>
      </c>
      <c r="B88" s="32">
        <v>0</v>
      </c>
      <c r="C88" s="31">
        <f t="shared" si="1"/>
        <v>0</v>
      </c>
      <c r="D88" s="32">
        <v>0</v>
      </c>
      <c r="E88" s="31">
        <f t="shared" si="2"/>
        <v>0</v>
      </c>
      <c r="F88" s="30" t="s">
        <v>6</v>
      </c>
      <c r="G88" s="28">
        <f t="shared" si="3"/>
        <v>0</v>
      </c>
      <c r="H88" s="28">
        <f t="shared" si="4"/>
        <v>0</v>
      </c>
      <c r="I88" s="28">
        <f t="shared" si="5"/>
        <v>0</v>
      </c>
      <c r="J88" s="28">
        <f t="shared" si="6"/>
        <v>0</v>
      </c>
      <c r="K88" s="28">
        <f t="shared" si="14"/>
        <v>0</v>
      </c>
      <c r="L88" s="29"/>
      <c r="M88" s="28">
        <f t="shared" si="7"/>
        <v>0</v>
      </c>
      <c r="N88" s="28">
        <f t="shared" si="8"/>
        <v>0</v>
      </c>
      <c r="O88" s="28">
        <f t="shared" si="9"/>
        <v>0</v>
      </c>
      <c r="P88" s="28">
        <f t="shared" si="10"/>
        <v>0</v>
      </c>
      <c r="Q88" s="28">
        <f t="shared" si="11"/>
        <v>0</v>
      </c>
      <c r="R88" s="28">
        <f t="shared" si="12"/>
        <v>0</v>
      </c>
      <c r="S88" s="28">
        <f t="shared" si="13"/>
        <v>0</v>
      </c>
    </row>
    <row r="89" spans="1:19" ht="12" customHeight="1" x14ac:dyDescent="0.2">
      <c r="A89" s="33">
        <f t="shared" si="0"/>
        <v>64</v>
      </c>
      <c r="B89" s="32">
        <v>0</v>
      </c>
      <c r="C89" s="31">
        <f t="shared" si="1"/>
        <v>0</v>
      </c>
      <c r="D89" s="32">
        <v>0</v>
      </c>
      <c r="E89" s="31">
        <f t="shared" si="2"/>
        <v>0</v>
      </c>
      <c r="F89" s="30" t="s">
        <v>6</v>
      </c>
      <c r="G89" s="28">
        <f t="shared" si="3"/>
        <v>0</v>
      </c>
      <c r="H89" s="28">
        <f t="shared" si="4"/>
        <v>0</v>
      </c>
      <c r="I89" s="28">
        <f t="shared" si="5"/>
        <v>0</v>
      </c>
      <c r="J89" s="28">
        <f t="shared" si="6"/>
        <v>0</v>
      </c>
      <c r="K89" s="28">
        <f t="shared" si="14"/>
        <v>0</v>
      </c>
      <c r="L89" s="29"/>
      <c r="M89" s="28">
        <f t="shared" si="7"/>
        <v>0</v>
      </c>
      <c r="N89" s="28">
        <f t="shared" si="8"/>
        <v>0</v>
      </c>
      <c r="O89" s="28">
        <f t="shared" si="9"/>
        <v>0</v>
      </c>
      <c r="P89" s="28">
        <f t="shared" si="10"/>
        <v>0</v>
      </c>
      <c r="Q89" s="28">
        <f t="shared" si="11"/>
        <v>0</v>
      </c>
      <c r="R89" s="28">
        <f t="shared" si="12"/>
        <v>0</v>
      </c>
      <c r="S89" s="28">
        <f t="shared" si="13"/>
        <v>0</v>
      </c>
    </row>
    <row r="90" spans="1:19" ht="12" customHeight="1" x14ac:dyDescent="0.2">
      <c r="A90" s="33">
        <f t="shared" ref="A90:A153" si="15">+A89+1</f>
        <v>65</v>
      </c>
      <c r="B90" s="32">
        <v>0</v>
      </c>
      <c r="C90" s="31">
        <f t="shared" ref="C90:C153" si="16">IF(NC&lt;=N,POWER(1+TEA,frec/NDiasxAgno)-1,0)</f>
        <v>0</v>
      </c>
      <c r="D90" s="32">
        <v>0</v>
      </c>
      <c r="E90" s="31">
        <f t="shared" ref="E90:E153" si="17">IF(NC&lt;=N,POWER(1+IA,frec/NDiasxAgno)-1,0)</f>
        <v>0</v>
      </c>
      <c r="F90" s="30" t="s">
        <v>6</v>
      </c>
      <c r="G90" s="28">
        <f t="shared" ref="G90:G153" si="18">IF(NC=1,Prestamo,IF(NC&lt;=N,R89,0))</f>
        <v>0</v>
      </c>
      <c r="H90" s="28">
        <f t="shared" ref="H90:H153" si="19">SI+SI*IP</f>
        <v>0</v>
      </c>
      <c r="I90" s="28">
        <f t="shared" ref="I90:I153" si="20">-SII*TEP</f>
        <v>0</v>
      </c>
      <c r="J90" s="28">
        <f t="shared" ref="J90:J153" si="21">IF(NC&lt;=N,IF(PG="T",0,IF(PG="P",Interes,PMT(TEP+pSegDesPer,N-NC+1,SII,0,0))),0)</f>
        <v>0</v>
      </c>
      <c r="K90" s="28">
        <f t="shared" si="14"/>
        <v>0</v>
      </c>
      <c r="L90" s="29"/>
      <c r="M90" s="28">
        <f t="shared" ref="M90:M153" si="22">-SII*pSegDesPer</f>
        <v>0</v>
      </c>
      <c r="N90" s="28">
        <f t="shared" ref="N90:N153" si="23">IF(NC&lt;=N,-SegRiePer,0)</f>
        <v>0</v>
      </c>
      <c r="O90" s="28">
        <f t="shared" ref="O90:O153" si="24">IF(NC&lt;=N,-ComPer,0)</f>
        <v>0</v>
      </c>
      <c r="P90" s="28">
        <f t="shared" ref="P90:P153" si="25">IF(NC&lt;=N,-PortesPer,0)</f>
        <v>0</v>
      </c>
      <c r="Q90" s="28">
        <f t="shared" ref="Q90:Q153" si="26">IF(NC&lt;=N,-GasAdmPer,0)</f>
        <v>0</v>
      </c>
      <c r="R90" s="28">
        <f t="shared" ref="R90:R153" si="27">IF(PG="T",SII-Interes,SII+Amort+Prepago)</f>
        <v>0</v>
      </c>
      <c r="S90" s="28">
        <f t="shared" ref="S90:S153" si="28">Cuota+Prepago+SegRie+Comision+Portes+GasAdm+IF(OR(PG="T",PG="P"),SegDes,0)</f>
        <v>0</v>
      </c>
    </row>
    <row r="91" spans="1:19" ht="12" customHeight="1" x14ac:dyDescent="0.2">
      <c r="A91" s="33">
        <f t="shared" si="15"/>
        <v>66</v>
      </c>
      <c r="B91" s="32">
        <v>0</v>
      </c>
      <c r="C91" s="31">
        <f t="shared" si="16"/>
        <v>0</v>
      </c>
      <c r="D91" s="32">
        <v>0</v>
      </c>
      <c r="E91" s="31">
        <f t="shared" si="17"/>
        <v>0</v>
      </c>
      <c r="F91" s="30" t="s">
        <v>6</v>
      </c>
      <c r="G91" s="28">
        <f t="shared" si="18"/>
        <v>0</v>
      </c>
      <c r="H91" s="28">
        <f t="shared" si="19"/>
        <v>0</v>
      </c>
      <c r="I91" s="28">
        <f t="shared" si="20"/>
        <v>0</v>
      </c>
      <c r="J91" s="28">
        <f t="shared" si="21"/>
        <v>0</v>
      </c>
      <c r="K91" s="28">
        <f t="shared" ref="K91:K154" si="29">IF(A91&lt;=I$7,IF(OR(F91="T",F91="P"),0,J91-I91-M91),0)</f>
        <v>0</v>
      </c>
      <c r="L91" s="29"/>
      <c r="M91" s="28">
        <f t="shared" si="22"/>
        <v>0</v>
      </c>
      <c r="N91" s="28">
        <f t="shared" si="23"/>
        <v>0</v>
      </c>
      <c r="O91" s="28">
        <f t="shared" si="24"/>
        <v>0</v>
      </c>
      <c r="P91" s="28">
        <f t="shared" si="25"/>
        <v>0</v>
      </c>
      <c r="Q91" s="28">
        <f t="shared" si="26"/>
        <v>0</v>
      </c>
      <c r="R91" s="28">
        <f t="shared" si="27"/>
        <v>0</v>
      </c>
      <c r="S91" s="28">
        <f t="shared" si="28"/>
        <v>0</v>
      </c>
    </row>
    <row r="92" spans="1:19" ht="12" customHeight="1" x14ac:dyDescent="0.2">
      <c r="A92" s="33">
        <f t="shared" si="15"/>
        <v>67</v>
      </c>
      <c r="B92" s="32">
        <v>0</v>
      </c>
      <c r="C92" s="31">
        <f t="shared" si="16"/>
        <v>0</v>
      </c>
      <c r="D92" s="32">
        <v>0</v>
      </c>
      <c r="E92" s="31">
        <f t="shared" si="17"/>
        <v>0</v>
      </c>
      <c r="F92" s="30" t="s">
        <v>6</v>
      </c>
      <c r="G92" s="28">
        <f t="shared" si="18"/>
        <v>0</v>
      </c>
      <c r="H92" s="28">
        <f t="shared" si="19"/>
        <v>0</v>
      </c>
      <c r="I92" s="28">
        <f t="shared" si="20"/>
        <v>0</v>
      </c>
      <c r="J92" s="28">
        <f t="shared" si="21"/>
        <v>0</v>
      </c>
      <c r="K92" s="28">
        <f t="shared" si="29"/>
        <v>0</v>
      </c>
      <c r="L92" s="29"/>
      <c r="M92" s="28">
        <f t="shared" si="22"/>
        <v>0</v>
      </c>
      <c r="N92" s="28">
        <f t="shared" si="23"/>
        <v>0</v>
      </c>
      <c r="O92" s="28">
        <f t="shared" si="24"/>
        <v>0</v>
      </c>
      <c r="P92" s="28">
        <f t="shared" si="25"/>
        <v>0</v>
      </c>
      <c r="Q92" s="28">
        <f t="shared" si="26"/>
        <v>0</v>
      </c>
      <c r="R92" s="28">
        <f t="shared" si="27"/>
        <v>0</v>
      </c>
      <c r="S92" s="28">
        <f t="shared" si="28"/>
        <v>0</v>
      </c>
    </row>
    <row r="93" spans="1:19" ht="12" customHeight="1" x14ac:dyDescent="0.2">
      <c r="A93" s="33">
        <f t="shared" si="15"/>
        <v>68</v>
      </c>
      <c r="B93" s="32">
        <v>0</v>
      </c>
      <c r="C93" s="31">
        <f t="shared" si="16"/>
        <v>0</v>
      </c>
      <c r="D93" s="32">
        <v>0</v>
      </c>
      <c r="E93" s="31">
        <f t="shared" si="17"/>
        <v>0</v>
      </c>
      <c r="F93" s="30" t="s">
        <v>6</v>
      </c>
      <c r="G93" s="28">
        <f t="shared" si="18"/>
        <v>0</v>
      </c>
      <c r="H93" s="28">
        <f t="shared" si="19"/>
        <v>0</v>
      </c>
      <c r="I93" s="28">
        <f t="shared" si="20"/>
        <v>0</v>
      </c>
      <c r="J93" s="28">
        <f t="shared" si="21"/>
        <v>0</v>
      </c>
      <c r="K93" s="28">
        <f t="shared" si="29"/>
        <v>0</v>
      </c>
      <c r="L93" s="29"/>
      <c r="M93" s="28">
        <f t="shared" si="22"/>
        <v>0</v>
      </c>
      <c r="N93" s="28">
        <f t="shared" si="23"/>
        <v>0</v>
      </c>
      <c r="O93" s="28">
        <f t="shared" si="24"/>
        <v>0</v>
      </c>
      <c r="P93" s="28">
        <f t="shared" si="25"/>
        <v>0</v>
      </c>
      <c r="Q93" s="28">
        <f t="shared" si="26"/>
        <v>0</v>
      </c>
      <c r="R93" s="28">
        <f t="shared" si="27"/>
        <v>0</v>
      </c>
      <c r="S93" s="28">
        <f t="shared" si="28"/>
        <v>0</v>
      </c>
    </row>
    <row r="94" spans="1:19" ht="12" customHeight="1" x14ac:dyDescent="0.2">
      <c r="A94" s="33">
        <f t="shared" si="15"/>
        <v>69</v>
      </c>
      <c r="B94" s="32">
        <v>0</v>
      </c>
      <c r="C94" s="31">
        <f t="shared" si="16"/>
        <v>0</v>
      </c>
      <c r="D94" s="32">
        <v>0</v>
      </c>
      <c r="E94" s="31">
        <f t="shared" si="17"/>
        <v>0</v>
      </c>
      <c r="F94" s="30" t="s">
        <v>6</v>
      </c>
      <c r="G94" s="28">
        <f t="shared" si="18"/>
        <v>0</v>
      </c>
      <c r="H94" s="28">
        <f t="shared" si="19"/>
        <v>0</v>
      </c>
      <c r="I94" s="28">
        <f t="shared" si="20"/>
        <v>0</v>
      </c>
      <c r="J94" s="28">
        <f t="shared" si="21"/>
        <v>0</v>
      </c>
      <c r="K94" s="28">
        <f t="shared" si="29"/>
        <v>0</v>
      </c>
      <c r="L94" s="29"/>
      <c r="M94" s="28">
        <f t="shared" si="22"/>
        <v>0</v>
      </c>
      <c r="N94" s="28">
        <f t="shared" si="23"/>
        <v>0</v>
      </c>
      <c r="O94" s="28">
        <f t="shared" si="24"/>
        <v>0</v>
      </c>
      <c r="P94" s="28">
        <f t="shared" si="25"/>
        <v>0</v>
      </c>
      <c r="Q94" s="28">
        <f t="shared" si="26"/>
        <v>0</v>
      </c>
      <c r="R94" s="28">
        <f t="shared" si="27"/>
        <v>0</v>
      </c>
      <c r="S94" s="28">
        <f t="shared" si="28"/>
        <v>0</v>
      </c>
    </row>
    <row r="95" spans="1:19" ht="12" customHeight="1" x14ac:dyDescent="0.2">
      <c r="A95" s="33">
        <f t="shared" si="15"/>
        <v>70</v>
      </c>
      <c r="B95" s="32">
        <v>0</v>
      </c>
      <c r="C95" s="31">
        <f t="shared" si="16"/>
        <v>0</v>
      </c>
      <c r="D95" s="32">
        <v>0</v>
      </c>
      <c r="E95" s="31">
        <f t="shared" si="17"/>
        <v>0</v>
      </c>
      <c r="F95" s="30" t="s">
        <v>6</v>
      </c>
      <c r="G95" s="28">
        <f t="shared" si="18"/>
        <v>0</v>
      </c>
      <c r="H95" s="28">
        <f t="shared" si="19"/>
        <v>0</v>
      </c>
      <c r="I95" s="28">
        <f t="shared" si="20"/>
        <v>0</v>
      </c>
      <c r="J95" s="28">
        <f t="shared" si="21"/>
        <v>0</v>
      </c>
      <c r="K95" s="28">
        <f t="shared" si="29"/>
        <v>0</v>
      </c>
      <c r="L95" s="29"/>
      <c r="M95" s="28">
        <f t="shared" si="22"/>
        <v>0</v>
      </c>
      <c r="N95" s="28">
        <f t="shared" si="23"/>
        <v>0</v>
      </c>
      <c r="O95" s="28">
        <f t="shared" si="24"/>
        <v>0</v>
      </c>
      <c r="P95" s="28">
        <f t="shared" si="25"/>
        <v>0</v>
      </c>
      <c r="Q95" s="28">
        <f t="shared" si="26"/>
        <v>0</v>
      </c>
      <c r="R95" s="28">
        <f t="shared" si="27"/>
        <v>0</v>
      </c>
      <c r="S95" s="28">
        <f t="shared" si="28"/>
        <v>0</v>
      </c>
    </row>
    <row r="96" spans="1:19" ht="12" customHeight="1" x14ac:dyDescent="0.2">
      <c r="A96" s="33">
        <f t="shared" si="15"/>
        <v>71</v>
      </c>
      <c r="B96" s="32">
        <v>0</v>
      </c>
      <c r="C96" s="31">
        <f t="shared" si="16"/>
        <v>0</v>
      </c>
      <c r="D96" s="32">
        <v>0</v>
      </c>
      <c r="E96" s="31">
        <f t="shared" si="17"/>
        <v>0</v>
      </c>
      <c r="F96" s="30" t="s">
        <v>6</v>
      </c>
      <c r="G96" s="28">
        <f t="shared" si="18"/>
        <v>0</v>
      </c>
      <c r="H96" s="28">
        <f t="shared" si="19"/>
        <v>0</v>
      </c>
      <c r="I96" s="28">
        <f t="shared" si="20"/>
        <v>0</v>
      </c>
      <c r="J96" s="28">
        <f t="shared" si="21"/>
        <v>0</v>
      </c>
      <c r="K96" s="28">
        <f t="shared" si="29"/>
        <v>0</v>
      </c>
      <c r="L96" s="29"/>
      <c r="M96" s="28">
        <f t="shared" si="22"/>
        <v>0</v>
      </c>
      <c r="N96" s="28">
        <f t="shared" si="23"/>
        <v>0</v>
      </c>
      <c r="O96" s="28">
        <f t="shared" si="24"/>
        <v>0</v>
      </c>
      <c r="P96" s="28">
        <f t="shared" si="25"/>
        <v>0</v>
      </c>
      <c r="Q96" s="28">
        <f t="shared" si="26"/>
        <v>0</v>
      </c>
      <c r="R96" s="28">
        <f t="shared" si="27"/>
        <v>0</v>
      </c>
      <c r="S96" s="28">
        <f t="shared" si="28"/>
        <v>0</v>
      </c>
    </row>
    <row r="97" spans="1:19" ht="12" customHeight="1" x14ac:dyDescent="0.2">
      <c r="A97" s="33">
        <f t="shared" si="15"/>
        <v>72</v>
      </c>
      <c r="B97" s="32">
        <v>0</v>
      </c>
      <c r="C97" s="31">
        <f t="shared" si="16"/>
        <v>0</v>
      </c>
      <c r="D97" s="32">
        <v>0</v>
      </c>
      <c r="E97" s="31">
        <f t="shared" si="17"/>
        <v>0</v>
      </c>
      <c r="F97" s="30" t="s">
        <v>6</v>
      </c>
      <c r="G97" s="28">
        <f t="shared" si="18"/>
        <v>0</v>
      </c>
      <c r="H97" s="28">
        <f t="shared" si="19"/>
        <v>0</v>
      </c>
      <c r="I97" s="28">
        <f t="shared" si="20"/>
        <v>0</v>
      </c>
      <c r="J97" s="28">
        <f t="shared" si="21"/>
        <v>0</v>
      </c>
      <c r="K97" s="28">
        <f t="shared" si="29"/>
        <v>0</v>
      </c>
      <c r="L97" s="29"/>
      <c r="M97" s="28">
        <f t="shared" si="22"/>
        <v>0</v>
      </c>
      <c r="N97" s="28">
        <f t="shared" si="23"/>
        <v>0</v>
      </c>
      <c r="O97" s="28">
        <f t="shared" si="24"/>
        <v>0</v>
      </c>
      <c r="P97" s="28">
        <f t="shared" si="25"/>
        <v>0</v>
      </c>
      <c r="Q97" s="28">
        <f t="shared" si="26"/>
        <v>0</v>
      </c>
      <c r="R97" s="28">
        <f t="shared" si="27"/>
        <v>0</v>
      </c>
      <c r="S97" s="28">
        <f t="shared" si="28"/>
        <v>0</v>
      </c>
    </row>
    <row r="98" spans="1:19" ht="12" customHeight="1" x14ac:dyDescent="0.2">
      <c r="A98" s="33">
        <f t="shared" si="15"/>
        <v>73</v>
      </c>
      <c r="B98" s="32">
        <v>0</v>
      </c>
      <c r="C98" s="31">
        <f t="shared" si="16"/>
        <v>0</v>
      </c>
      <c r="D98" s="32">
        <v>0</v>
      </c>
      <c r="E98" s="31">
        <f t="shared" si="17"/>
        <v>0</v>
      </c>
      <c r="F98" s="30" t="s">
        <v>6</v>
      </c>
      <c r="G98" s="28">
        <f t="shared" si="18"/>
        <v>0</v>
      </c>
      <c r="H98" s="28">
        <f t="shared" si="19"/>
        <v>0</v>
      </c>
      <c r="I98" s="28">
        <f t="shared" si="20"/>
        <v>0</v>
      </c>
      <c r="J98" s="28">
        <f t="shared" si="21"/>
        <v>0</v>
      </c>
      <c r="K98" s="28">
        <f t="shared" si="29"/>
        <v>0</v>
      </c>
      <c r="L98" s="29"/>
      <c r="M98" s="28">
        <f t="shared" si="22"/>
        <v>0</v>
      </c>
      <c r="N98" s="28">
        <f t="shared" si="23"/>
        <v>0</v>
      </c>
      <c r="O98" s="28">
        <f t="shared" si="24"/>
        <v>0</v>
      </c>
      <c r="P98" s="28">
        <f t="shared" si="25"/>
        <v>0</v>
      </c>
      <c r="Q98" s="28">
        <f t="shared" si="26"/>
        <v>0</v>
      </c>
      <c r="R98" s="28">
        <f t="shared" si="27"/>
        <v>0</v>
      </c>
      <c r="S98" s="28">
        <f t="shared" si="28"/>
        <v>0</v>
      </c>
    </row>
    <row r="99" spans="1:19" ht="12" customHeight="1" x14ac:dyDescent="0.2">
      <c r="A99" s="33">
        <f t="shared" si="15"/>
        <v>74</v>
      </c>
      <c r="B99" s="32">
        <v>0</v>
      </c>
      <c r="C99" s="31">
        <f t="shared" si="16"/>
        <v>0</v>
      </c>
      <c r="D99" s="32">
        <v>0</v>
      </c>
      <c r="E99" s="31">
        <f t="shared" si="17"/>
        <v>0</v>
      </c>
      <c r="F99" s="30" t="s">
        <v>6</v>
      </c>
      <c r="G99" s="28">
        <f t="shared" si="18"/>
        <v>0</v>
      </c>
      <c r="H99" s="28">
        <f t="shared" si="19"/>
        <v>0</v>
      </c>
      <c r="I99" s="28">
        <f t="shared" si="20"/>
        <v>0</v>
      </c>
      <c r="J99" s="28">
        <f t="shared" si="21"/>
        <v>0</v>
      </c>
      <c r="K99" s="28">
        <f t="shared" si="29"/>
        <v>0</v>
      </c>
      <c r="L99" s="29"/>
      <c r="M99" s="28">
        <f t="shared" si="22"/>
        <v>0</v>
      </c>
      <c r="N99" s="28">
        <f t="shared" si="23"/>
        <v>0</v>
      </c>
      <c r="O99" s="28">
        <f t="shared" si="24"/>
        <v>0</v>
      </c>
      <c r="P99" s="28">
        <f t="shared" si="25"/>
        <v>0</v>
      </c>
      <c r="Q99" s="28">
        <f t="shared" si="26"/>
        <v>0</v>
      </c>
      <c r="R99" s="28">
        <f t="shared" si="27"/>
        <v>0</v>
      </c>
      <c r="S99" s="28">
        <f t="shared" si="28"/>
        <v>0</v>
      </c>
    </row>
    <row r="100" spans="1:19" ht="12" customHeight="1" x14ac:dyDescent="0.2">
      <c r="A100" s="33">
        <f t="shared" si="15"/>
        <v>75</v>
      </c>
      <c r="B100" s="32">
        <v>0</v>
      </c>
      <c r="C100" s="31">
        <f t="shared" si="16"/>
        <v>0</v>
      </c>
      <c r="D100" s="32">
        <v>0</v>
      </c>
      <c r="E100" s="31">
        <f t="shared" si="17"/>
        <v>0</v>
      </c>
      <c r="F100" s="30" t="s">
        <v>6</v>
      </c>
      <c r="G100" s="28">
        <f t="shared" si="18"/>
        <v>0</v>
      </c>
      <c r="H100" s="28">
        <f t="shared" si="19"/>
        <v>0</v>
      </c>
      <c r="I100" s="28">
        <f t="shared" si="20"/>
        <v>0</v>
      </c>
      <c r="J100" s="28">
        <f t="shared" si="21"/>
        <v>0</v>
      </c>
      <c r="K100" s="28">
        <f t="shared" si="29"/>
        <v>0</v>
      </c>
      <c r="L100" s="29"/>
      <c r="M100" s="28">
        <f t="shared" si="22"/>
        <v>0</v>
      </c>
      <c r="N100" s="28">
        <f t="shared" si="23"/>
        <v>0</v>
      </c>
      <c r="O100" s="28">
        <f t="shared" si="24"/>
        <v>0</v>
      </c>
      <c r="P100" s="28">
        <f t="shared" si="25"/>
        <v>0</v>
      </c>
      <c r="Q100" s="28">
        <f t="shared" si="26"/>
        <v>0</v>
      </c>
      <c r="R100" s="28">
        <f t="shared" si="27"/>
        <v>0</v>
      </c>
      <c r="S100" s="28">
        <f t="shared" si="28"/>
        <v>0</v>
      </c>
    </row>
    <row r="101" spans="1:19" ht="12" customHeight="1" x14ac:dyDescent="0.2">
      <c r="A101" s="33">
        <f t="shared" si="15"/>
        <v>76</v>
      </c>
      <c r="B101" s="32">
        <v>0</v>
      </c>
      <c r="C101" s="31">
        <f t="shared" si="16"/>
        <v>0</v>
      </c>
      <c r="D101" s="32">
        <v>0</v>
      </c>
      <c r="E101" s="31">
        <f t="shared" si="17"/>
        <v>0</v>
      </c>
      <c r="F101" s="30" t="s">
        <v>6</v>
      </c>
      <c r="G101" s="28">
        <f t="shared" si="18"/>
        <v>0</v>
      </c>
      <c r="H101" s="28">
        <f t="shared" si="19"/>
        <v>0</v>
      </c>
      <c r="I101" s="28">
        <f t="shared" si="20"/>
        <v>0</v>
      </c>
      <c r="J101" s="28">
        <f t="shared" si="21"/>
        <v>0</v>
      </c>
      <c r="K101" s="28">
        <f t="shared" si="29"/>
        <v>0</v>
      </c>
      <c r="L101" s="29"/>
      <c r="M101" s="28">
        <f t="shared" si="22"/>
        <v>0</v>
      </c>
      <c r="N101" s="28">
        <f t="shared" si="23"/>
        <v>0</v>
      </c>
      <c r="O101" s="28">
        <f t="shared" si="24"/>
        <v>0</v>
      </c>
      <c r="P101" s="28">
        <f t="shared" si="25"/>
        <v>0</v>
      </c>
      <c r="Q101" s="28">
        <f t="shared" si="26"/>
        <v>0</v>
      </c>
      <c r="R101" s="28">
        <f t="shared" si="27"/>
        <v>0</v>
      </c>
      <c r="S101" s="28">
        <f t="shared" si="28"/>
        <v>0</v>
      </c>
    </row>
    <row r="102" spans="1:19" ht="12" customHeight="1" x14ac:dyDescent="0.2">
      <c r="A102" s="33">
        <f t="shared" si="15"/>
        <v>77</v>
      </c>
      <c r="B102" s="32">
        <v>0</v>
      </c>
      <c r="C102" s="31">
        <f t="shared" si="16"/>
        <v>0</v>
      </c>
      <c r="D102" s="32">
        <v>0</v>
      </c>
      <c r="E102" s="31">
        <f t="shared" si="17"/>
        <v>0</v>
      </c>
      <c r="F102" s="30" t="s">
        <v>6</v>
      </c>
      <c r="G102" s="28">
        <f t="shared" si="18"/>
        <v>0</v>
      </c>
      <c r="H102" s="28">
        <f t="shared" si="19"/>
        <v>0</v>
      </c>
      <c r="I102" s="28">
        <f t="shared" si="20"/>
        <v>0</v>
      </c>
      <c r="J102" s="28">
        <f t="shared" si="21"/>
        <v>0</v>
      </c>
      <c r="K102" s="28">
        <f t="shared" si="29"/>
        <v>0</v>
      </c>
      <c r="L102" s="29"/>
      <c r="M102" s="28">
        <f t="shared" si="22"/>
        <v>0</v>
      </c>
      <c r="N102" s="28">
        <f t="shared" si="23"/>
        <v>0</v>
      </c>
      <c r="O102" s="28">
        <f t="shared" si="24"/>
        <v>0</v>
      </c>
      <c r="P102" s="28">
        <f t="shared" si="25"/>
        <v>0</v>
      </c>
      <c r="Q102" s="28">
        <f t="shared" si="26"/>
        <v>0</v>
      </c>
      <c r="R102" s="28">
        <f t="shared" si="27"/>
        <v>0</v>
      </c>
      <c r="S102" s="28">
        <f t="shared" si="28"/>
        <v>0</v>
      </c>
    </row>
    <row r="103" spans="1:19" ht="12" customHeight="1" x14ac:dyDescent="0.2">
      <c r="A103" s="33">
        <f t="shared" si="15"/>
        <v>78</v>
      </c>
      <c r="B103" s="32">
        <v>0</v>
      </c>
      <c r="C103" s="31">
        <f t="shared" si="16"/>
        <v>0</v>
      </c>
      <c r="D103" s="32">
        <v>0</v>
      </c>
      <c r="E103" s="31">
        <f t="shared" si="17"/>
        <v>0</v>
      </c>
      <c r="F103" s="30" t="s">
        <v>6</v>
      </c>
      <c r="G103" s="28">
        <f t="shared" si="18"/>
        <v>0</v>
      </c>
      <c r="H103" s="28">
        <f t="shared" si="19"/>
        <v>0</v>
      </c>
      <c r="I103" s="28">
        <f t="shared" si="20"/>
        <v>0</v>
      </c>
      <c r="J103" s="28">
        <f t="shared" si="21"/>
        <v>0</v>
      </c>
      <c r="K103" s="28">
        <f t="shared" si="29"/>
        <v>0</v>
      </c>
      <c r="L103" s="29"/>
      <c r="M103" s="28">
        <f t="shared" si="22"/>
        <v>0</v>
      </c>
      <c r="N103" s="28">
        <f t="shared" si="23"/>
        <v>0</v>
      </c>
      <c r="O103" s="28">
        <f t="shared" si="24"/>
        <v>0</v>
      </c>
      <c r="P103" s="28">
        <f t="shared" si="25"/>
        <v>0</v>
      </c>
      <c r="Q103" s="28">
        <f t="shared" si="26"/>
        <v>0</v>
      </c>
      <c r="R103" s="28">
        <f t="shared" si="27"/>
        <v>0</v>
      </c>
      <c r="S103" s="28">
        <f t="shared" si="28"/>
        <v>0</v>
      </c>
    </row>
    <row r="104" spans="1:19" ht="12" customHeight="1" x14ac:dyDescent="0.2">
      <c r="A104" s="33">
        <f t="shared" si="15"/>
        <v>79</v>
      </c>
      <c r="B104" s="32">
        <v>0</v>
      </c>
      <c r="C104" s="31">
        <f t="shared" si="16"/>
        <v>0</v>
      </c>
      <c r="D104" s="32">
        <v>0</v>
      </c>
      <c r="E104" s="31">
        <f t="shared" si="17"/>
        <v>0</v>
      </c>
      <c r="F104" s="30" t="s">
        <v>6</v>
      </c>
      <c r="G104" s="28">
        <f t="shared" si="18"/>
        <v>0</v>
      </c>
      <c r="H104" s="28">
        <f t="shared" si="19"/>
        <v>0</v>
      </c>
      <c r="I104" s="28">
        <f t="shared" si="20"/>
        <v>0</v>
      </c>
      <c r="J104" s="28">
        <f t="shared" si="21"/>
        <v>0</v>
      </c>
      <c r="K104" s="28">
        <f t="shared" si="29"/>
        <v>0</v>
      </c>
      <c r="L104" s="29"/>
      <c r="M104" s="28">
        <f t="shared" si="22"/>
        <v>0</v>
      </c>
      <c r="N104" s="28">
        <f t="shared" si="23"/>
        <v>0</v>
      </c>
      <c r="O104" s="28">
        <f t="shared" si="24"/>
        <v>0</v>
      </c>
      <c r="P104" s="28">
        <f t="shared" si="25"/>
        <v>0</v>
      </c>
      <c r="Q104" s="28">
        <f t="shared" si="26"/>
        <v>0</v>
      </c>
      <c r="R104" s="28">
        <f t="shared" si="27"/>
        <v>0</v>
      </c>
      <c r="S104" s="28">
        <f t="shared" si="28"/>
        <v>0</v>
      </c>
    </row>
    <row r="105" spans="1:19" ht="12" customHeight="1" x14ac:dyDescent="0.2">
      <c r="A105" s="33">
        <f t="shared" si="15"/>
        <v>80</v>
      </c>
      <c r="B105" s="32">
        <v>0</v>
      </c>
      <c r="C105" s="31">
        <f t="shared" si="16"/>
        <v>0</v>
      </c>
      <c r="D105" s="32">
        <v>0</v>
      </c>
      <c r="E105" s="31">
        <f t="shared" si="17"/>
        <v>0</v>
      </c>
      <c r="F105" s="30" t="s">
        <v>6</v>
      </c>
      <c r="G105" s="28">
        <f t="shared" si="18"/>
        <v>0</v>
      </c>
      <c r="H105" s="28">
        <f t="shared" si="19"/>
        <v>0</v>
      </c>
      <c r="I105" s="28">
        <f t="shared" si="20"/>
        <v>0</v>
      </c>
      <c r="J105" s="28">
        <f t="shared" si="21"/>
        <v>0</v>
      </c>
      <c r="K105" s="28">
        <f t="shared" si="29"/>
        <v>0</v>
      </c>
      <c r="L105" s="29"/>
      <c r="M105" s="28">
        <f t="shared" si="22"/>
        <v>0</v>
      </c>
      <c r="N105" s="28">
        <f t="shared" si="23"/>
        <v>0</v>
      </c>
      <c r="O105" s="28">
        <f t="shared" si="24"/>
        <v>0</v>
      </c>
      <c r="P105" s="28">
        <f t="shared" si="25"/>
        <v>0</v>
      </c>
      <c r="Q105" s="28">
        <f t="shared" si="26"/>
        <v>0</v>
      </c>
      <c r="R105" s="28">
        <f t="shared" si="27"/>
        <v>0</v>
      </c>
      <c r="S105" s="28">
        <f t="shared" si="28"/>
        <v>0</v>
      </c>
    </row>
    <row r="106" spans="1:19" ht="12" customHeight="1" x14ac:dyDescent="0.2">
      <c r="A106" s="33">
        <f t="shared" si="15"/>
        <v>81</v>
      </c>
      <c r="B106" s="32">
        <v>0</v>
      </c>
      <c r="C106" s="31">
        <f t="shared" si="16"/>
        <v>0</v>
      </c>
      <c r="D106" s="32">
        <v>0</v>
      </c>
      <c r="E106" s="31">
        <f t="shared" si="17"/>
        <v>0</v>
      </c>
      <c r="F106" s="30" t="s">
        <v>6</v>
      </c>
      <c r="G106" s="28">
        <f t="shared" si="18"/>
        <v>0</v>
      </c>
      <c r="H106" s="28">
        <f t="shared" si="19"/>
        <v>0</v>
      </c>
      <c r="I106" s="28">
        <f t="shared" si="20"/>
        <v>0</v>
      </c>
      <c r="J106" s="28">
        <f t="shared" si="21"/>
        <v>0</v>
      </c>
      <c r="K106" s="28">
        <f t="shared" si="29"/>
        <v>0</v>
      </c>
      <c r="L106" s="29"/>
      <c r="M106" s="28">
        <f t="shared" si="22"/>
        <v>0</v>
      </c>
      <c r="N106" s="28">
        <f t="shared" si="23"/>
        <v>0</v>
      </c>
      <c r="O106" s="28">
        <f t="shared" si="24"/>
        <v>0</v>
      </c>
      <c r="P106" s="28">
        <f t="shared" si="25"/>
        <v>0</v>
      </c>
      <c r="Q106" s="28">
        <f t="shared" si="26"/>
        <v>0</v>
      </c>
      <c r="R106" s="28">
        <f t="shared" si="27"/>
        <v>0</v>
      </c>
      <c r="S106" s="28">
        <f t="shared" si="28"/>
        <v>0</v>
      </c>
    </row>
    <row r="107" spans="1:19" ht="12" customHeight="1" x14ac:dyDescent="0.2">
      <c r="A107" s="33">
        <f t="shared" si="15"/>
        <v>82</v>
      </c>
      <c r="B107" s="32">
        <v>0</v>
      </c>
      <c r="C107" s="31">
        <f t="shared" si="16"/>
        <v>0</v>
      </c>
      <c r="D107" s="32">
        <v>0</v>
      </c>
      <c r="E107" s="31">
        <f t="shared" si="17"/>
        <v>0</v>
      </c>
      <c r="F107" s="30" t="s">
        <v>6</v>
      </c>
      <c r="G107" s="28">
        <f t="shared" si="18"/>
        <v>0</v>
      </c>
      <c r="H107" s="28">
        <f t="shared" si="19"/>
        <v>0</v>
      </c>
      <c r="I107" s="28">
        <f t="shared" si="20"/>
        <v>0</v>
      </c>
      <c r="J107" s="28">
        <f t="shared" si="21"/>
        <v>0</v>
      </c>
      <c r="K107" s="28">
        <f t="shared" si="29"/>
        <v>0</v>
      </c>
      <c r="L107" s="29"/>
      <c r="M107" s="28">
        <f t="shared" si="22"/>
        <v>0</v>
      </c>
      <c r="N107" s="28">
        <f t="shared" si="23"/>
        <v>0</v>
      </c>
      <c r="O107" s="28">
        <f t="shared" si="24"/>
        <v>0</v>
      </c>
      <c r="P107" s="28">
        <f t="shared" si="25"/>
        <v>0</v>
      </c>
      <c r="Q107" s="28">
        <f t="shared" si="26"/>
        <v>0</v>
      </c>
      <c r="R107" s="28">
        <f t="shared" si="27"/>
        <v>0</v>
      </c>
      <c r="S107" s="28">
        <f t="shared" si="28"/>
        <v>0</v>
      </c>
    </row>
    <row r="108" spans="1:19" ht="12" customHeight="1" x14ac:dyDescent="0.2">
      <c r="A108" s="33">
        <f t="shared" si="15"/>
        <v>83</v>
      </c>
      <c r="B108" s="32">
        <v>0</v>
      </c>
      <c r="C108" s="31">
        <f t="shared" si="16"/>
        <v>0</v>
      </c>
      <c r="D108" s="32">
        <v>0</v>
      </c>
      <c r="E108" s="31">
        <f t="shared" si="17"/>
        <v>0</v>
      </c>
      <c r="F108" s="30" t="s">
        <v>6</v>
      </c>
      <c r="G108" s="28">
        <f t="shared" si="18"/>
        <v>0</v>
      </c>
      <c r="H108" s="28">
        <f t="shared" si="19"/>
        <v>0</v>
      </c>
      <c r="I108" s="28">
        <f t="shared" si="20"/>
        <v>0</v>
      </c>
      <c r="J108" s="28">
        <f t="shared" si="21"/>
        <v>0</v>
      </c>
      <c r="K108" s="28">
        <f t="shared" si="29"/>
        <v>0</v>
      </c>
      <c r="L108" s="29"/>
      <c r="M108" s="28">
        <f t="shared" si="22"/>
        <v>0</v>
      </c>
      <c r="N108" s="28">
        <f t="shared" si="23"/>
        <v>0</v>
      </c>
      <c r="O108" s="28">
        <f t="shared" si="24"/>
        <v>0</v>
      </c>
      <c r="P108" s="28">
        <f t="shared" si="25"/>
        <v>0</v>
      </c>
      <c r="Q108" s="28">
        <f t="shared" si="26"/>
        <v>0</v>
      </c>
      <c r="R108" s="28">
        <f t="shared" si="27"/>
        <v>0</v>
      </c>
      <c r="S108" s="28">
        <f t="shared" si="28"/>
        <v>0</v>
      </c>
    </row>
    <row r="109" spans="1:19" ht="12" customHeight="1" x14ac:dyDescent="0.2">
      <c r="A109" s="33">
        <f t="shared" si="15"/>
        <v>84</v>
      </c>
      <c r="B109" s="32">
        <v>0</v>
      </c>
      <c r="C109" s="31">
        <f t="shared" si="16"/>
        <v>0</v>
      </c>
      <c r="D109" s="32">
        <v>0</v>
      </c>
      <c r="E109" s="31">
        <f t="shared" si="17"/>
        <v>0</v>
      </c>
      <c r="F109" s="30" t="s">
        <v>6</v>
      </c>
      <c r="G109" s="28">
        <f t="shared" si="18"/>
        <v>0</v>
      </c>
      <c r="H109" s="28">
        <f t="shared" si="19"/>
        <v>0</v>
      </c>
      <c r="I109" s="28">
        <f t="shared" si="20"/>
        <v>0</v>
      </c>
      <c r="J109" s="28">
        <f t="shared" si="21"/>
        <v>0</v>
      </c>
      <c r="K109" s="28">
        <f t="shared" si="29"/>
        <v>0</v>
      </c>
      <c r="L109" s="29"/>
      <c r="M109" s="28">
        <f t="shared" si="22"/>
        <v>0</v>
      </c>
      <c r="N109" s="28">
        <f t="shared" si="23"/>
        <v>0</v>
      </c>
      <c r="O109" s="28">
        <f t="shared" si="24"/>
        <v>0</v>
      </c>
      <c r="P109" s="28">
        <f t="shared" si="25"/>
        <v>0</v>
      </c>
      <c r="Q109" s="28">
        <f t="shared" si="26"/>
        <v>0</v>
      </c>
      <c r="R109" s="28">
        <f t="shared" si="27"/>
        <v>0</v>
      </c>
      <c r="S109" s="28">
        <f t="shared" si="28"/>
        <v>0</v>
      </c>
    </row>
    <row r="110" spans="1:19" ht="12" customHeight="1" x14ac:dyDescent="0.2">
      <c r="A110" s="33">
        <f t="shared" si="15"/>
        <v>85</v>
      </c>
      <c r="B110" s="32">
        <v>0</v>
      </c>
      <c r="C110" s="31">
        <f t="shared" si="16"/>
        <v>0</v>
      </c>
      <c r="D110" s="32">
        <v>0</v>
      </c>
      <c r="E110" s="31">
        <f t="shared" si="17"/>
        <v>0</v>
      </c>
      <c r="F110" s="30" t="s">
        <v>6</v>
      </c>
      <c r="G110" s="28">
        <f t="shared" si="18"/>
        <v>0</v>
      </c>
      <c r="H110" s="28">
        <f t="shared" si="19"/>
        <v>0</v>
      </c>
      <c r="I110" s="28">
        <f t="shared" si="20"/>
        <v>0</v>
      </c>
      <c r="J110" s="28">
        <f t="shared" si="21"/>
        <v>0</v>
      </c>
      <c r="K110" s="28">
        <f t="shared" si="29"/>
        <v>0</v>
      </c>
      <c r="L110" s="29"/>
      <c r="M110" s="28">
        <f t="shared" si="22"/>
        <v>0</v>
      </c>
      <c r="N110" s="28">
        <f t="shared" si="23"/>
        <v>0</v>
      </c>
      <c r="O110" s="28">
        <f t="shared" si="24"/>
        <v>0</v>
      </c>
      <c r="P110" s="28">
        <f t="shared" si="25"/>
        <v>0</v>
      </c>
      <c r="Q110" s="28">
        <f t="shared" si="26"/>
        <v>0</v>
      </c>
      <c r="R110" s="28">
        <f t="shared" si="27"/>
        <v>0</v>
      </c>
      <c r="S110" s="28">
        <f t="shared" si="28"/>
        <v>0</v>
      </c>
    </row>
    <row r="111" spans="1:19" ht="12" customHeight="1" x14ac:dyDescent="0.2">
      <c r="A111" s="33">
        <f t="shared" si="15"/>
        <v>86</v>
      </c>
      <c r="B111" s="32">
        <v>0</v>
      </c>
      <c r="C111" s="31">
        <f t="shared" si="16"/>
        <v>0</v>
      </c>
      <c r="D111" s="32">
        <v>0</v>
      </c>
      <c r="E111" s="31">
        <f t="shared" si="17"/>
        <v>0</v>
      </c>
      <c r="F111" s="30" t="s">
        <v>6</v>
      </c>
      <c r="G111" s="28">
        <f t="shared" si="18"/>
        <v>0</v>
      </c>
      <c r="H111" s="28">
        <f t="shared" si="19"/>
        <v>0</v>
      </c>
      <c r="I111" s="28">
        <f t="shared" si="20"/>
        <v>0</v>
      </c>
      <c r="J111" s="28">
        <f t="shared" si="21"/>
        <v>0</v>
      </c>
      <c r="K111" s="28">
        <f t="shared" si="29"/>
        <v>0</v>
      </c>
      <c r="L111" s="29"/>
      <c r="M111" s="28">
        <f t="shared" si="22"/>
        <v>0</v>
      </c>
      <c r="N111" s="28">
        <f t="shared" si="23"/>
        <v>0</v>
      </c>
      <c r="O111" s="28">
        <f t="shared" si="24"/>
        <v>0</v>
      </c>
      <c r="P111" s="28">
        <f t="shared" si="25"/>
        <v>0</v>
      </c>
      <c r="Q111" s="28">
        <f t="shared" si="26"/>
        <v>0</v>
      </c>
      <c r="R111" s="28">
        <f t="shared" si="27"/>
        <v>0</v>
      </c>
      <c r="S111" s="28">
        <f t="shared" si="28"/>
        <v>0</v>
      </c>
    </row>
    <row r="112" spans="1:19" ht="12" customHeight="1" x14ac:dyDescent="0.2">
      <c r="A112" s="33">
        <f t="shared" si="15"/>
        <v>87</v>
      </c>
      <c r="B112" s="32">
        <v>0</v>
      </c>
      <c r="C112" s="31">
        <f t="shared" si="16"/>
        <v>0</v>
      </c>
      <c r="D112" s="32">
        <v>0</v>
      </c>
      <c r="E112" s="31">
        <f t="shared" si="17"/>
        <v>0</v>
      </c>
      <c r="F112" s="30" t="s">
        <v>6</v>
      </c>
      <c r="G112" s="28">
        <f t="shared" si="18"/>
        <v>0</v>
      </c>
      <c r="H112" s="28">
        <f t="shared" si="19"/>
        <v>0</v>
      </c>
      <c r="I112" s="28">
        <f t="shared" si="20"/>
        <v>0</v>
      </c>
      <c r="J112" s="28">
        <f t="shared" si="21"/>
        <v>0</v>
      </c>
      <c r="K112" s="28">
        <f t="shared" si="29"/>
        <v>0</v>
      </c>
      <c r="L112" s="29"/>
      <c r="M112" s="28">
        <f t="shared" si="22"/>
        <v>0</v>
      </c>
      <c r="N112" s="28">
        <f t="shared" si="23"/>
        <v>0</v>
      </c>
      <c r="O112" s="28">
        <f t="shared" si="24"/>
        <v>0</v>
      </c>
      <c r="P112" s="28">
        <f t="shared" si="25"/>
        <v>0</v>
      </c>
      <c r="Q112" s="28">
        <f t="shared" si="26"/>
        <v>0</v>
      </c>
      <c r="R112" s="28">
        <f t="shared" si="27"/>
        <v>0</v>
      </c>
      <c r="S112" s="28">
        <f t="shared" si="28"/>
        <v>0</v>
      </c>
    </row>
    <row r="113" spans="1:19" ht="12" customHeight="1" x14ac:dyDescent="0.2">
      <c r="A113" s="33">
        <f t="shared" si="15"/>
        <v>88</v>
      </c>
      <c r="B113" s="32">
        <v>0</v>
      </c>
      <c r="C113" s="31">
        <f t="shared" si="16"/>
        <v>0</v>
      </c>
      <c r="D113" s="32">
        <v>0</v>
      </c>
      <c r="E113" s="31">
        <f t="shared" si="17"/>
        <v>0</v>
      </c>
      <c r="F113" s="30" t="s">
        <v>6</v>
      </c>
      <c r="G113" s="28">
        <f t="shared" si="18"/>
        <v>0</v>
      </c>
      <c r="H113" s="28">
        <f t="shared" si="19"/>
        <v>0</v>
      </c>
      <c r="I113" s="28">
        <f t="shared" si="20"/>
        <v>0</v>
      </c>
      <c r="J113" s="28">
        <f t="shared" si="21"/>
        <v>0</v>
      </c>
      <c r="K113" s="28">
        <f t="shared" si="29"/>
        <v>0</v>
      </c>
      <c r="L113" s="29"/>
      <c r="M113" s="28">
        <f t="shared" si="22"/>
        <v>0</v>
      </c>
      <c r="N113" s="28">
        <f t="shared" si="23"/>
        <v>0</v>
      </c>
      <c r="O113" s="28">
        <f t="shared" si="24"/>
        <v>0</v>
      </c>
      <c r="P113" s="28">
        <f t="shared" si="25"/>
        <v>0</v>
      </c>
      <c r="Q113" s="28">
        <f t="shared" si="26"/>
        <v>0</v>
      </c>
      <c r="R113" s="28">
        <f t="shared" si="27"/>
        <v>0</v>
      </c>
      <c r="S113" s="28">
        <f t="shared" si="28"/>
        <v>0</v>
      </c>
    </row>
    <row r="114" spans="1:19" ht="12" customHeight="1" x14ac:dyDescent="0.2">
      <c r="A114" s="33">
        <f t="shared" si="15"/>
        <v>89</v>
      </c>
      <c r="B114" s="32">
        <v>0</v>
      </c>
      <c r="C114" s="31">
        <f t="shared" si="16"/>
        <v>0</v>
      </c>
      <c r="D114" s="32">
        <v>0</v>
      </c>
      <c r="E114" s="31">
        <f t="shared" si="17"/>
        <v>0</v>
      </c>
      <c r="F114" s="30" t="s">
        <v>6</v>
      </c>
      <c r="G114" s="28">
        <f t="shared" si="18"/>
        <v>0</v>
      </c>
      <c r="H114" s="28">
        <f t="shared" si="19"/>
        <v>0</v>
      </c>
      <c r="I114" s="28">
        <f t="shared" si="20"/>
        <v>0</v>
      </c>
      <c r="J114" s="28">
        <f t="shared" si="21"/>
        <v>0</v>
      </c>
      <c r="K114" s="28">
        <f t="shared" si="29"/>
        <v>0</v>
      </c>
      <c r="L114" s="29"/>
      <c r="M114" s="28">
        <f t="shared" si="22"/>
        <v>0</v>
      </c>
      <c r="N114" s="28">
        <f t="shared" si="23"/>
        <v>0</v>
      </c>
      <c r="O114" s="28">
        <f t="shared" si="24"/>
        <v>0</v>
      </c>
      <c r="P114" s="28">
        <f t="shared" si="25"/>
        <v>0</v>
      </c>
      <c r="Q114" s="28">
        <f t="shared" si="26"/>
        <v>0</v>
      </c>
      <c r="R114" s="28">
        <f t="shared" si="27"/>
        <v>0</v>
      </c>
      <c r="S114" s="28">
        <f t="shared" si="28"/>
        <v>0</v>
      </c>
    </row>
    <row r="115" spans="1:19" ht="12" customHeight="1" x14ac:dyDescent="0.2">
      <c r="A115" s="33">
        <f t="shared" si="15"/>
        <v>90</v>
      </c>
      <c r="B115" s="32">
        <v>0</v>
      </c>
      <c r="C115" s="31">
        <f t="shared" si="16"/>
        <v>0</v>
      </c>
      <c r="D115" s="32">
        <v>0</v>
      </c>
      <c r="E115" s="31">
        <f t="shared" si="17"/>
        <v>0</v>
      </c>
      <c r="F115" s="30" t="s">
        <v>6</v>
      </c>
      <c r="G115" s="28">
        <f t="shared" si="18"/>
        <v>0</v>
      </c>
      <c r="H115" s="28">
        <f t="shared" si="19"/>
        <v>0</v>
      </c>
      <c r="I115" s="28">
        <f t="shared" si="20"/>
        <v>0</v>
      </c>
      <c r="J115" s="28">
        <f t="shared" si="21"/>
        <v>0</v>
      </c>
      <c r="K115" s="28">
        <f t="shared" si="29"/>
        <v>0</v>
      </c>
      <c r="L115" s="29"/>
      <c r="M115" s="28">
        <f t="shared" si="22"/>
        <v>0</v>
      </c>
      <c r="N115" s="28">
        <f t="shared" si="23"/>
        <v>0</v>
      </c>
      <c r="O115" s="28">
        <f t="shared" si="24"/>
        <v>0</v>
      </c>
      <c r="P115" s="28">
        <f t="shared" si="25"/>
        <v>0</v>
      </c>
      <c r="Q115" s="28">
        <f t="shared" si="26"/>
        <v>0</v>
      </c>
      <c r="R115" s="28">
        <f t="shared" si="27"/>
        <v>0</v>
      </c>
      <c r="S115" s="28">
        <f t="shared" si="28"/>
        <v>0</v>
      </c>
    </row>
    <row r="116" spans="1:19" ht="12" customHeight="1" x14ac:dyDescent="0.2">
      <c r="A116" s="33">
        <f t="shared" si="15"/>
        <v>91</v>
      </c>
      <c r="B116" s="32">
        <v>0</v>
      </c>
      <c r="C116" s="31">
        <f t="shared" si="16"/>
        <v>0</v>
      </c>
      <c r="D116" s="32">
        <v>0</v>
      </c>
      <c r="E116" s="31">
        <f t="shared" si="17"/>
        <v>0</v>
      </c>
      <c r="F116" s="30" t="s">
        <v>6</v>
      </c>
      <c r="G116" s="28">
        <f t="shared" si="18"/>
        <v>0</v>
      </c>
      <c r="H116" s="28">
        <f t="shared" si="19"/>
        <v>0</v>
      </c>
      <c r="I116" s="28">
        <f t="shared" si="20"/>
        <v>0</v>
      </c>
      <c r="J116" s="28">
        <f t="shared" si="21"/>
        <v>0</v>
      </c>
      <c r="K116" s="28">
        <f t="shared" si="29"/>
        <v>0</v>
      </c>
      <c r="L116" s="29"/>
      <c r="M116" s="28">
        <f t="shared" si="22"/>
        <v>0</v>
      </c>
      <c r="N116" s="28">
        <f t="shared" si="23"/>
        <v>0</v>
      </c>
      <c r="O116" s="28">
        <f t="shared" si="24"/>
        <v>0</v>
      </c>
      <c r="P116" s="28">
        <f t="shared" si="25"/>
        <v>0</v>
      </c>
      <c r="Q116" s="28">
        <f t="shared" si="26"/>
        <v>0</v>
      </c>
      <c r="R116" s="28">
        <f t="shared" si="27"/>
        <v>0</v>
      </c>
      <c r="S116" s="28">
        <f t="shared" si="28"/>
        <v>0</v>
      </c>
    </row>
    <row r="117" spans="1:19" ht="12" customHeight="1" x14ac:dyDescent="0.2">
      <c r="A117" s="33">
        <f t="shared" si="15"/>
        <v>92</v>
      </c>
      <c r="B117" s="32">
        <v>0</v>
      </c>
      <c r="C117" s="31">
        <f t="shared" si="16"/>
        <v>0</v>
      </c>
      <c r="D117" s="32">
        <v>0</v>
      </c>
      <c r="E117" s="31">
        <f t="shared" si="17"/>
        <v>0</v>
      </c>
      <c r="F117" s="30" t="s">
        <v>6</v>
      </c>
      <c r="G117" s="28">
        <f t="shared" si="18"/>
        <v>0</v>
      </c>
      <c r="H117" s="28">
        <f t="shared" si="19"/>
        <v>0</v>
      </c>
      <c r="I117" s="28">
        <f t="shared" si="20"/>
        <v>0</v>
      </c>
      <c r="J117" s="28">
        <f t="shared" si="21"/>
        <v>0</v>
      </c>
      <c r="K117" s="28">
        <f t="shared" si="29"/>
        <v>0</v>
      </c>
      <c r="L117" s="29"/>
      <c r="M117" s="28">
        <f t="shared" si="22"/>
        <v>0</v>
      </c>
      <c r="N117" s="28">
        <f t="shared" si="23"/>
        <v>0</v>
      </c>
      <c r="O117" s="28">
        <f t="shared" si="24"/>
        <v>0</v>
      </c>
      <c r="P117" s="28">
        <f t="shared" si="25"/>
        <v>0</v>
      </c>
      <c r="Q117" s="28">
        <f t="shared" si="26"/>
        <v>0</v>
      </c>
      <c r="R117" s="28">
        <f t="shared" si="27"/>
        <v>0</v>
      </c>
      <c r="S117" s="28">
        <f t="shared" si="28"/>
        <v>0</v>
      </c>
    </row>
    <row r="118" spans="1:19" ht="12" customHeight="1" x14ac:dyDescent="0.2">
      <c r="A118" s="33">
        <f t="shared" si="15"/>
        <v>93</v>
      </c>
      <c r="B118" s="32">
        <v>0</v>
      </c>
      <c r="C118" s="31">
        <f t="shared" si="16"/>
        <v>0</v>
      </c>
      <c r="D118" s="32">
        <v>0</v>
      </c>
      <c r="E118" s="31">
        <f t="shared" si="17"/>
        <v>0</v>
      </c>
      <c r="F118" s="30" t="s">
        <v>6</v>
      </c>
      <c r="G118" s="28">
        <f t="shared" si="18"/>
        <v>0</v>
      </c>
      <c r="H118" s="28">
        <f t="shared" si="19"/>
        <v>0</v>
      </c>
      <c r="I118" s="28">
        <f t="shared" si="20"/>
        <v>0</v>
      </c>
      <c r="J118" s="28">
        <f t="shared" si="21"/>
        <v>0</v>
      </c>
      <c r="K118" s="28">
        <f t="shared" si="29"/>
        <v>0</v>
      </c>
      <c r="L118" s="29"/>
      <c r="M118" s="28">
        <f t="shared" si="22"/>
        <v>0</v>
      </c>
      <c r="N118" s="28">
        <f t="shared" si="23"/>
        <v>0</v>
      </c>
      <c r="O118" s="28">
        <f t="shared" si="24"/>
        <v>0</v>
      </c>
      <c r="P118" s="28">
        <f t="shared" si="25"/>
        <v>0</v>
      </c>
      <c r="Q118" s="28">
        <f t="shared" si="26"/>
        <v>0</v>
      </c>
      <c r="R118" s="28">
        <f t="shared" si="27"/>
        <v>0</v>
      </c>
      <c r="S118" s="28">
        <f t="shared" si="28"/>
        <v>0</v>
      </c>
    </row>
    <row r="119" spans="1:19" ht="12" customHeight="1" x14ac:dyDescent="0.2">
      <c r="A119" s="33">
        <f t="shared" si="15"/>
        <v>94</v>
      </c>
      <c r="B119" s="32">
        <v>0</v>
      </c>
      <c r="C119" s="31">
        <f t="shared" si="16"/>
        <v>0</v>
      </c>
      <c r="D119" s="32">
        <v>0</v>
      </c>
      <c r="E119" s="31">
        <f t="shared" si="17"/>
        <v>0</v>
      </c>
      <c r="F119" s="30" t="s">
        <v>6</v>
      </c>
      <c r="G119" s="28">
        <f t="shared" si="18"/>
        <v>0</v>
      </c>
      <c r="H119" s="28">
        <f t="shared" si="19"/>
        <v>0</v>
      </c>
      <c r="I119" s="28">
        <f t="shared" si="20"/>
        <v>0</v>
      </c>
      <c r="J119" s="28">
        <f t="shared" si="21"/>
        <v>0</v>
      </c>
      <c r="K119" s="28">
        <f t="shared" si="29"/>
        <v>0</v>
      </c>
      <c r="L119" s="29"/>
      <c r="M119" s="28">
        <f t="shared" si="22"/>
        <v>0</v>
      </c>
      <c r="N119" s="28">
        <f t="shared" si="23"/>
        <v>0</v>
      </c>
      <c r="O119" s="28">
        <f t="shared" si="24"/>
        <v>0</v>
      </c>
      <c r="P119" s="28">
        <f t="shared" si="25"/>
        <v>0</v>
      </c>
      <c r="Q119" s="28">
        <f t="shared" si="26"/>
        <v>0</v>
      </c>
      <c r="R119" s="28">
        <f t="shared" si="27"/>
        <v>0</v>
      </c>
      <c r="S119" s="28">
        <f t="shared" si="28"/>
        <v>0</v>
      </c>
    </row>
    <row r="120" spans="1:19" ht="12" customHeight="1" x14ac:dyDescent="0.2">
      <c r="A120" s="33">
        <f t="shared" si="15"/>
        <v>95</v>
      </c>
      <c r="B120" s="32">
        <v>0</v>
      </c>
      <c r="C120" s="31">
        <f t="shared" si="16"/>
        <v>0</v>
      </c>
      <c r="D120" s="32">
        <v>0</v>
      </c>
      <c r="E120" s="31">
        <f t="shared" si="17"/>
        <v>0</v>
      </c>
      <c r="F120" s="30" t="s">
        <v>6</v>
      </c>
      <c r="G120" s="28">
        <f t="shared" si="18"/>
        <v>0</v>
      </c>
      <c r="H120" s="28">
        <f t="shared" si="19"/>
        <v>0</v>
      </c>
      <c r="I120" s="28">
        <f t="shared" si="20"/>
        <v>0</v>
      </c>
      <c r="J120" s="28">
        <f t="shared" si="21"/>
        <v>0</v>
      </c>
      <c r="K120" s="28">
        <f t="shared" si="29"/>
        <v>0</v>
      </c>
      <c r="L120" s="29"/>
      <c r="M120" s="28">
        <f t="shared" si="22"/>
        <v>0</v>
      </c>
      <c r="N120" s="28">
        <f t="shared" si="23"/>
        <v>0</v>
      </c>
      <c r="O120" s="28">
        <f t="shared" si="24"/>
        <v>0</v>
      </c>
      <c r="P120" s="28">
        <f t="shared" si="25"/>
        <v>0</v>
      </c>
      <c r="Q120" s="28">
        <f t="shared" si="26"/>
        <v>0</v>
      </c>
      <c r="R120" s="28">
        <f t="shared" si="27"/>
        <v>0</v>
      </c>
      <c r="S120" s="28">
        <f t="shared" si="28"/>
        <v>0</v>
      </c>
    </row>
    <row r="121" spans="1:19" ht="12" customHeight="1" x14ac:dyDescent="0.2">
      <c r="A121" s="33">
        <f t="shared" si="15"/>
        <v>96</v>
      </c>
      <c r="B121" s="32">
        <v>0</v>
      </c>
      <c r="C121" s="31">
        <f t="shared" si="16"/>
        <v>0</v>
      </c>
      <c r="D121" s="32">
        <v>0</v>
      </c>
      <c r="E121" s="31">
        <f t="shared" si="17"/>
        <v>0</v>
      </c>
      <c r="F121" s="30" t="s">
        <v>6</v>
      </c>
      <c r="G121" s="28">
        <f t="shared" si="18"/>
        <v>0</v>
      </c>
      <c r="H121" s="28">
        <f t="shared" si="19"/>
        <v>0</v>
      </c>
      <c r="I121" s="28">
        <f t="shared" si="20"/>
        <v>0</v>
      </c>
      <c r="J121" s="28">
        <f t="shared" si="21"/>
        <v>0</v>
      </c>
      <c r="K121" s="28">
        <f t="shared" si="29"/>
        <v>0</v>
      </c>
      <c r="L121" s="29"/>
      <c r="M121" s="28">
        <f t="shared" si="22"/>
        <v>0</v>
      </c>
      <c r="N121" s="28">
        <f t="shared" si="23"/>
        <v>0</v>
      </c>
      <c r="O121" s="28">
        <f t="shared" si="24"/>
        <v>0</v>
      </c>
      <c r="P121" s="28">
        <f t="shared" si="25"/>
        <v>0</v>
      </c>
      <c r="Q121" s="28">
        <f t="shared" si="26"/>
        <v>0</v>
      </c>
      <c r="R121" s="28">
        <f t="shared" si="27"/>
        <v>0</v>
      </c>
      <c r="S121" s="28">
        <f t="shared" si="28"/>
        <v>0</v>
      </c>
    </row>
    <row r="122" spans="1:19" ht="12" customHeight="1" x14ac:dyDescent="0.2">
      <c r="A122" s="33">
        <f t="shared" si="15"/>
        <v>97</v>
      </c>
      <c r="B122" s="32">
        <v>0</v>
      </c>
      <c r="C122" s="31">
        <f t="shared" si="16"/>
        <v>0</v>
      </c>
      <c r="D122" s="32">
        <v>0</v>
      </c>
      <c r="E122" s="31">
        <f t="shared" si="17"/>
        <v>0</v>
      </c>
      <c r="F122" s="30" t="s">
        <v>6</v>
      </c>
      <c r="G122" s="28">
        <f t="shared" si="18"/>
        <v>0</v>
      </c>
      <c r="H122" s="28">
        <f t="shared" si="19"/>
        <v>0</v>
      </c>
      <c r="I122" s="28">
        <f t="shared" si="20"/>
        <v>0</v>
      </c>
      <c r="J122" s="28">
        <f t="shared" si="21"/>
        <v>0</v>
      </c>
      <c r="K122" s="28">
        <f t="shared" si="29"/>
        <v>0</v>
      </c>
      <c r="L122" s="29"/>
      <c r="M122" s="28">
        <f t="shared" si="22"/>
        <v>0</v>
      </c>
      <c r="N122" s="28">
        <f t="shared" si="23"/>
        <v>0</v>
      </c>
      <c r="O122" s="28">
        <f t="shared" si="24"/>
        <v>0</v>
      </c>
      <c r="P122" s="28">
        <f t="shared" si="25"/>
        <v>0</v>
      </c>
      <c r="Q122" s="28">
        <f t="shared" si="26"/>
        <v>0</v>
      </c>
      <c r="R122" s="28">
        <f t="shared" si="27"/>
        <v>0</v>
      </c>
      <c r="S122" s="28">
        <f t="shared" si="28"/>
        <v>0</v>
      </c>
    </row>
    <row r="123" spans="1:19" ht="12" customHeight="1" x14ac:dyDescent="0.2">
      <c r="A123" s="33">
        <f t="shared" si="15"/>
        <v>98</v>
      </c>
      <c r="B123" s="32">
        <v>0</v>
      </c>
      <c r="C123" s="31">
        <f t="shared" si="16"/>
        <v>0</v>
      </c>
      <c r="D123" s="32">
        <v>0</v>
      </c>
      <c r="E123" s="31">
        <f t="shared" si="17"/>
        <v>0</v>
      </c>
      <c r="F123" s="30" t="s">
        <v>6</v>
      </c>
      <c r="G123" s="28">
        <f t="shared" si="18"/>
        <v>0</v>
      </c>
      <c r="H123" s="28">
        <f t="shared" si="19"/>
        <v>0</v>
      </c>
      <c r="I123" s="28">
        <f t="shared" si="20"/>
        <v>0</v>
      </c>
      <c r="J123" s="28">
        <f t="shared" si="21"/>
        <v>0</v>
      </c>
      <c r="K123" s="28">
        <f t="shared" si="29"/>
        <v>0</v>
      </c>
      <c r="L123" s="29"/>
      <c r="M123" s="28">
        <f t="shared" si="22"/>
        <v>0</v>
      </c>
      <c r="N123" s="28">
        <f t="shared" si="23"/>
        <v>0</v>
      </c>
      <c r="O123" s="28">
        <f t="shared" si="24"/>
        <v>0</v>
      </c>
      <c r="P123" s="28">
        <f t="shared" si="25"/>
        <v>0</v>
      </c>
      <c r="Q123" s="28">
        <f t="shared" si="26"/>
        <v>0</v>
      </c>
      <c r="R123" s="28">
        <f t="shared" si="27"/>
        <v>0</v>
      </c>
      <c r="S123" s="28">
        <f t="shared" si="28"/>
        <v>0</v>
      </c>
    </row>
    <row r="124" spans="1:19" ht="12" customHeight="1" x14ac:dyDescent="0.2">
      <c r="A124" s="33">
        <f t="shared" si="15"/>
        <v>99</v>
      </c>
      <c r="B124" s="32">
        <v>0</v>
      </c>
      <c r="C124" s="31">
        <f t="shared" si="16"/>
        <v>0</v>
      </c>
      <c r="D124" s="32">
        <v>0</v>
      </c>
      <c r="E124" s="31">
        <f t="shared" si="17"/>
        <v>0</v>
      </c>
      <c r="F124" s="30" t="s">
        <v>6</v>
      </c>
      <c r="G124" s="28">
        <f t="shared" si="18"/>
        <v>0</v>
      </c>
      <c r="H124" s="28">
        <f t="shared" si="19"/>
        <v>0</v>
      </c>
      <c r="I124" s="28">
        <f t="shared" si="20"/>
        <v>0</v>
      </c>
      <c r="J124" s="28">
        <f t="shared" si="21"/>
        <v>0</v>
      </c>
      <c r="K124" s="28">
        <f t="shared" si="29"/>
        <v>0</v>
      </c>
      <c r="L124" s="29"/>
      <c r="M124" s="28">
        <f t="shared" si="22"/>
        <v>0</v>
      </c>
      <c r="N124" s="28">
        <f t="shared" si="23"/>
        <v>0</v>
      </c>
      <c r="O124" s="28">
        <f t="shared" si="24"/>
        <v>0</v>
      </c>
      <c r="P124" s="28">
        <f t="shared" si="25"/>
        <v>0</v>
      </c>
      <c r="Q124" s="28">
        <f t="shared" si="26"/>
        <v>0</v>
      </c>
      <c r="R124" s="28">
        <f t="shared" si="27"/>
        <v>0</v>
      </c>
      <c r="S124" s="28">
        <f t="shared" si="28"/>
        <v>0</v>
      </c>
    </row>
    <row r="125" spans="1:19" ht="12" customHeight="1" x14ac:dyDescent="0.2">
      <c r="A125" s="33">
        <f t="shared" si="15"/>
        <v>100</v>
      </c>
      <c r="B125" s="32">
        <v>0</v>
      </c>
      <c r="C125" s="31">
        <f t="shared" si="16"/>
        <v>0</v>
      </c>
      <c r="D125" s="32">
        <v>0</v>
      </c>
      <c r="E125" s="31">
        <f t="shared" si="17"/>
        <v>0</v>
      </c>
      <c r="F125" s="30" t="s">
        <v>6</v>
      </c>
      <c r="G125" s="28">
        <f t="shared" si="18"/>
        <v>0</v>
      </c>
      <c r="H125" s="28">
        <f t="shared" si="19"/>
        <v>0</v>
      </c>
      <c r="I125" s="28">
        <f t="shared" si="20"/>
        <v>0</v>
      </c>
      <c r="J125" s="28">
        <f t="shared" si="21"/>
        <v>0</v>
      </c>
      <c r="K125" s="28">
        <f t="shared" si="29"/>
        <v>0</v>
      </c>
      <c r="L125" s="29"/>
      <c r="M125" s="28">
        <f t="shared" si="22"/>
        <v>0</v>
      </c>
      <c r="N125" s="28">
        <f t="shared" si="23"/>
        <v>0</v>
      </c>
      <c r="O125" s="28">
        <f t="shared" si="24"/>
        <v>0</v>
      </c>
      <c r="P125" s="28">
        <f t="shared" si="25"/>
        <v>0</v>
      </c>
      <c r="Q125" s="28">
        <f t="shared" si="26"/>
        <v>0</v>
      </c>
      <c r="R125" s="28">
        <f t="shared" si="27"/>
        <v>0</v>
      </c>
      <c r="S125" s="28">
        <f t="shared" si="28"/>
        <v>0</v>
      </c>
    </row>
    <row r="126" spans="1:19" ht="12" customHeight="1" x14ac:dyDescent="0.2">
      <c r="A126" s="33">
        <f t="shared" si="15"/>
        <v>101</v>
      </c>
      <c r="B126" s="32">
        <v>0</v>
      </c>
      <c r="C126" s="31">
        <f t="shared" si="16"/>
        <v>0</v>
      </c>
      <c r="D126" s="32">
        <v>0</v>
      </c>
      <c r="E126" s="31">
        <f t="shared" si="17"/>
        <v>0</v>
      </c>
      <c r="F126" s="30" t="s">
        <v>6</v>
      </c>
      <c r="G126" s="28">
        <f t="shared" si="18"/>
        <v>0</v>
      </c>
      <c r="H126" s="28">
        <f t="shared" si="19"/>
        <v>0</v>
      </c>
      <c r="I126" s="28">
        <f t="shared" si="20"/>
        <v>0</v>
      </c>
      <c r="J126" s="28">
        <f t="shared" si="21"/>
        <v>0</v>
      </c>
      <c r="K126" s="28">
        <f t="shared" si="29"/>
        <v>0</v>
      </c>
      <c r="L126" s="29"/>
      <c r="M126" s="28">
        <f t="shared" si="22"/>
        <v>0</v>
      </c>
      <c r="N126" s="28">
        <f t="shared" si="23"/>
        <v>0</v>
      </c>
      <c r="O126" s="28">
        <f t="shared" si="24"/>
        <v>0</v>
      </c>
      <c r="P126" s="28">
        <f t="shared" si="25"/>
        <v>0</v>
      </c>
      <c r="Q126" s="28">
        <f t="shared" si="26"/>
        <v>0</v>
      </c>
      <c r="R126" s="28">
        <f t="shared" si="27"/>
        <v>0</v>
      </c>
      <c r="S126" s="28">
        <f t="shared" si="28"/>
        <v>0</v>
      </c>
    </row>
    <row r="127" spans="1:19" ht="12" customHeight="1" x14ac:dyDescent="0.2">
      <c r="A127" s="33">
        <f t="shared" si="15"/>
        <v>102</v>
      </c>
      <c r="B127" s="32">
        <v>0</v>
      </c>
      <c r="C127" s="31">
        <f t="shared" si="16"/>
        <v>0</v>
      </c>
      <c r="D127" s="32">
        <v>0</v>
      </c>
      <c r="E127" s="31">
        <f t="shared" si="17"/>
        <v>0</v>
      </c>
      <c r="F127" s="30" t="s">
        <v>6</v>
      </c>
      <c r="G127" s="28">
        <f t="shared" si="18"/>
        <v>0</v>
      </c>
      <c r="H127" s="28">
        <f t="shared" si="19"/>
        <v>0</v>
      </c>
      <c r="I127" s="28">
        <f t="shared" si="20"/>
        <v>0</v>
      </c>
      <c r="J127" s="28">
        <f t="shared" si="21"/>
        <v>0</v>
      </c>
      <c r="K127" s="28">
        <f t="shared" si="29"/>
        <v>0</v>
      </c>
      <c r="L127" s="29"/>
      <c r="M127" s="28">
        <f t="shared" si="22"/>
        <v>0</v>
      </c>
      <c r="N127" s="28">
        <f t="shared" si="23"/>
        <v>0</v>
      </c>
      <c r="O127" s="28">
        <f t="shared" si="24"/>
        <v>0</v>
      </c>
      <c r="P127" s="28">
        <f t="shared" si="25"/>
        <v>0</v>
      </c>
      <c r="Q127" s="28">
        <f t="shared" si="26"/>
        <v>0</v>
      </c>
      <c r="R127" s="28">
        <f t="shared" si="27"/>
        <v>0</v>
      </c>
      <c r="S127" s="28">
        <f t="shared" si="28"/>
        <v>0</v>
      </c>
    </row>
    <row r="128" spans="1:19" ht="12" customHeight="1" x14ac:dyDescent="0.2">
      <c r="A128" s="33">
        <f t="shared" si="15"/>
        <v>103</v>
      </c>
      <c r="B128" s="32">
        <v>0</v>
      </c>
      <c r="C128" s="31">
        <f t="shared" si="16"/>
        <v>0</v>
      </c>
      <c r="D128" s="32">
        <v>0</v>
      </c>
      <c r="E128" s="31">
        <f t="shared" si="17"/>
        <v>0</v>
      </c>
      <c r="F128" s="30" t="s">
        <v>6</v>
      </c>
      <c r="G128" s="28">
        <f t="shared" si="18"/>
        <v>0</v>
      </c>
      <c r="H128" s="28">
        <f t="shared" si="19"/>
        <v>0</v>
      </c>
      <c r="I128" s="28">
        <f t="shared" si="20"/>
        <v>0</v>
      </c>
      <c r="J128" s="28">
        <f t="shared" si="21"/>
        <v>0</v>
      </c>
      <c r="K128" s="28">
        <f t="shared" si="29"/>
        <v>0</v>
      </c>
      <c r="L128" s="29"/>
      <c r="M128" s="28">
        <f t="shared" si="22"/>
        <v>0</v>
      </c>
      <c r="N128" s="28">
        <f t="shared" si="23"/>
        <v>0</v>
      </c>
      <c r="O128" s="28">
        <f t="shared" si="24"/>
        <v>0</v>
      </c>
      <c r="P128" s="28">
        <f t="shared" si="25"/>
        <v>0</v>
      </c>
      <c r="Q128" s="28">
        <f t="shared" si="26"/>
        <v>0</v>
      </c>
      <c r="R128" s="28">
        <f t="shared" si="27"/>
        <v>0</v>
      </c>
      <c r="S128" s="28">
        <f t="shared" si="28"/>
        <v>0</v>
      </c>
    </row>
    <row r="129" spans="1:19" ht="12" customHeight="1" x14ac:dyDescent="0.2">
      <c r="A129" s="33">
        <f t="shared" si="15"/>
        <v>104</v>
      </c>
      <c r="B129" s="32">
        <v>0</v>
      </c>
      <c r="C129" s="31">
        <f t="shared" si="16"/>
        <v>0</v>
      </c>
      <c r="D129" s="32">
        <v>0</v>
      </c>
      <c r="E129" s="31">
        <f t="shared" si="17"/>
        <v>0</v>
      </c>
      <c r="F129" s="30" t="s">
        <v>6</v>
      </c>
      <c r="G129" s="28">
        <f t="shared" si="18"/>
        <v>0</v>
      </c>
      <c r="H129" s="28">
        <f t="shared" si="19"/>
        <v>0</v>
      </c>
      <c r="I129" s="28">
        <f t="shared" si="20"/>
        <v>0</v>
      </c>
      <c r="J129" s="28">
        <f t="shared" si="21"/>
        <v>0</v>
      </c>
      <c r="K129" s="28">
        <f t="shared" si="29"/>
        <v>0</v>
      </c>
      <c r="L129" s="29"/>
      <c r="M129" s="28">
        <f t="shared" si="22"/>
        <v>0</v>
      </c>
      <c r="N129" s="28">
        <f t="shared" si="23"/>
        <v>0</v>
      </c>
      <c r="O129" s="28">
        <f t="shared" si="24"/>
        <v>0</v>
      </c>
      <c r="P129" s="28">
        <f t="shared" si="25"/>
        <v>0</v>
      </c>
      <c r="Q129" s="28">
        <f t="shared" si="26"/>
        <v>0</v>
      </c>
      <c r="R129" s="28">
        <f t="shared" si="27"/>
        <v>0</v>
      </c>
      <c r="S129" s="28">
        <f t="shared" si="28"/>
        <v>0</v>
      </c>
    </row>
    <row r="130" spans="1:19" ht="12" customHeight="1" x14ac:dyDescent="0.2">
      <c r="A130" s="33">
        <f t="shared" si="15"/>
        <v>105</v>
      </c>
      <c r="B130" s="32">
        <v>0</v>
      </c>
      <c r="C130" s="31">
        <f t="shared" si="16"/>
        <v>0</v>
      </c>
      <c r="D130" s="32">
        <v>0</v>
      </c>
      <c r="E130" s="31">
        <f t="shared" si="17"/>
        <v>0</v>
      </c>
      <c r="F130" s="30" t="s">
        <v>6</v>
      </c>
      <c r="G130" s="28">
        <f t="shared" si="18"/>
        <v>0</v>
      </c>
      <c r="H130" s="28">
        <f t="shared" si="19"/>
        <v>0</v>
      </c>
      <c r="I130" s="28">
        <f t="shared" si="20"/>
        <v>0</v>
      </c>
      <c r="J130" s="28">
        <f t="shared" si="21"/>
        <v>0</v>
      </c>
      <c r="K130" s="28">
        <f t="shared" si="29"/>
        <v>0</v>
      </c>
      <c r="L130" s="29"/>
      <c r="M130" s="28">
        <f t="shared" si="22"/>
        <v>0</v>
      </c>
      <c r="N130" s="28">
        <f t="shared" si="23"/>
        <v>0</v>
      </c>
      <c r="O130" s="28">
        <f t="shared" si="24"/>
        <v>0</v>
      </c>
      <c r="P130" s="28">
        <f t="shared" si="25"/>
        <v>0</v>
      </c>
      <c r="Q130" s="28">
        <f t="shared" si="26"/>
        <v>0</v>
      </c>
      <c r="R130" s="28">
        <f t="shared" si="27"/>
        <v>0</v>
      </c>
      <c r="S130" s="28">
        <f t="shared" si="28"/>
        <v>0</v>
      </c>
    </row>
    <row r="131" spans="1:19" ht="12" customHeight="1" x14ac:dyDescent="0.2">
      <c r="A131" s="33">
        <f t="shared" si="15"/>
        <v>106</v>
      </c>
      <c r="B131" s="32">
        <v>0</v>
      </c>
      <c r="C131" s="31">
        <f t="shared" si="16"/>
        <v>0</v>
      </c>
      <c r="D131" s="32">
        <v>0</v>
      </c>
      <c r="E131" s="31">
        <f t="shared" si="17"/>
        <v>0</v>
      </c>
      <c r="F131" s="30" t="s">
        <v>6</v>
      </c>
      <c r="G131" s="28">
        <f t="shared" si="18"/>
        <v>0</v>
      </c>
      <c r="H131" s="28">
        <f t="shared" si="19"/>
        <v>0</v>
      </c>
      <c r="I131" s="28">
        <f t="shared" si="20"/>
        <v>0</v>
      </c>
      <c r="J131" s="28">
        <f t="shared" si="21"/>
        <v>0</v>
      </c>
      <c r="K131" s="28">
        <f t="shared" si="29"/>
        <v>0</v>
      </c>
      <c r="L131" s="29"/>
      <c r="M131" s="28">
        <f t="shared" si="22"/>
        <v>0</v>
      </c>
      <c r="N131" s="28">
        <f t="shared" si="23"/>
        <v>0</v>
      </c>
      <c r="O131" s="28">
        <f t="shared" si="24"/>
        <v>0</v>
      </c>
      <c r="P131" s="28">
        <f t="shared" si="25"/>
        <v>0</v>
      </c>
      <c r="Q131" s="28">
        <f t="shared" si="26"/>
        <v>0</v>
      </c>
      <c r="R131" s="28">
        <f t="shared" si="27"/>
        <v>0</v>
      </c>
      <c r="S131" s="28">
        <f t="shared" si="28"/>
        <v>0</v>
      </c>
    </row>
    <row r="132" spans="1:19" ht="12" customHeight="1" x14ac:dyDescent="0.2">
      <c r="A132" s="33">
        <f t="shared" si="15"/>
        <v>107</v>
      </c>
      <c r="B132" s="32">
        <v>0</v>
      </c>
      <c r="C132" s="31">
        <f t="shared" si="16"/>
        <v>0</v>
      </c>
      <c r="D132" s="32">
        <v>0</v>
      </c>
      <c r="E132" s="31">
        <f t="shared" si="17"/>
        <v>0</v>
      </c>
      <c r="F132" s="30" t="s">
        <v>6</v>
      </c>
      <c r="G132" s="28">
        <f t="shared" si="18"/>
        <v>0</v>
      </c>
      <c r="H132" s="28">
        <f t="shared" si="19"/>
        <v>0</v>
      </c>
      <c r="I132" s="28">
        <f t="shared" si="20"/>
        <v>0</v>
      </c>
      <c r="J132" s="28">
        <f t="shared" si="21"/>
        <v>0</v>
      </c>
      <c r="K132" s="28">
        <f t="shared" si="29"/>
        <v>0</v>
      </c>
      <c r="L132" s="29"/>
      <c r="M132" s="28">
        <f t="shared" si="22"/>
        <v>0</v>
      </c>
      <c r="N132" s="28">
        <f t="shared" si="23"/>
        <v>0</v>
      </c>
      <c r="O132" s="28">
        <f t="shared" si="24"/>
        <v>0</v>
      </c>
      <c r="P132" s="28">
        <f t="shared" si="25"/>
        <v>0</v>
      </c>
      <c r="Q132" s="28">
        <f t="shared" si="26"/>
        <v>0</v>
      </c>
      <c r="R132" s="28">
        <f t="shared" si="27"/>
        <v>0</v>
      </c>
      <c r="S132" s="28">
        <f t="shared" si="28"/>
        <v>0</v>
      </c>
    </row>
    <row r="133" spans="1:19" ht="12" customHeight="1" x14ac:dyDescent="0.2">
      <c r="A133" s="33">
        <f t="shared" si="15"/>
        <v>108</v>
      </c>
      <c r="B133" s="32">
        <v>0</v>
      </c>
      <c r="C133" s="31">
        <f t="shared" si="16"/>
        <v>0</v>
      </c>
      <c r="D133" s="32">
        <v>0</v>
      </c>
      <c r="E133" s="31">
        <f t="shared" si="17"/>
        <v>0</v>
      </c>
      <c r="F133" s="30" t="s">
        <v>6</v>
      </c>
      <c r="G133" s="28">
        <f t="shared" si="18"/>
        <v>0</v>
      </c>
      <c r="H133" s="28">
        <f t="shared" si="19"/>
        <v>0</v>
      </c>
      <c r="I133" s="28">
        <f t="shared" si="20"/>
        <v>0</v>
      </c>
      <c r="J133" s="28">
        <f t="shared" si="21"/>
        <v>0</v>
      </c>
      <c r="K133" s="28">
        <f t="shared" si="29"/>
        <v>0</v>
      </c>
      <c r="L133" s="29"/>
      <c r="M133" s="28">
        <f t="shared" si="22"/>
        <v>0</v>
      </c>
      <c r="N133" s="28">
        <f t="shared" si="23"/>
        <v>0</v>
      </c>
      <c r="O133" s="28">
        <f t="shared" si="24"/>
        <v>0</v>
      </c>
      <c r="P133" s="28">
        <f t="shared" si="25"/>
        <v>0</v>
      </c>
      <c r="Q133" s="28">
        <f t="shared" si="26"/>
        <v>0</v>
      </c>
      <c r="R133" s="28">
        <f t="shared" si="27"/>
        <v>0</v>
      </c>
      <c r="S133" s="28">
        <f t="shared" si="28"/>
        <v>0</v>
      </c>
    </row>
    <row r="134" spans="1:19" ht="12" customHeight="1" x14ac:dyDescent="0.2">
      <c r="A134" s="33">
        <f t="shared" si="15"/>
        <v>109</v>
      </c>
      <c r="B134" s="32">
        <v>0</v>
      </c>
      <c r="C134" s="31">
        <f t="shared" si="16"/>
        <v>0</v>
      </c>
      <c r="D134" s="32">
        <v>0</v>
      </c>
      <c r="E134" s="31">
        <f t="shared" si="17"/>
        <v>0</v>
      </c>
      <c r="F134" s="30" t="s">
        <v>6</v>
      </c>
      <c r="G134" s="28">
        <f t="shared" si="18"/>
        <v>0</v>
      </c>
      <c r="H134" s="28">
        <f t="shared" si="19"/>
        <v>0</v>
      </c>
      <c r="I134" s="28">
        <f t="shared" si="20"/>
        <v>0</v>
      </c>
      <c r="J134" s="28">
        <f t="shared" si="21"/>
        <v>0</v>
      </c>
      <c r="K134" s="28">
        <f t="shared" si="29"/>
        <v>0</v>
      </c>
      <c r="L134" s="29"/>
      <c r="M134" s="28">
        <f t="shared" si="22"/>
        <v>0</v>
      </c>
      <c r="N134" s="28">
        <f t="shared" si="23"/>
        <v>0</v>
      </c>
      <c r="O134" s="28">
        <f t="shared" si="24"/>
        <v>0</v>
      </c>
      <c r="P134" s="28">
        <f t="shared" si="25"/>
        <v>0</v>
      </c>
      <c r="Q134" s="28">
        <f t="shared" si="26"/>
        <v>0</v>
      </c>
      <c r="R134" s="28">
        <f t="shared" si="27"/>
        <v>0</v>
      </c>
      <c r="S134" s="28">
        <f t="shared" si="28"/>
        <v>0</v>
      </c>
    </row>
    <row r="135" spans="1:19" ht="12" customHeight="1" x14ac:dyDescent="0.2">
      <c r="A135" s="33">
        <f t="shared" si="15"/>
        <v>110</v>
      </c>
      <c r="B135" s="32">
        <v>0</v>
      </c>
      <c r="C135" s="31">
        <f t="shared" si="16"/>
        <v>0</v>
      </c>
      <c r="D135" s="32">
        <v>0</v>
      </c>
      <c r="E135" s="31">
        <f t="shared" si="17"/>
        <v>0</v>
      </c>
      <c r="F135" s="30" t="s">
        <v>6</v>
      </c>
      <c r="G135" s="28">
        <f t="shared" si="18"/>
        <v>0</v>
      </c>
      <c r="H135" s="28">
        <f t="shared" si="19"/>
        <v>0</v>
      </c>
      <c r="I135" s="28">
        <f t="shared" si="20"/>
        <v>0</v>
      </c>
      <c r="J135" s="28">
        <f t="shared" si="21"/>
        <v>0</v>
      </c>
      <c r="K135" s="28">
        <f t="shared" si="29"/>
        <v>0</v>
      </c>
      <c r="L135" s="29"/>
      <c r="M135" s="28">
        <f t="shared" si="22"/>
        <v>0</v>
      </c>
      <c r="N135" s="28">
        <f t="shared" si="23"/>
        <v>0</v>
      </c>
      <c r="O135" s="28">
        <f t="shared" si="24"/>
        <v>0</v>
      </c>
      <c r="P135" s="28">
        <f t="shared" si="25"/>
        <v>0</v>
      </c>
      <c r="Q135" s="28">
        <f t="shared" si="26"/>
        <v>0</v>
      </c>
      <c r="R135" s="28">
        <f t="shared" si="27"/>
        <v>0</v>
      </c>
      <c r="S135" s="28">
        <f t="shared" si="28"/>
        <v>0</v>
      </c>
    </row>
    <row r="136" spans="1:19" ht="12" customHeight="1" x14ac:dyDescent="0.2">
      <c r="A136" s="33">
        <f t="shared" si="15"/>
        <v>111</v>
      </c>
      <c r="B136" s="32">
        <v>0</v>
      </c>
      <c r="C136" s="31">
        <f t="shared" si="16"/>
        <v>0</v>
      </c>
      <c r="D136" s="32">
        <v>0</v>
      </c>
      <c r="E136" s="31">
        <f t="shared" si="17"/>
        <v>0</v>
      </c>
      <c r="F136" s="30" t="s">
        <v>6</v>
      </c>
      <c r="G136" s="28">
        <f t="shared" si="18"/>
        <v>0</v>
      </c>
      <c r="H136" s="28">
        <f t="shared" si="19"/>
        <v>0</v>
      </c>
      <c r="I136" s="28">
        <f t="shared" si="20"/>
        <v>0</v>
      </c>
      <c r="J136" s="28">
        <f t="shared" si="21"/>
        <v>0</v>
      </c>
      <c r="K136" s="28">
        <f t="shared" si="29"/>
        <v>0</v>
      </c>
      <c r="L136" s="29"/>
      <c r="M136" s="28">
        <f t="shared" si="22"/>
        <v>0</v>
      </c>
      <c r="N136" s="28">
        <f t="shared" si="23"/>
        <v>0</v>
      </c>
      <c r="O136" s="28">
        <f t="shared" si="24"/>
        <v>0</v>
      </c>
      <c r="P136" s="28">
        <f t="shared" si="25"/>
        <v>0</v>
      </c>
      <c r="Q136" s="28">
        <f t="shared" si="26"/>
        <v>0</v>
      </c>
      <c r="R136" s="28">
        <f t="shared" si="27"/>
        <v>0</v>
      </c>
      <c r="S136" s="28">
        <f t="shared" si="28"/>
        <v>0</v>
      </c>
    </row>
    <row r="137" spans="1:19" ht="12" customHeight="1" x14ac:dyDescent="0.2">
      <c r="A137" s="33">
        <f t="shared" si="15"/>
        <v>112</v>
      </c>
      <c r="B137" s="32">
        <v>0</v>
      </c>
      <c r="C137" s="31">
        <f t="shared" si="16"/>
        <v>0</v>
      </c>
      <c r="D137" s="32">
        <v>0</v>
      </c>
      <c r="E137" s="31">
        <f t="shared" si="17"/>
        <v>0</v>
      </c>
      <c r="F137" s="30" t="s">
        <v>6</v>
      </c>
      <c r="G137" s="28">
        <f t="shared" si="18"/>
        <v>0</v>
      </c>
      <c r="H137" s="28">
        <f t="shared" si="19"/>
        <v>0</v>
      </c>
      <c r="I137" s="28">
        <f t="shared" si="20"/>
        <v>0</v>
      </c>
      <c r="J137" s="28">
        <f t="shared" si="21"/>
        <v>0</v>
      </c>
      <c r="K137" s="28">
        <f t="shared" si="29"/>
        <v>0</v>
      </c>
      <c r="L137" s="29"/>
      <c r="M137" s="28">
        <f t="shared" si="22"/>
        <v>0</v>
      </c>
      <c r="N137" s="28">
        <f t="shared" si="23"/>
        <v>0</v>
      </c>
      <c r="O137" s="28">
        <f t="shared" si="24"/>
        <v>0</v>
      </c>
      <c r="P137" s="28">
        <f t="shared" si="25"/>
        <v>0</v>
      </c>
      <c r="Q137" s="28">
        <f t="shared" si="26"/>
        <v>0</v>
      </c>
      <c r="R137" s="28">
        <f t="shared" si="27"/>
        <v>0</v>
      </c>
      <c r="S137" s="28">
        <f t="shared" si="28"/>
        <v>0</v>
      </c>
    </row>
    <row r="138" spans="1:19" ht="12" customHeight="1" x14ac:dyDescent="0.2">
      <c r="A138" s="33">
        <f t="shared" si="15"/>
        <v>113</v>
      </c>
      <c r="B138" s="32">
        <v>0</v>
      </c>
      <c r="C138" s="31">
        <f t="shared" si="16"/>
        <v>0</v>
      </c>
      <c r="D138" s="32">
        <v>0</v>
      </c>
      <c r="E138" s="31">
        <f t="shared" si="17"/>
        <v>0</v>
      </c>
      <c r="F138" s="30" t="s">
        <v>6</v>
      </c>
      <c r="G138" s="28">
        <f t="shared" si="18"/>
        <v>0</v>
      </c>
      <c r="H138" s="28">
        <f t="shared" si="19"/>
        <v>0</v>
      </c>
      <c r="I138" s="28">
        <f t="shared" si="20"/>
        <v>0</v>
      </c>
      <c r="J138" s="28">
        <f t="shared" si="21"/>
        <v>0</v>
      </c>
      <c r="K138" s="28">
        <f t="shared" si="29"/>
        <v>0</v>
      </c>
      <c r="L138" s="29"/>
      <c r="M138" s="28">
        <f t="shared" si="22"/>
        <v>0</v>
      </c>
      <c r="N138" s="28">
        <f t="shared" si="23"/>
        <v>0</v>
      </c>
      <c r="O138" s="28">
        <f t="shared" si="24"/>
        <v>0</v>
      </c>
      <c r="P138" s="28">
        <f t="shared" si="25"/>
        <v>0</v>
      </c>
      <c r="Q138" s="28">
        <f t="shared" si="26"/>
        <v>0</v>
      </c>
      <c r="R138" s="28">
        <f t="shared" si="27"/>
        <v>0</v>
      </c>
      <c r="S138" s="28">
        <f t="shared" si="28"/>
        <v>0</v>
      </c>
    </row>
    <row r="139" spans="1:19" ht="12" customHeight="1" x14ac:dyDescent="0.2">
      <c r="A139" s="33">
        <f t="shared" si="15"/>
        <v>114</v>
      </c>
      <c r="B139" s="32">
        <v>0</v>
      </c>
      <c r="C139" s="31">
        <f t="shared" si="16"/>
        <v>0</v>
      </c>
      <c r="D139" s="32">
        <v>0</v>
      </c>
      <c r="E139" s="31">
        <f t="shared" si="17"/>
        <v>0</v>
      </c>
      <c r="F139" s="30" t="s">
        <v>6</v>
      </c>
      <c r="G139" s="28">
        <f t="shared" si="18"/>
        <v>0</v>
      </c>
      <c r="H139" s="28">
        <f t="shared" si="19"/>
        <v>0</v>
      </c>
      <c r="I139" s="28">
        <f t="shared" si="20"/>
        <v>0</v>
      </c>
      <c r="J139" s="28">
        <f t="shared" si="21"/>
        <v>0</v>
      </c>
      <c r="K139" s="28">
        <f t="shared" si="29"/>
        <v>0</v>
      </c>
      <c r="L139" s="29"/>
      <c r="M139" s="28">
        <f t="shared" si="22"/>
        <v>0</v>
      </c>
      <c r="N139" s="28">
        <f t="shared" si="23"/>
        <v>0</v>
      </c>
      <c r="O139" s="28">
        <f t="shared" si="24"/>
        <v>0</v>
      </c>
      <c r="P139" s="28">
        <f t="shared" si="25"/>
        <v>0</v>
      </c>
      <c r="Q139" s="28">
        <f t="shared" si="26"/>
        <v>0</v>
      </c>
      <c r="R139" s="28">
        <f t="shared" si="27"/>
        <v>0</v>
      </c>
      <c r="S139" s="28">
        <f t="shared" si="28"/>
        <v>0</v>
      </c>
    </row>
    <row r="140" spans="1:19" ht="12" customHeight="1" x14ac:dyDescent="0.2">
      <c r="A140" s="33">
        <f t="shared" si="15"/>
        <v>115</v>
      </c>
      <c r="B140" s="32">
        <v>0</v>
      </c>
      <c r="C140" s="31">
        <f t="shared" si="16"/>
        <v>0</v>
      </c>
      <c r="D140" s="32">
        <v>0</v>
      </c>
      <c r="E140" s="31">
        <f t="shared" si="17"/>
        <v>0</v>
      </c>
      <c r="F140" s="30" t="s">
        <v>6</v>
      </c>
      <c r="G140" s="28">
        <f t="shared" si="18"/>
        <v>0</v>
      </c>
      <c r="H140" s="28">
        <f t="shared" si="19"/>
        <v>0</v>
      </c>
      <c r="I140" s="28">
        <f t="shared" si="20"/>
        <v>0</v>
      </c>
      <c r="J140" s="28">
        <f t="shared" si="21"/>
        <v>0</v>
      </c>
      <c r="K140" s="28">
        <f t="shared" si="29"/>
        <v>0</v>
      </c>
      <c r="L140" s="29"/>
      <c r="M140" s="28">
        <f t="shared" si="22"/>
        <v>0</v>
      </c>
      <c r="N140" s="28">
        <f t="shared" si="23"/>
        <v>0</v>
      </c>
      <c r="O140" s="28">
        <f t="shared" si="24"/>
        <v>0</v>
      </c>
      <c r="P140" s="28">
        <f t="shared" si="25"/>
        <v>0</v>
      </c>
      <c r="Q140" s="28">
        <f t="shared" si="26"/>
        <v>0</v>
      </c>
      <c r="R140" s="28">
        <f t="shared" si="27"/>
        <v>0</v>
      </c>
      <c r="S140" s="28">
        <f t="shared" si="28"/>
        <v>0</v>
      </c>
    </row>
    <row r="141" spans="1:19" ht="12" customHeight="1" x14ac:dyDescent="0.2">
      <c r="A141" s="33">
        <f t="shared" si="15"/>
        <v>116</v>
      </c>
      <c r="B141" s="32">
        <v>0</v>
      </c>
      <c r="C141" s="31">
        <f t="shared" si="16"/>
        <v>0</v>
      </c>
      <c r="D141" s="32">
        <v>0</v>
      </c>
      <c r="E141" s="31">
        <f t="shared" si="17"/>
        <v>0</v>
      </c>
      <c r="F141" s="30" t="s">
        <v>6</v>
      </c>
      <c r="G141" s="28">
        <f t="shared" si="18"/>
        <v>0</v>
      </c>
      <c r="H141" s="28">
        <f t="shared" si="19"/>
        <v>0</v>
      </c>
      <c r="I141" s="28">
        <f t="shared" si="20"/>
        <v>0</v>
      </c>
      <c r="J141" s="28">
        <f t="shared" si="21"/>
        <v>0</v>
      </c>
      <c r="K141" s="28">
        <f t="shared" si="29"/>
        <v>0</v>
      </c>
      <c r="L141" s="29"/>
      <c r="M141" s="28">
        <f t="shared" si="22"/>
        <v>0</v>
      </c>
      <c r="N141" s="28">
        <f t="shared" si="23"/>
        <v>0</v>
      </c>
      <c r="O141" s="28">
        <f t="shared" si="24"/>
        <v>0</v>
      </c>
      <c r="P141" s="28">
        <f t="shared" si="25"/>
        <v>0</v>
      </c>
      <c r="Q141" s="28">
        <f t="shared" si="26"/>
        <v>0</v>
      </c>
      <c r="R141" s="28">
        <f t="shared" si="27"/>
        <v>0</v>
      </c>
      <c r="S141" s="28">
        <f t="shared" si="28"/>
        <v>0</v>
      </c>
    </row>
    <row r="142" spans="1:19" ht="12" customHeight="1" x14ac:dyDescent="0.2">
      <c r="A142" s="33">
        <f t="shared" si="15"/>
        <v>117</v>
      </c>
      <c r="B142" s="32">
        <v>0</v>
      </c>
      <c r="C142" s="31">
        <f t="shared" si="16"/>
        <v>0</v>
      </c>
      <c r="D142" s="32">
        <v>0</v>
      </c>
      <c r="E142" s="31">
        <f t="shared" si="17"/>
        <v>0</v>
      </c>
      <c r="F142" s="30" t="s">
        <v>6</v>
      </c>
      <c r="G142" s="28">
        <f t="shared" si="18"/>
        <v>0</v>
      </c>
      <c r="H142" s="28">
        <f t="shared" si="19"/>
        <v>0</v>
      </c>
      <c r="I142" s="28">
        <f t="shared" si="20"/>
        <v>0</v>
      </c>
      <c r="J142" s="28">
        <f t="shared" si="21"/>
        <v>0</v>
      </c>
      <c r="K142" s="28">
        <f t="shared" si="29"/>
        <v>0</v>
      </c>
      <c r="L142" s="29"/>
      <c r="M142" s="28">
        <f t="shared" si="22"/>
        <v>0</v>
      </c>
      <c r="N142" s="28">
        <f t="shared" si="23"/>
        <v>0</v>
      </c>
      <c r="O142" s="28">
        <f t="shared" si="24"/>
        <v>0</v>
      </c>
      <c r="P142" s="28">
        <f t="shared" si="25"/>
        <v>0</v>
      </c>
      <c r="Q142" s="28">
        <f t="shared" si="26"/>
        <v>0</v>
      </c>
      <c r="R142" s="28">
        <f t="shared" si="27"/>
        <v>0</v>
      </c>
      <c r="S142" s="28">
        <f t="shared" si="28"/>
        <v>0</v>
      </c>
    </row>
    <row r="143" spans="1:19" ht="12" customHeight="1" x14ac:dyDescent="0.2">
      <c r="A143" s="33">
        <f t="shared" si="15"/>
        <v>118</v>
      </c>
      <c r="B143" s="32">
        <v>0</v>
      </c>
      <c r="C143" s="31">
        <f t="shared" si="16"/>
        <v>0</v>
      </c>
      <c r="D143" s="32">
        <v>0</v>
      </c>
      <c r="E143" s="31">
        <f t="shared" si="17"/>
        <v>0</v>
      </c>
      <c r="F143" s="30" t="s">
        <v>6</v>
      </c>
      <c r="G143" s="28">
        <f t="shared" si="18"/>
        <v>0</v>
      </c>
      <c r="H143" s="28">
        <f t="shared" si="19"/>
        <v>0</v>
      </c>
      <c r="I143" s="28">
        <f t="shared" si="20"/>
        <v>0</v>
      </c>
      <c r="J143" s="28">
        <f t="shared" si="21"/>
        <v>0</v>
      </c>
      <c r="K143" s="28">
        <f t="shared" si="29"/>
        <v>0</v>
      </c>
      <c r="L143" s="29"/>
      <c r="M143" s="28">
        <f t="shared" si="22"/>
        <v>0</v>
      </c>
      <c r="N143" s="28">
        <f t="shared" si="23"/>
        <v>0</v>
      </c>
      <c r="O143" s="28">
        <f t="shared" si="24"/>
        <v>0</v>
      </c>
      <c r="P143" s="28">
        <f t="shared" si="25"/>
        <v>0</v>
      </c>
      <c r="Q143" s="28">
        <f t="shared" si="26"/>
        <v>0</v>
      </c>
      <c r="R143" s="28">
        <f t="shared" si="27"/>
        <v>0</v>
      </c>
      <c r="S143" s="28">
        <f t="shared" si="28"/>
        <v>0</v>
      </c>
    </row>
    <row r="144" spans="1:19" ht="12" customHeight="1" x14ac:dyDescent="0.2">
      <c r="A144" s="33">
        <f t="shared" si="15"/>
        <v>119</v>
      </c>
      <c r="B144" s="32">
        <v>0</v>
      </c>
      <c r="C144" s="31">
        <f t="shared" si="16"/>
        <v>0</v>
      </c>
      <c r="D144" s="32">
        <v>0</v>
      </c>
      <c r="E144" s="31">
        <f t="shared" si="17"/>
        <v>0</v>
      </c>
      <c r="F144" s="30" t="s">
        <v>6</v>
      </c>
      <c r="G144" s="28">
        <f t="shared" si="18"/>
        <v>0</v>
      </c>
      <c r="H144" s="28">
        <f t="shared" si="19"/>
        <v>0</v>
      </c>
      <c r="I144" s="28">
        <f t="shared" si="20"/>
        <v>0</v>
      </c>
      <c r="J144" s="28">
        <f t="shared" si="21"/>
        <v>0</v>
      </c>
      <c r="K144" s="28">
        <f t="shared" si="29"/>
        <v>0</v>
      </c>
      <c r="L144" s="29"/>
      <c r="M144" s="28">
        <f t="shared" si="22"/>
        <v>0</v>
      </c>
      <c r="N144" s="28">
        <f t="shared" si="23"/>
        <v>0</v>
      </c>
      <c r="O144" s="28">
        <f t="shared" si="24"/>
        <v>0</v>
      </c>
      <c r="P144" s="28">
        <f t="shared" si="25"/>
        <v>0</v>
      </c>
      <c r="Q144" s="28">
        <f t="shared" si="26"/>
        <v>0</v>
      </c>
      <c r="R144" s="28">
        <f t="shared" si="27"/>
        <v>0</v>
      </c>
      <c r="S144" s="28">
        <f t="shared" si="28"/>
        <v>0</v>
      </c>
    </row>
    <row r="145" spans="1:19" ht="12" customHeight="1" x14ac:dyDescent="0.2">
      <c r="A145" s="33">
        <f t="shared" si="15"/>
        <v>120</v>
      </c>
      <c r="B145" s="32">
        <v>0</v>
      </c>
      <c r="C145" s="31">
        <f t="shared" si="16"/>
        <v>0</v>
      </c>
      <c r="D145" s="32">
        <v>0</v>
      </c>
      <c r="E145" s="31">
        <f t="shared" si="17"/>
        <v>0</v>
      </c>
      <c r="F145" s="30" t="s">
        <v>6</v>
      </c>
      <c r="G145" s="28">
        <f t="shared" si="18"/>
        <v>0</v>
      </c>
      <c r="H145" s="28">
        <f t="shared" si="19"/>
        <v>0</v>
      </c>
      <c r="I145" s="28">
        <f t="shared" si="20"/>
        <v>0</v>
      </c>
      <c r="J145" s="28">
        <f t="shared" si="21"/>
        <v>0</v>
      </c>
      <c r="K145" s="28">
        <f t="shared" si="29"/>
        <v>0</v>
      </c>
      <c r="L145" s="29"/>
      <c r="M145" s="28">
        <f t="shared" si="22"/>
        <v>0</v>
      </c>
      <c r="N145" s="28">
        <f t="shared" si="23"/>
        <v>0</v>
      </c>
      <c r="O145" s="28">
        <f t="shared" si="24"/>
        <v>0</v>
      </c>
      <c r="P145" s="28">
        <f t="shared" si="25"/>
        <v>0</v>
      </c>
      <c r="Q145" s="28">
        <f t="shared" si="26"/>
        <v>0</v>
      </c>
      <c r="R145" s="28">
        <f t="shared" si="27"/>
        <v>0</v>
      </c>
      <c r="S145" s="28">
        <f t="shared" si="28"/>
        <v>0</v>
      </c>
    </row>
    <row r="146" spans="1:19" ht="12" customHeight="1" x14ac:dyDescent="0.2">
      <c r="A146" s="33">
        <f t="shared" si="15"/>
        <v>121</v>
      </c>
      <c r="B146" s="32">
        <v>0</v>
      </c>
      <c r="C146" s="31">
        <f t="shared" si="16"/>
        <v>0</v>
      </c>
      <c r="D146" s="32">
        <v>0</v>
      </c>
      <c r="E146" s="31">
        <f t="shared" si="17"/>
        <v>0</v>
      </c>
      <c r="F146" s="30" t="s">
        <v>6</v>
      </c>
      <c r="G146" s="28">
        <f t="shared" si="18"/>
        <v>0</v>
      </c>
      <c r="H146" s="28">
        <f t="shared" si="19"/>
        <v>0</v>
      </c>
      <c r="I146" s="28">
        <f t="shared" si="20"/>
        <v>0</v>
      </c>
      <c r="J146" s="28">
        <f t="shared" si="21"/>
        <v>0</v>
      </c>
      <c r="K146" s="28">
        <f t="shared" si="29"/>
        <v>0</v>
      </c>
      <c r="L146" s="29"/>
      <c r="M146" s="28">
        <f t="shared" si="22"/>
        <v>0</v>
      </c>
      <c r="N146" s="28">
        <f t="shared" si="23"/>
        <v>0</v>
      </c>
      <c r="O146" s="28">
        <f t="shared" si="24"/>
        <v>0</v>
      </c>
      <c r="P146" s="28">
        <f t="shared" si="25"/>
        <v>0</v>
      </c>
      <c r="Q146" s="28">
        <f t="shared" si="26"/>
        <v>0</v>
      </c>
      <c r="R146" s="28">
        <f t="shared" si="27"/>
        <v>0</v>
      </c>
      <c r="S146" s="28">
        <f t="shared" si="28"/>
        <v>0</v>
      </c>
    </row>
    <row r="147" spans="1:19" ht="12" customHeight="1" x14ac:dyDescent="0.2">
      <c r="A147" s="33">
        <f t="shared" si="15"/>
        <v>122</v>
      </c>
      <c r="B147" s="32">
        <v>0</v>
      </c>
      <c r="C147" s="31">
        <f t="shared" si="16"/>
        <v>0</v>
      </c>
      <c r="D147" s="32">
        <v>0</v>
      </c>
      <c r="E147" s="31">
        <f t="shared" si="17"/>
        <v>0</v>
      </c>
      <c r="F147" s="30" t="s">
        <v>6</v>
      </c>
      <c r="G147" s="28">
        <f t="shared" si="18"/>
        <v>0</v>
      </c>
      <c r="H147" s="28">
        <f t="shared" si="19"/>
        <v>0</v>
      </c>
      <c r="I147" s="28">
        <f t="shared" si="20"/>
        <v>0</v>
      </c>
      <c r="J147" s="28">
        <f t="shared" si="21"/>
        <v>0</v>
      </c>
      <c r="K147" s="28">
        <f t="shared" si="29"/>
        <v>0</v>
      </c>
      <c r="L147" s="29"/>
      <c r="M147" s="28">
        <f t="shared" si="22"/>
        <v>0</v>
      </c>
      <c r="N147" s="28">
        <f t="shared" si="23"/>
        <v>0</v>
      </c>
      <c r="O147" s="28">
        <f t="shared" si="24"/>
        <v>0</v>
      </c>
      <c r="P147" s="28">
        <f t="shared" si="25"/>
        <v>0</v>
      </c>
      <c r="Q147" s="28">
        <f t="shared" si="26"/>
        <v>0</v>
      </c>
      <c r="R147" s="28">
        <f t="shared" si="27"/>
        <v>0</v>
      </c>
      <c r="S147" s="28">
        <f t="shared" si="28"/>
        <v>0</v>
      </c>
    </row>
    <row r="148" spans="1:19" ht="12" customHeight="1" x14ac:dyDescent="0.2">
      <c r="A148" s="33">
        <f t="shared" si="15"/>
        <v>123</v>
      </c>
      <c r="B148" s="32">
        <v>0</v>
      </c>
      <c r="C148" s="31">
        <f t="shared" si="16"/>
        <v>0</v>
      </c>
      <c r="D148" s="32">
        <v>0</v>
      </c>
      <c r="E148" s="31">
        <f t="shared" si="17"/>
        <v>0</v>
      </c>
      <c r="F148" s="30" t="s">
        <v>6</v>
      </c>
      <c r="G148" s="28">
        <f t="shared" si="18"/>
        <v>0</v>
      </c>
      <c r="H148" s="28">
        <f t="shared" si="19"/>
        <v>0</v>
      </c>
      <c r="I148" s="28">
        <f t="shared" si="20"/>
        <v>0</v>
      </c>
      <c r="J148" s="28">
        <f t="shared" si="21"/>
        <v>0</v>
      </c>
      <c r="K148" s="28">
        <f t="shared" si="29"/>
        <v>0</v>
      </c>
      <c r="L148" s="29"/>
      <c r="M148" s="28">
        <f t="shared" si="22"/>
        <v>0</v>
      </c>
      <c r="N148" s="28">
        <f t="shared" si="23"/>
        <v>0</v>
      </c>
      <c r="O148" s="28">
        <f t="shared" si="24"/>
        <v>0</v>
      </c>
      <c r="P148" s="28">
        <f t="shared" si="25"/>
        <v>0</v>
      </c>
      <c r="Q148" s="28">
        <f t="shared" si="26"/>
        <v>0</v>
      </c>
      <c r="R148" s="28">
        <f t="shared" si="27"/>
        <v>0</v>
      </c>
      <c r="S148" s="28">
        <f t="shared" si="28"/>
        <v>0</v>
      </c>
    </row>
    <row r="149" spans="1:19" ht="12" customHeight="1" x14ac:dyDescent="0.2">
      <c r="A149" s="33">
        <f t="shared" si="15"/>
        <v>124</v>
      </c>
      <c r="B149" s="32">
        <v>0</v>
      </c>
      <c r="C149" s="31">
        <f t="shared" si="16"/>
        <v>0</v>
      </c>
      <c r="D149" s="32">
        <v>0</v>
      </c>
      <c r="E149" s="31">
        <f t="shared" si="17"/>
        <v>0</v>
      </c>
      <c r="F149" s="30" t="s">
        <v>6</v>
      </c>
      <c r="G149" s="28">
        <f t="shared" si="18"/>
        <v>0</v>
      </c>
      <c r="H149" s="28">
        <f t="shared" si="19"/>
        <v>0</v>
      </c>
      <c r="I149" s="28">
        <f t="shared" si="20"/>
        <v>0</v>
      </c>
      <c r="J149" s="28">
        <f t="shared" si="21"/>
        <v>0</v>
      </c>
      <c r="K149" s="28">
        <f t="shared" si="29"/>
        <v>0</v>
      </c>
      <c r="L149" s="29"/>
      <c r="M149" s="28">
        <f t="shared" si="22"/>
        <v>0</v>
      </c>
      <c r="N149" s="28">
        <f t="shared" si="23"/>
        <v>0</v>
      </c>
      <c r="O149" s="28">
        <f t="shared" si="24"/>
        <v>0</v>
      </c>
      <c r="P149" s="28">
        <f t="shared" si="25"/>
        <v>0</v>
      </c>
      <c r="Q149" s="28">
        <f t="shared" si="26"/>
        <v>0</v>
      </c>
      <c r="R149" s="28">
        <f t="shared" si="27"/>
        <v>0</v>
      </c>
      <c r="S149" s="28">
        <f t="shared" si="28"/>
        <v>0</v>
      </c>
    </row>
    <row r="150" spans="1:19" ht="12" customHeight="1" x14ac:dyDescent="0.2">
      <c r="A150" s="33">
        <f t="shared" si="15"/>
        <v>125</v>
      </c>
      <c r="B150" s="32">
        <v>0</v>
      </c>
      <c r="C150" s="31">
        <f t="shared" si="16"/>
        <v>0</v>
      </c>
      <c r="D150" s="32">
        <v>0</v>
      </c>
      <c r="E150" s="31">
        <f t="shared" si="17"/>
        <v>0</v>
      </c>
      <c r="F150" s="30" t="s">
        <v>6</v>
      </c>
      <c r="G150" s="28">
        <f t="shared" si="18"/>
        <v>0</v>
      </c>
      <c r="H150" s="28">
        <f t="shared" si="19"/>
        <v>0</v>
      </c>
      <c r="I150" s="28">
        <f t="shared" si="20"/>
        <v>0</v>
      </c>
      <c r="J150" s="28">
        <f t="shared" si="21"/>
        <v>0</v>
      </c>
      <c r="K150" s="28">
        <f t="shared" si="29"/>
        <v>0</v>
      </c>
      <c r="L150" s="29"/>
      <c r="M150" s="28">
        <f t="shared" si="22"/>
        <v>0</v>
      </c>
      <c r="N150" s="28">
        <f t="shared" si="23"/>
        <v>0</v>
      </c>
      <c r="O150" s="28">
        <f t="shared" si="24"/>
        <v>0</v>
      </c>
      <c r="P150" s="28">
        <f t="shared" si="25"/>
        <v>0</v>
      </c>
      <c r="Q150" s="28">
        <f t="shared" si="26"/>
        <v>0</v>
      </c>
      <c r="R150" s="28">
        <f t="shared" si="27"/>
        <v>0</v>
      </c>
      <c r="S150" s="28">
        <f t="shared" si="28"/>
        <v>0</v>
      </c>
    </row>
    <row r="151" spans="1:19" ht="12" customHeight="1" x14ac:dyDescent="0.2">
      <c r="A151" s="33">
        <f t="shared" si="15"/>
        <v>126</v>
      </c>
      <c r="B151" s="32">
        <v>0</v>
      </c>
      <c r="C151" s="31">
        <f t="shared" si="16"/>
        <v>0</v>
      </c>
      <c r="D151" s="32">
        <v>0</v>
      </c>
      <c r="E151" s="31">
        <f t="shared" si="17"/>
        <v>0</v>
      </c>
      <c r="F151" s="30" t="s">
        <v>6</v>
      </c>
      <c r="G151" s="28">
        <f t="shared" si="18"/>
        <v>0</v>
      </c>
      <c r="H151" s="28">
        <f t="shared" si="19"/>
        <v>0</v>
      </c>
      <c r="I151" s="28">
        <f t="shared" si="20"/>
        <v>0</v>
      </c>
      <c r="J151" s="28">
        <f t="shared" si="21"/>
        <v>0</v>
      </c>
      <c r="K151" s="28">
        <f t="shared" si="29"/>
        <v>0</v>
      </c>
      <c r="L151" s="29"/>
      <c r="M151" s="28">
        <f t="shared" si="22"/>
        <v>0</v>
      </c>
      <c r="N151" s="28">
        <f t="shared" si="23"/>
        <v>0</v>
      </c>
      <c r="O151" s="28">
        <f t="shared" si="24"/>
        <v>0</v>
      </c>
      <c r="P151" s="28">
        <f t="shared" si="25"/>
        <v>0</v>
      </c>
      <c r="Q151" s="28">
        <f t="shared" si="26"/>
        <v>0</v>
      </c>
      <c r="R151" s="28">
        <f t="shared" si="27"/>
        <v>0</v>
      </c>
      <c r="S151" s="28">
        <f t="shared" si="28"/>
        <v>0</v>
      </c>
    </row>
    <row r="152" spans="1:19" ht="12" customHeight="1" x14ac:dyDescent="0.2">
      <c r="A152" s="33">
        <f t="shared" si="15"/>
        <v>127</v>
      </c>
      <c r="B152" s="32">
        <v>0</v>
      </c>
      <c r="C152" s="31">
        <f t="shared" si="16"/>
        <v>0</v>
      </c>
      <c r="D152" s="32">
        <v>0</v>
      </c>
      <c r="E152" s="31">
        <f t="shared" si="17"/>
        <v>0</v>
      </c>
      <c r="F152" s="30" t="s">
        <v>6</v>
      </c>
      <c r="G152" s="28">
        <f t="shared" si="18"/>
        <v>0</v>
      </c>
      <c r="H152" s="28">
        <f t="shared" si="19"/>
        <v>0</v>
      </c>
      <c r="I152" s="28">
        <f t="shared" si="20"/>
        <v>0</v>
      </c>
      <c r="J152" s="28">
        <f t="shared" si="21"/>
        <v>0</v>
      </c>
      <c r="K152" s="28">
        <f t="shared" si="29"/>
        <v>0</v>
      </c>
      <c r="L152" s="29"/>
      <c r="M152" s="28">
        <f t="shared" si="22"/>
        <v>0</v>
      </c>
      <c r="N152" s="28">
        <f t="shared" si="23"/>
        <v>0</v>
      </c>
      <c r="O152" s="28">
        <f t="shared" si="24"/>
        <v>0</v>
      </c>
      <c r="P152" s="28">
        <f t="shared" si="25"/>
        <v>0</v>
      </c>
      <c r="Q152" s="28">
        <f t="shared" si="26"/>
        <v>0</v>
      </c>
      <c r="R152" s="28">
        <f t="shared" si="27"/>
        <v>0</v>
      </c>
      <c r="S152" s="28">
        <f t="shared" si="28"/>
        <v>0</v>
      </c>
    </row>
    <row r="153" spans="1:19" ht="12" customHeight="1" x14ac:dyDescent="0.2">
      <c r="A153" s="33">
        <f t="shared" si="15"/>
        <v>128</v>
      </c>
      <c r="B153" s="32">
        <v>0</v>
      </c>
      <c r="C153" s="31">
        <f t="shared" si="16"/>
        <v>0</v>
      </c>
      <c r="D153" s="32">
        <v>0</v>
      </c>
      <c r="E153" s="31">
        <f t="shared" si="17"/>
        <v>0</v>
      </c>
      <c r="F153" s="30" t="s">
        <v>6</v>
      </c>
      <c r="G153" s="28">
        <f t="shared" si="18"/>
        <v>0</v>
      </c>
      <c r="H153" s="28">
        <f t="shared" si="19"/>
        <v>0</v>
      </c>
      <c r="I153" s="28">
        <f t="shared" si="20"/>
        <v>0</v>
      </c>
      <c r="J153" s="28">
        <f t="shared" si="21"/>
        <v>0</v>
      </c>
      <c r="K153" s="28">
        <f t="shared" si="29"/>
        <v>0</v>
      </c>
      <c r="L153" s="29"/>
      <c r="M153" s="28">
        <f t="shared" si="22"/>
        <v>0</v>
      </c>
      <c r="N153" s="28">
        <f t="shared" si="23"/>
        <v>0</v>
      </c>
      <c r="O153" s="28">
        <f t="shared" si="24"/>
        <v>0</v>
      </c>
      <c r="P153" s="28">
        <f t="shared" si="25"/>
        <v>0</v>
      </c>
      <c r="Q153" s="28">
        <f t="shared" si="26"/>
        <v>0</v>
      </c>
      <c r="R153" s="28">
        <f t="shared" si="27"/>
        <v>0</v>
      </c>
      <c r="S153" s="28">
        <f t="shared" si="28"/>
        <v>0</v>
      </c>
    </row>
    <row r="154" spans="1:19" ht="12" customHeight="1" x14ac:dyDescent="0.2">
      <c r="A154" s="33">
        <f t="shared" ref="A154:A217" si="30">+A153+1</f>
        <v>129</v>
      </c>
      <c r="B154" s="32">
        <v>0</v>
      </c>
      <c r="C154" s="31">
        <f t="shared" ref="C154:C217" si="31">IF(NC&lt;=N,POWER(1+TEA,frec/NDiasxAgno)-1,0)</f>
        <v>0</v>
      </c>
      <c r="D154" s="32">
        <v>0</v>
      </c>
      <c r="E154" s="31">
        <f t="shared" ref="E154:E217" si="32">IF(NC&lt;=N,POWER(1+IA,frec/NDiasxAgno)-1,0)</f>
        <v>0</v>
      </c>
      <c r="F154" s="30" t="s">
        <v>6</v>
      </c>
      <c r="G154" s="28">
        <f t="shared" ref="G154:G217" si="33">IF(NC=1,Prestamo,IF(NC&lt;=N,R153,0))</f>
        <v>0</v>
      </c>
      <c r="H154" s="28">
        <f t="shared" ref="H154:H217" si="34">SI+SI*IP</f>
        <v>0</v>
      </c>
      <c r="I154" s="28">
        <f t="shared" ref="I154:I217" si="35">-SII*TEP</f>
        <v>0</v>
      </c>
      <c r="J154" s="28">
        <f t="shared" ref="J154:J217" si="36">IF(NC&lt;=N,IF(PG="T",0,IF(PG="P",Interes,PMT(TEP+pSegDesPer,N-NC+1,SII,0,0))),0)</f>
        <v>0</v>
      </c>
      <c r="K154" s="28">
        <f t="shared" si="29"/>
        <v>0</v>
      </c>
      <c r="L154" s="29"/>
      <c r="M154" s="28">
        <f t="shared" ref="M154:M217" si="37">-SII*pSegDesPer</f>
        <v>0</v>
      </c>
      <c r="N154" s="28">
        <f t="shared" ref="N154:N217" si="38">IF(NC&lt;=N,-SegRiePer,0)</f>
        <v>0</v>
      </c>
      <c r="O154" s="28">
        <f t="shared" ref="O154:O217" si="39">IF(NC&lt;=N,-ComPer,0)</f>
        <v>0</v>
      </c>
      <c r="P154" s="28">
        <f t="shared" ref="P154:P217" si="40">IF(NC&lt;=N,-PortesPer,0)</f>
        <v>0</v>
      </c>
      <c r="Q154" s="28">
        <f t="shared" ref="Q154:Q217" si="41">IF(NC&lt;=N,-GasAdmPer,0)</f>
        <v>0</v>
      </c>
      <c r="R154" s="28">
        <f t="shared" ref="R154:R217" si="42">IF(PG="T",SII-Interes,SII+Amort+Prepago)</f>
        <v>0</v>
      </c>
      <c r="S154" s="28">
        <f t="shared" ref="S154:S217" si="43">Cuota+Prepago+SegRie+Comision+Portes+GasAdm+IF(OR(PG="T",PG="P"),SegDes,0)</f>
        <v>0</v>
      </c>
    </row>
    <row r="155" spans="1:19" ht="12" customHeight="1" x14ac:dyDescent="0.2">
      <c r="A155" s="33">
        <f t="shared" si="30"/>
        <v>130</v>
      </c>
      <c r="B155" s="32">
        <v>0</v>
      </c>
      <c r="C155" s="31">
        <f t="shared" si="31"/>
        <v>0</v>
      </c>
      <c r="D155" s="32">
        <v>0</v>
      </c>
      <c r="E155" s="31">
        <f t="shared" si="32"/>
        <v>0</v>
      </c>
      <c r="F155" s="30" t="s">
        <v>6</v>
      </c>
      <c r="G155" s="28">
        <f t="shared" si="33"/>
        <v>0</v>
      </c>
      <c r="H155" s="28">
        <f t="shared" si="34"/>
        <v>0</v>
      </c>
      <c r="I155" s="28">
        <f t="shared" si="35"/>
        <v>0</v>
      </c>
      <c r="J155" s="28">
        <f t="shared" si="36"/>
        <v>0</v>
      </c>
      <c r="K155" s="28">
        <f t="shared" ref="K155:K218" si="44">IF(A155&lt;=I$7,IF(OR(F155="T",F155="P"),0,J155-I155-M155),0)</f>
        <v>0</v>
      </c>
      <c r="L155" s="29"/>
      <c r="M155" s="28">
        <f t="shared" si="37"/>
        <v>0</v>
      </c>
      <c r="N155" s="28">
        <f t="shared" si="38"/>
        <v>0</v>
      </c>
      <c r="O155" s="28">
        <f t="shared" si="39"/>
        <v>0</v>
      </c>
      <c r="P155" s="28">
        <f t="shared" si="40"/>
        <v>0</v>
      </c>
      <c r="Q155" s="28">
        <f t="shared" si="41"/>
        <v>0</v>
      </c>
      <c r="R155" s="28">
        <f t="shared" si="42"/>
        <v>0</v>
      </c>
      <c r="S155" s="28">
        <f t="shared" si="43"/>
        <v>0</v>
      </c>
    </row>
    <row r="156" spans="1:19" ht="12" customHeight="1" x14ac:dyDescent="0.2">
      <c r="A156" s="33">
        <f t="shared" si="30"/>
        <v>131</v>
      </c>
      <c r="B156" s="32">
        <v>0</v>
      </c>
      <c r="C156" s="31">
        <f t="shared" si="31"/>
        <v>0</v>
      </c>
      <c r="D156" s="32">
        <v>0</v>
      </c>
      <c r="E156" s="31">
        <f t="shared" si="32"/>
        <v>0</v>
      </c>
      <c r="F156" s="30" t="s">
        <v>6</v>
      </c>
      <c r="G156" s="28">
        <f t="shared" si="33"/>
        <v>0</v>
      </c>
      <c r="H156" s="28">
        <f t="shared" si="34"/>
        <v>0</v>
      </c>
      <c r="I156" s="28">
        <f t="shared" si="35"/>
        <v>0</v>
      </c>
      <c r="J156" s="28">
        <f t="shared" si="36"/>
        <v>0</v>
      </c>
      <c r="K156" s="28">
        <f t="shared" si="44"/>
        <v>0</v>
      </c>
      <c r="L156" s="29"/>
      <c r="M156" s="28">
        <f t="shared" si="37"/>
        <v>0</v>
      </c>
      <c r="N156" s="28">
        <f t="shared" si="38"/>
        <v>0</v>
      </c>
      <c r="O156" s="28">
        <f t="shared" si="39"/>
        <v>0</v>
      </c>
      <c r="P156" s="28">
        <f t="shared" si="40"/>
        <v>0</v>
      </c>
      <c r="Q156" s="28">
        <f t="shared" si="41"/>
        <v>0</v>
      </c>
      <c r="R156" s="28">
        <f t="shared" si="42"/>
        <v>0</v>
      </c>
      <c r="S156" s="28">
        <f t="shared" si="43"/>
        <v>0</v>
      </c>
    </row>
    <row r="157" spans="1:19" ht="12" customHeight="1" x14ac:dyDescent="0.2">
      <c r="A157" s="33">
        <f t="shared" si="30"/>
        <v>132</v>
      </c>
      <c r="B157" s="32">
        <v>0</v>
      </c>
      <c r="C157" s="31">
        <f t="shared" si="31"/>
        <v>0</v>
      </c>
      <c r="D157" s="32">
        <v>0</v>
      </c>
      <c r="E157" s="31">
        <f t="shared" si="32"/>
        <v>0</v>
      </c>
      <c r="F157" s="30" t="s">
        <v>6</v>
      </c>
      <c r="G157" s="28">
        <f t="shared" si="33"/>
        <v>0</v>
      </c>
      <c r="H157" s="28">
        <f t="shared" si="34"/>
        <v>0</v>
      </c>
      <c r="I157" s="28">
        <f t="shared" si="35"/>
        <v>0</v>
      </c>
      <c r="J157" s="28">
        <f t="shared" si="36"/>
        <v>0</v>
      </c>
      <c r="K157" s="28">
        <f t="shared" si="44"/>
        <v>0</v>
      </c>
      <c r="L157" s="29"/>
      <c r="M157" s="28">
        <f t="shared" si="37"/>
        <v>0</v>
      </c>
      <c r="N157" s="28">
        <f t="shared" si="38"/>
        <v>0</v>
      </c>
      <c r="O157" s="28">
        <f t="shared" si="39"/>
        <v>0</v>
      </c>
      <c r="P157" s="28">
        <f t="shared" si="40"/>
        <v>0</v>
      </c>
      <c r="Q157" s="28">
        <f t="shared" si="41"/>
        <v>0</v>
      </c>
      <c r="R157" s="28">
        <f t="shared" si="42"/>
        <v>0</v>
      </c>
      <c r="S157" s="28">
        <f t="shared" si="43"/>
        <v>0</v>
      </c>
    </row>
    <row r="158" spans="1:19" ht="12" customHeight="1" x14ac:dyDescent="0.2">
      <c r="A158" s="33">
        <f t="shared" si="30"/>
        <v>133</v>
      </c>
      <c r="B158" s="32">
        <v>0</v>
      </c>
      <c r="C158" s="31">
        <f t="shared" si="31"/>
        <v>0</v>
      </c>
      <c r="D158" s="32">
        <v>0</v>
      </c>
      <c r="E158" s="31">
        <f t="shared" si="32"/>
        <v>0</v>
      </c>
      <c r="F158" s="30" t="s">
        <v>6</v>
      </c>
      <c r="G158" s="28">
        <f t="shared" si="33"/>
        <v>0</v>
      </c>
      <c r="H158" s="28">
        <f t="shared" si="34"/>
        <v>0</v>
      </c>
      <c r="I158" s="28">
        <f t="shared" si="35"/>
        <v>0</v>
      </c>
      <c r="J158" s="28">
        <f t="shared" si="36"/>
        <v>0</v>
      </c>
      <c r="K158" s="28">
        <f t="shared" si="44"/>
        <v>0</v>
      </c>
      <c r="L158" s="29"/>
      <c r="M158" s="28">
        <f t="shared" si="37"/>
        <v>0</v>
      </c>
      <c r="N158" s="28">
        <f t="shared" si="38"/>
        <v>0</v>
      </c>
      <c r="O158" s="28">
        <f t="shared" si="39"/>
        <v>0</v>
      </c>
      <c r="P158" s="28">
        <f t="shared" si="40"/>
        <v>0</v>
      </c>
      <c r="Q158" s="28">
        <f t="shared" si="41"/>
        <v>0</v>
      </c>
      <c r="R158" s="28">
        <f t="shared" si="42"/>
        <v>0</v>
      </c>
      <c r="S158" s="28">
        <f t="shared" si="43"/>
        <v>0</v>
      </c>
    </row>
    <row r="159" spans="1:19" ht="12" customHeight="1" x14ac:dyDescent="0.2">
      <c r="A159" s="33">
        <f t="shared" si="30"/>
        <v>134</v>
      </c>
      <c r="B159" s="32">
        <v>0</v>
      </c>
      <c r="C159" s="31">
        <f t="shared" si="31"/>
        <v>0</v>
      </c>
      <c r="D159" s="32">
        <v>0</v>
      </c>
      <c r="E159" s="31">
        <f t="shared" si="32"/>
        <v>0</v>
      </c>
      <c r="F159" s="30" t="s">
        <v>6</v>
      </c>
      <c r="G159" s="28">
        <f t="shared" si="33"/>
        <v>0</v>
      </c>
      <c r="H159" s="28">
        <f t="shared" si="34"/>
        <v>0</v>
      </c>
      <c r="I159" s="28">
        <f t="shared" si="35"/>
        <v>0</v>
      </c>
      <c r="J159" s="28">
        <f t="shared" si="36"/>
        <v>0</v>
      </c>
      <c r="K159" s="28">
        <f t="shared" si="44"/>
        <v>0</v>
      </c>
      <c r="L159" s="29"/>
      <c r="M159" s="28">
        <f t="shared" si="37"/>
        <v>0</v>
      </c>
      <c r="N159" s="28">
        <f t="shared" si="38"/>
        <v>0</v>
      </c>
      <c r="O159" s="28">
        <f t="shared" si="39"/>
        <v>0</v>
      </c>
      <c r="P159" s="28">
        <f t="shared" si="40"/>
        <v>0</v>
      </c>
      <c r="Q159" s="28">
        <f t="shared" si="41"/>
        <v>0</v>
      </c>
      <c r="R159" s="28">
        <f t="shared" si="42"/>
        <v>0</v>
      </c>
      <c r="S159" s="28">
        <f t="shared" si="43"/>
        <v>0</v>
      </c>
    </row>
    <row r="160" spans="1:19" ht="12" customHeight="1" x14ac:dyDescent="0.2">
      <c r="A160" s="33">
        <f t="shared" si="30"/>
        <v>135</v>
      </c>
      <c r="B160" s="32">
        <v>0</v>
      </c>
      <c r="C160" s="31">
        <f t="shared" si="31"/>
        <v>0</v>
      </c>
      <c r="D160" s="32">
        <v>0</v>
      </c>
      <c r="E160" s="31">
        <f t="shared" si="32"/>
        <v>0</v>
      </c>
      <c r="F160" s="30" t="s">
        <v>6</v>
      </c>
      <c r="G160" s="28">
        <f t="shared" si="33"/>
        <v>0</v>
      </c>
      <c r="H160" s="28">
        <f t="shared" si="34"/>
        <v>0</v>
      </c>
      <c r="I160" s="28">
        <f t="shared" si="35"/>
        <v>0</v>
      </c>
      <c r="J160" s="28">
        <f t="shared" si="36"/>
        <v>0</v>
      </c>
      <c r="K160" s="28">
        <f t="shared" si="44"/>
        <v>0</v>
      </c>
      <c r="L160" s="29"/>
      <c r="M160" s="28">
        <f t="shared" si="37"/>
        <v>0</v>
      </c>
      <c r="N160" s="28">
        <f t="shared" si="38"/>
        <v>0</v>
      </c>
      <c r="O160" s="28">
        <f t="shared" si="39"/>
        <v>0</v>
      </c>
      <c r="P160" s="28">
        <f t="shared" si="40"/>
        <v>0</v>
      </c>
      <c r="Q160" s="28">
        <f t="shared" si="41"/>
        <v>0</v>
      </c>
      <c r="R160" s="28">
        <f t="shared" si="42"/>
        <v>0</v>
      </c>
      <c r="S160" s="28">
        <f t="shared" si="43"/>
        <v>0</v>
      </c>
    </row>
    <row r="161" spans="1:19" ht="12" customHeight="1" x14ac:dyDescent="0.2">
      <c r="A161" s="33">
        <f t="shared" si="30"/>
        <v>136</v>
      </c>
      <c r="B161" s="32">
        <v>0</v>
      </c>
      <c r="C161" s="31">
        <f t="shared" si="31"/>
        <v>0</v>
      </c>
      <c r="D161" s="32">
        <v>0</v>
      </c>
      <c r="E161" s="31">
        <f t="shared" si="32"/>
        <v>0</v>
      </c>
      <c r="F161" s="30" t="s">
        <v>6</v>
      </c>
      <c r="G161" s="28">
        <f t="shared" si="33"/>
        <v>0</v>
      </c>
      <c r="H161" s="28">
        <f t="shared" si="34"/>
        <v>0</v>
      </c>
      <c r="I161" s="28">
        <f t="shared" si="35"/>
        <v>0</v>
      </c>
      <c r="J161" s="28">
        <f t="shared" si="36"/>
        <v>0</v>
      </c>
      <c r="K161" s="28">
        <f t="shared" si="44"/>
        <v>0</v>
      </c>
      <c r="L161" s="29"/>
      <c r="M161" s="28">
        <f t="shared" si="37"/>
        <v>0</v>
      </c>
      <c r="N161" s="28">
        <f t="shared" si="38"/>
        <v>0</v>
      </c>
      <c r="O161" s="28">
        <f t="shared" si="39"/>
        <v>0</v>
      </c>
      <c r="P161" s="28">
        <f t="shared" si="40"/>
        <v>0</v>
      </c>
      <c r="Q161" s="28">
        <f t="shared" si="41"/>
        <v>0</v>
      </c>
      <c r="R161" s="28">
        <f t="shared" si="42"/>
        <v>0</v>
      </c>
      <c r="S161" s="28">
        <f t="shared" si="43"/>
        <v>0</v>
      </c>
    </row>
    <row r="162" spans="1:19" ht="12" customHeight="1" x14ac:dyDescent="0.2">
      <c r="A162" s="33">
        <f t="shared" si="30"/>
        <v>137</v>
      </c>
      <c r="B162" s="32">
        <v>0</v>
      </c>
      <c r="C162" s="31">
        <f t="shared" si="31"/>
        <v>0</v>
      </c>
      <c r="D162" s="32">
        <v>0</v>
      </c>
      <c r="E162" s="31">
        <f t="shared" si="32"/>
        <v>0</v>
      </c>
      <c r="F162" s="30" t="s">
        <v>6</v>
      </c>
      <c r="G162" s="28">
        <f t="shared" si="33"/>
        <v>0</v>
      </c>
      <c r="H162" s="28">
        <f t="shared" si="34"/>
        <v>0</v>
      </c>
      <c r="I162" s="28">
        <f t="shared" si="35"/>
        <v>0</v>
      </c>
      <c r="J162" s="28">
        <f t="shared" si="36"/>
        <v>0</v>
      </c>
      <c r="K162" s="28">
        <f t="shared" si="44"/>
        <v>0</v>
      </c>
      <c r="L162" s="29"/>
      <c r="M162" s="28">
        <f t="shared" si="37"/>
        <v>0</v>
      </c>
      <c r="N162" s="28">
        <f t="shared" si="38"/>
        <v>0</v>
      </c>
      <c r="O162" s="28">
        <f t="shared" si="39"/>
        <v>0</v>
      </c>
      <c r="P162" s="28">
        <f t="shared" si="40"/>
        <v>0</v>
      </c>
      <c r="Q162" s="28">
        <f t="shared" si="41"/>
        <v>0</v>
      </c>
      <c r="R162" s="28">
        <f t="shared" si="42"/>
        <v>0</v>
      </c>
      <c r="S162" s="28">
        <f t="shared" si="43"/>
        <v>0</v>
      </c>
    </row>
    <row r="163" spans="1:19" ht="12" customHeight="1" x14ac:dyDescent="0.2">
      <c r="A163" s="33">
        <f t="shared" si="30"/>
        <v>138</v>
      </c>
      <c r="B163" s="32">
        <v>0</v>
      </c>
      <c r="C163" s="31">
        <f t="shared" si="31"/>
        <v>0</v>
      </c>
      <c r="D163" s="32">
        <v>0</v>
      </c>
      <c r="E163" s="31">
        <f t="shared" si="32"/>
        <v>0</v>
      </c>
      <c r="F163" s="30" t="s">
        <v>6</v>
      </c>
      <c r="G163" s="28">
        <f t="shared" si="33"/>
        <v>0</v>
      </c>
      <c r="H163" s="28">
        <f t="shared" si="34"/>
        <v>0</v>
      </c>
      <c r="I163" s="28">
        <f t="shared" si="35"/>
        <v>0</v>
      </c>
      <c r="J163" s="28">
        <f t="shared" si="36"/>
        <v>0</v>
      </c>
      <c r="K163" s="28">
        <f t="shared" si="44"/>
        <v>0</v>
      </c>
      <c r="L163" s="29"/>
      <c r="M163" s="28">
        <f t="shared" si="37"/>
        <v>0</v>
      </c>
      <c r="N163" s="28">
        <f t="shared" si="38"/>
        <v>0</v>
      </c>
      <c r="O163" s="28">
        <f t="shared" si="39"/>
        <v>0</v>
      </c>
      <c r="P163" s="28">
        <f t="shared" si="40"/>
        <v>0</v>
      </c>
      <c r="Q163" s="28">
        <f t="shared" si="41"/>
        <v>0</v>
      </c>
      <c r="R163" s="28">
        <f t="shared" si="42"/>
        <v>0</v>
      </c>
      <c r="S163" s="28">
        <f t="shared" si="43"/>
        <v>0</v>
      </c>
    </row>
    <row r="164" spans="1:19" ht="12" customHeight="1" x14ac:dyDescent="0.2">
      <c r="A164" s="33">
        <f t="shared" si="30"/>
        <v>139</v>
      </c>
      <c r="B164" s="32">
        <v>0</v>
      </c>
      <c r="C164" s="31">
        <f t="shared" si="31"/>
        <v>0</v>
      </c>
      <c r="D164" s="32">
        <v>0</v>
      </c>
      <c r="E164" s="31">
        <f t="shared" si="32"/>
        <v>0</v>
      </c>
      <c r="F164" s="30" t="s">
        <v>6</v>
      </c>
      <c r="G164" s="28">
        <f t="shared" si="33"/>
        <v>0</v>
      </c>
      <c r="H164" s="28">
        <f t="shared" si="34"/>
        <v>0</v>
      </c>
      <c r="I164" s="28">
        <f t="shared" si="35"/>
        <v>0</v>
      </c>
      <c r="J164" s="28">
        <f t="shared" si="36"/>
        <v>0</v>
      </c>
      <c r="K164" s="28">
        <f t="shared" si="44"/>
        <v>0</v>
      </c>
      <c r="L164" s="29"/>
      <c r="M164" s="28">
        <f t="shared" si="37"/>
        <v>0</v>
      </c>
      <c r="N164" s="28">
        <f t="shared" si="38"/>
        <v>0</v>
      </c>
      <c r="O164" s="28">
        <f t="shared" si="39"/>
        <v>0</v>
      </c>
      <c r="P164" s="28">
        <f t="shared" si="40"/>
        <v>0</v>
      </c>
      <c r="Q164" s="28">
        <f t="shared" si="41"/>
        <v>0</v>
      </c>
      <c r="R164" s="28">
        <f t="shared" si="42"/>
        <v>0</v>
      </c>
      <c r="S164" s="28">
        <f t="shared" si="43"/>
        <v>0</v>
      </c>
    </row>
    <row r="165" spans="1:19" ht="12" customHeight="1" x14ac:dyDescent="0.2">
      <c r="A165" s="33">
        <f t="shared" si="30"/>
        <v>140</v>
      </c>
      <c r="B165" s="32">
        <v>0</v>
      </c>
      <c r="C165" s="31">
        <f t="shared" si="31"/>
        <v>0</v>
      </c>
      <c r="D165" s="32">
        <v>0</v>
      </c>
      <c r="E165" s="31">
        <f t="shared" si="32"/>
        <v>0</v>
      </c>
      <c r="F165" s="30" t="s">
        <v>6</v>
      </c>
      <c r="G165" s="28">
        <f t="shared" si="33"/>
        <v>0</v>
      </c>
      <c r="H165" s="28">
        <f t="shared" si="34"/>
        <v>0</v>
      </c>
      <c r="I165" s="28">
        <f t="shared" si="35"/>
        <v>0</v>
      </c>
      <c r="J165" s="28">
        <f t="shared" si="36"/>
        <v>0</v>
      </c>
      <c r="K165" s="28">
        <f t="shared" si="44"/>
        <v>0</v>
      </c>
      <c r="L165" s="29"/>
      <c r="M165" s="28">
        <f t="shared" si="37"/>
        <v>0</v>
      </c>
      <c r="N165" s="28">
        <f t="shared" si="38"/>
        <v>0</v>
      </c>
      <c r="O165" s="28">
        <f t="shared" si="39"/>
        <v>0</v>
      </c>
      <c r="P165" s="28">
        <f t="shared" si="40"/>
        <v>0</v>
      </c>
      <c r="Q165" s="28">
        <f t="shared" si="41"/>
        <v>0</v>
      </c>
      <c r="R165" s="28">
        <f t="shared" si="42"/>
        <v>0</v>
      </c>
      <c r="S165" s="28">
        <f t="shared" si="43"/>
        <v>0</v>
      </c>
    </row>
    <row r="166" spans="1:19" ht="12" customHeight="1" x14ac:dyDescent="0.2">
      <c r="A166" s="33">
        <f t="shared" si="30"/>
        <v>141</v>
      </c>
      <c r="B166" s="32">
        <v>0</v>
      </c>
      <c r="C166" s="31">
        <f t="shared" si="31"/>
        <v>0</v>
      </c>
      <c r="D166" s="32">
        <v>0</v>
      </c>
      <c r="E166" s="31">
        <f t="shared" si="32"/>
        <v>0</v>
      </c>
      <c r="F166" s="30" t="s">
        <v>6</v>
      </c>
      <c r="G166" s="28">
        <f t="shared" si="33"/>
        <v>0</v>
      </c>
      <c r="H166" s="28">
        <f t="shared" si="34"/>
        <v>0</v>
      </c>
      <c r="I166" s="28">
        <f t="shared" si="35"/>
        <v>0</v>
      </c>
      <c r="J166" s="28">
        <f t="shared" si="36"/>
        <v>0</v>
      </c>
      <c r="K166" s="28">
        <f t="shared" si="44"/>
        <v>0</v>
      </c>
      <c r="L166" s="29"/>
      <c r="M166" s="28">
        <f t="shared" si="37"/>
        <v>0</v>
      </c>
      <c r="N166" s="28">
        <f t="shared" si="38"/>
        <v>0</v>
      </c>
      <c r="O166" s="28">
        <f t="shared" si="39"/>
        <v>0</v>
      </c>
      <c r="P166" s="28">
        <f t="shared" si="40"/>
        <v>0</v>
      </c>
      <c r="Q166" s="28">
        <f t="shared" si="41"/>
        <v>0</v>
      </c>
      <c r="R166" s="28">
        <f t="shared" si="42"/>
        <v>0</v>
      </c>
      <c r="S166" s="28">
        <f t="shared" si="43"/>
        <v>0</v>
      </c>
    </row>
    <row r="167" spans="1:19" ht="12" customHeight="1" x14ac:dyDescent="0.2">
      <c r="A167" s="33">
        <f t="shared" si="30"/>
        <v>142</v>
      </c>
      <c r="B167" s="32">
        <v>0</v>
      </c>
      <c r="C167" s="31">
        <f t="shared" si="31"/>
        <v>0</v>
      </c>
      <c r="D167" s="32">
        <v>0</v>
      </c>
      <c r="E167" s="31">
        <f t="shared" si="32"/>
        <v>0</v>
      </c>
      <c r="F167" s="30" t="s">
        <v>6</v>
      </c>
      <c r="G167" s="28">
        <f t="shared" si="33"/>
        <v>0</v>
      </c>
      <c r="H167" s="28">
        <f t="shared" si="34"/>
        <v>0</v>
      </c>
      <c r="I167" s="28">
        <f t="shared" si="35"/>
        <v>0</v>
      </c>
      <c r="J167" s="28">
        <f t="shared" si="36"/>
        <v>0</v>
      </c>
      <c r="K167" s="28">
        <f t="shared" si="44"/>
        <v>0</v>
      </c>
      <c r="L167" s="29"/>
      <c r="M167" s="28">
        <f t="shared" si="37"/>
        <v>0</v>
      </c>
      <c r="N167" s="28">
        <f t="shared" si="38"/>
        <v>0</v>
      </c>
      <c r="O167" s="28">
        <f t="shared" si="39"/>
        <v>0</v>
      </c>
      <c r="P167" s="28">
        <f t="shared" si="40"/>
        <v>0</v>
      </c>
      <c r="Q167" s="28">
        <f t="shared" si="41"/>
        <v>0</v>
      </c>
      <c r="R167" s="28">
        <f t="shared" si="42"/>
        <v>0</v>
      </c>
      <c r="S167" s="28">
        <f t="shared" si="43"/>
        <v>0</v>
      </c>
    </row>
    <row r="168" spans="1:19" ht="12" customHeight="1" x14ac:dyDescent="0.2">
      <c r="A168" s="33">
        <f t="shared" si="30"/>
        <v>143</v>
      </c>
      <c r="B168" s="32">
        <v>0</v>
      </c>
      <c r="C168" s="31">
        <f t="shared" si="31"/>
        <v>0</v>
      </c>
      <c r="D168" s="32">
        <v>0</v>
      </c>
      <c r="E168" s="31">
        <f t="shared" si="32"/>
        <v>0</v>
      </c>
      <c r="F168" s="30" t="s">
        <v>6</v>
      </c>
      <c r="G168" s="28">
        <f t="shared" si="33"/>
        <v>0</v>
      </c>
      <c r="H168" s="28">
        <f t="shared" si="34"/>
        <v>0</v>
      </c>
      <c r="I168" s="28">
        <f t="shared" si="35"/>
        <v>0</v>
      </c>
      <c r="J168" s="28">
        <f t="shared" si="36"/>
        <v>0</v>
      </c>
      <c r="K168" s="28">
        <f t="shared" si="44"/>
        <v>0</v>
      </c>
      <c r="L168" s="29"/>
      <c r="M168" s="28">
        <f t="shared" si="37"/>
        <v>0</v>
      </c>
      <c r="N168" s="28">
        <f t="shared" si="38"/>
        <v>0</v>
      </c>
      <c r="O168" s="28">
        <f t="shared" si="39"/>
        <v>0</v>
      </c>
      <c r="P168" s="28">
        <f t="shared" si="40"/>
        <v>0</v>
      </c>
      <c r="Q168" s="28">
        <f t="shared" si="41"/>
        <v>0</v>
      </c>
      <c r="R168" s="28">
        <f t="shared" si="42"/>
        <v>0</v>
      </c>
      <c r="S168" s="28">
        <f t="shared" si="43"/>
        <v>0</v>
      </c>
    </row>
    <row r="169" spans="1:19" ht="12" customHeight="1" x14ac:dyDescent="0.2">
      <c r="A169" s="33">
        <f t="shared" si="30"/>
        <v>144</v>
      </c>
      <c r="B169" s="32">
        <v>0</v>
      </c>
      <c r="C169" s="31">
        <f t="shared" si="31"/>
        <v>0</v>
      </c>
      <c r="D169" s="32">
        <v>0</v>
      </c>
      <c r="E169" s="31">
        <f t="shared" si="32"/>
        <v>0</v>
      </c>
      <c r="F169" s="30" t="s">
        <v>6</v>
      </c>
      <c r="G169" s="28">
        <f t="shared" si="33"/>
        <v>0</v>
      </c>
      <c r="H169" s="28">
        <f t="shared" si="34"/>
        <v>0</v>
      </c>
      <c r="I169" s="28">
        <f t="shared" si="35"/>
        <v>0</v>
      </c>
      <c r="J169" s="28">
        <f t="shared" si="36"/>
        <v>0</v>
      </c>
      <c r="K169" s="28">
        <f t="shared" si="44"/>
        <v>0</v>
      </c>
      <c r="L169" s="29"/>
      <c r="M169" s="28">
        <f t="shared" si="37"/>
        <v>0</v>
      </c>
      <c r="N169" s="28">
        <f t="shared" si="38"/>
        <v>0</v>
      </c>
      <c r="O169" s="28">
        <f t="shared" si="39"/>
        <v>0</v>
      </c>
      <c r="P169" s="28">
        <f t="shared" si="40"/>
        <v>0</v>
      </c>
      <c r="Q169" s="28">
        <f t="shared" si="41"/>
        <v>0</v>
      </c>
      <c r="R169" s="28">
        <f t="shared" si="42"/>
        <v>0</v>
      </c>
      <c r="S169" s="28">
        <f t="shared" si="43"/>
        <v>0</v>
      </c>
    </row>
    <row r="170" spans="1:19" ht="12" customHeight="1" x14ac:dyDescent="0.2">
      <c r="A170" s="33">
        <f t="shared" si="30"/>
        <v>145</v>
      </c>
      <c r="B170" s="32">
        <v>0</v>
      </c>
      <c r="C170" s="31">
        <f t="shared" si="31"/>
        <v>0</v>
      </c>
      <c r="D170" s="32">
        <v>0</v>
      </c>
      <c r="E170" s="31">
        <f t="shared" si="32"/>
        <v>0</v>
      </c>
      <c r="F170" s="30" t="s">
        <v>6</v>
      </c>
      <c r="G170" s="28">
        <f t="shared" si="33"/>
        <v>0</v>
      </c>
      <c r="H170" s="28">
        <f t="shared" si="34"/>
        <v>0</v>
      </c>
      <c r="I170" s="28">
        <f t="shared" si="35"/>
        <v>0</v>
      </c>
      <c r="J170" s="28">
        <f t="shared" si="36"/>
        <v>0</v>
      </c>
      <c r="K170" s="28">
        <f t="shared" si="44"/>
        <v>0</v>
      </c>
      <c r="L170" s="29"/>
      <c r="M170" s="28">
        <f t="shared" si="37"/>
        <v>0</v>
      </c>
      <c r="N170" s="28">
        <f t="shared" si="38"/>
        <v>0</v>
      </c>
      <c r="O170" s="28">
        <f t="shared" si="39"/>
        <v>0</v>
      </c>
      <c r="P170" s="28">
        <f t="shared" si="40"/>
        <v>0</v>
      </c>
      <c r="Q170" s="28">
        <f t="shared" si="41"/>
        <v>0</v>
      </c>
      <c r="R170" s="28">
        <f t="shared" si="42"/>
        <v>0</v>
      </c>
      <c r="S170" s="28">
        <f t="shared" si="43"/>
        <v>0</v>
      </c>
    </row>
    <row r="171" spans="1:19" ht="12" customHeight="1" x14ac:dyDescent="0.2">
      <c r="A171" s="33">
        <f t="shared" si="30"/>
        <v>146</v>
      </c>
      <c r="B171" s="32">
        <v>0</v>
      </c>
      <c r="C171" s="31">
        <f t="shared" si="31"/>
        <v>0</v>
      </c>
      <c r="D171" s="32">
        <v>0</v>
      </c>
      <c r="E171" s="31">
        <f t="shared" si="32"/>
        <v>0</v>
      </c>
      <c r="F171" s="30" t="s">
        <v>6</v>
      </c>
      <c r="G171" s="28">
        <f t="shared" si="33"/>
        <v>0</v>
      </c>
      <c r="H171" s="28">
        <f t="shared" si="34"/>
        <v>0</v>
      </c>
      <c r="I171" s="28">
        <f t="shared" si="35"/>
        <v>0</v>
      </c>
      <c r="J171" s="28">
        <f t="shared" si="36"/>
        <v>0</v>
      </c>
      <c r="K171" s="28">
        <f t="shared" si="44"/>
        <v>0</v>
      </c>
      <c r="L171" s="29"/>
      <c r="M171" s="28">
        <f t="shared" si="37"/>
        <v>0</v>
      </c>
      <c r="N171" s="28">
        <f t="shared" si="38"/>
        <v>0</v>
      </c>
      <c r="O171" s="28">
        <f t="shared" si="39"/>
        <v>0</v>
      </c>
      <c r="P171" s="28">
        <f t="shared" si="40"/>
        <v>0</v>
      </c>
      <c r="Q171" s="28">
        <f t="shared" si="41"/>
        <v>0</v>
      </c>
      <c r="R171" s="28">
        <f t="shared" si="42"/>
        <v>0</v>
      </c>
      <c r="S171" s="28">
        <f t="shared" si="43"/>
        <v>0</v>
      </c>
    </row>
    <row r="172" spans="1:19" ht="12" customHeight="1" x14ac:dyDescent="0.2">
      <c r="A172" s="33">
        <f t="shared" si="30"/>
        <v>147</v>
      </c>
      <c r="B172" s="32">
        <v>0</v>
      </c>
      <c r="C172" s="31">
        <f t="shared" si="31"/>
        <v>0</v>
      </c>
      <c r="D172" s="32">
        <v>0</v>
      </c>
      <c r="E172" s="31">
        <f t="shared" si="32"/>
        <v>0</v>
      </c>
      <c r="F172" s="30" t="s">
        <v>6</v>
      </c>
      <c r="G172" s="28">
        <f t="shared" si="33"/>
        <v>0</v>
      </c>
      <c r="H172" s="28">
        <f t="shared" si="34"/>
        <v>0</v>
      </c>
      <c r="I172" s="28">
        <f t="shared" si="35"/>
        <v>0</v>
      </c>
      <c r="J172" s="28">
        <f t="shared" si="36"/>
        <v>0</v>
      </c>
      <c r="K172" s="28">
        <f t="shared" si="44"/>
        <v>0</v>
      </c>
      <c r="L172" s="29"/>
      <c r="M172" s="28">
        <f t="shared" si="37"/>
        <v>0</v>
      </c>
      <c r="N172" s="28">
        <f t="shared" si="38"/>
        <v>0</v>
      </c>
      <c r="O172" s="28">
        <f t="shared" si="39"/>
        <v>0</v>
      </c>
      <c r="P172" s="28">
        <f t="shared" si="40"/>
        <v>0</v>
      </c>
      <c r="Q172" s="28">
        <f t="shared" si="41"/>
        <v>0</v>
      </c>
      <c r="R172" s="28">
        <f t="shared" si="42"/>
        <v>0</v>
      </c>
      <c r="S172" s="28">
        <f t="shared" si="43"/>
        <v>0</v>
      </c>
    </row>
    <row r="173" spans="1:19" ht="12" customHeight="1" x14ac:dyDescent="0.2">
      <c r="A173" s="33">
        <f t="shared" si="30"/>
        <v>148</v>
      </c>
      <c r="B173" s="32">
        <v>0</v>
      </c>
      <c r="C173" s="31">
        <f t="shared" si="31"/>
        <v>0</v>
      </c>
      <c r="D173" s="32">
        <v>0</v>
      </c>
      <c r="E173" s="31">
        <f t="shared" si="32"/>
        <v>0</v>
      </c>
      <c r="F173" s="30" t="s">
        <v>6</v>
      </c>
      <c r="G173" s="28">
        <f t="shared" si="33"/>
        <v>0</v>
      </c>
      <c r="H173" s="28">
        <f t="shared" si="34"/>
        <v>0</v>
      </c>
      <c r="I173" s="28">
        <f t="shared" si="35"/>
        <v>0</v>
      </c>
      <c r="J173" s="28">
        <f t="shared" si="36"/>
        <v>0</v>
      </c>
      <c r="K173" s="28">
        <f t="shared" si="44"/>
        <v>0</v>
      </c>
      <c r="L173" s="29"/>
      <c r="M173" s="28">
        <f t="shared" si="37"/>
        <v>0</v>
      </c>
      <c r="N173" s="28">
        <f t="shared" si="38"/>
        <v>0</v>
      </c>
      <c r="O173" s="28">
        <f t="shared" si="39"/>
        <v>0</v>
      </c>
      <c r="P173" s="28">
        <f t="shared" si="40"/>
        <v>0</v>
      </c>
      <c r="Q173" s="28">
        <f t="shared" si="41"/>
        <v>0</v>
      </c>
      <c r="R173" s="28">
        <f t="shared" si="42"/>
        <v>0</v>
      </c>
      <c r="S173" s="28">
        <f t="shared" si="43"/>
        <v>0</v>
      </c>
    </row>
    <row r="174" spans="1:19" ht="12" customHeight="1" x14ac:dyDescent="0.2">
      <c r="A174" s="33">
        <f t="shared" si="30"/>
        <v>149</v>
      </c>
      <c r="B174" s="32">
        <v>0</v>
      </c>
      <c r="C174" s="31">
        <f t="shared" si="31"/>
        <v>0</v>
      </c>
      <c r="D174" s="32">
        <v>0</v>
      </c>
      <c r="E174" s="31">
        <f t="shared" si="32"/>
        <v>0</v>
      </c>
      <c r="F174" s="30" t="s">
        <v>6</v>
      </c>
      <c r="G174" s="28">
        <f t="shared" si="33"/>
        <v>0</v>
      </c>
      <c r="H174" s="28">
        <f t="shared" si="34"/>
        <v>0</v>
      </c>
      <c r="I174" s="28">
        <f t="shared" si="35"/>
        <v>0</v>
      </c>
      <c r="J174" s="28">
        <f t="shared" si="36"/>
        <v>0</v>
      </c>
      <c r="K174" s="28">
        <f t="shared" si="44"/>
        <v>0</v>
      </c>
      <c r="L174" s="29"/>
      <c r="M174" s="28">
        <f t="shared" si="37"/>
        <v>0</v>
      </c>
      <c r="N174" s="28">
        <f t="shared" si="38"/>
        <v>0</v>
      </c>
      <c r="O174" s="28">
        <f t="shared" si="39"/>
        <v>0</v>
      </c>
      <c r="P174" s="28">
        <f t="shared" si="40"/>
        <v>0</v>
      </c>
      <c r="Q174" s="28">
        <f t="shared" si="41"/>
        <v>0</v>
      </c>
      <c r="R174" s="28">
        <f t="shared" si="42"/>
        <v>0</v>
      </c>
      <c r="S174" s="28">
        <f t="shared" si="43"/>
        <v>0</v>
      </c>
    </row>
    <row r="175" spans="1:19" ht="12" customHeight="1" x14ac:dyDescent="0.2">
      <c r="A175" s="33">
        <f t="shared" si="30"/>
        <v>150</v>
      </c>
      <c r="B175" s="32">
        <v>0</v>
      </c>
      <c r="C175" s="31">
        <f t="shared" si="31"/>
        <v>0</v>
      </c>
      <c r="D175" s="32">
        <v>0</v>
      </c>
      <c r="E175" s="31">
        <f t="shared" si="32"/>
        <v>0</v>
      </c>
      <c r="F175" s="30" t="s">
        <v>6</v>
      </c>
      <c r="G175" s="28">
        <f t="shared" si="33"/>
        <v>0</v>
      </c>
      <c r="H175" s="28">
        <f t="shared" si="34"/>
        <v>0</v>
      </c>
      <c r="I175" s="28">
        <f t="shared" si="35"/>
        <v>0</v>
      </c>
      <c r="J175" s="28">
        <f t="shared" si="36"/>
        <v>0</v>
      </c>
      <c r="K175" s="28">
        <f t="shared" si="44"/>
        <v>0</v>
      </c>
      <c r="L175" s="29"/>
      <c r="M175" s="28">
        <f t="shared" si="37"/>
        <v>0</v>
      </c>
      <c r="N175" s="28">
        <f t="shared" si="38"/>
        <v>0</v>
      </c>
      <c r="O175" s="28">
        <f t="shared" si="39"/>
        <v>0</v>
      </c>
      <c r="P175" s="28">
        <f t="shared" si="40"/>
        <v>0</v>
      </c>
      <c r="Q175" s="28">
        <f t="shared" si="41"/>
        <v>0</v>
      </c>
      <c r="R175" s="28">
        <f t="shared" si="42"/>
        <v>0</v>
      </c>
      <c r="S175" s="28">
        <f t="shared" si="43"/>
        <v>0</v>
      </c>
    </row>
    <row r="176" spans="1:19" ht="12" customHeight="1" x14ac:dyDescent="0.2">
      <c r="A176" s="33">
        <f t="shared" si="30"/>
        <v>151</v>
      </c>
      <c r="B176" s="32">
        <v>0</v>
      </c>
      <c r="C176" s="31">
        <f t="shared" si="31"/>
        <v>0</v>
      </c>
      <c r="D176" s="32">
        <v>0</v>
      </c>
      <c r="E176" s="31">
        <f t="shared" si="32"/>
        <v>0</v>
      </c>
      <c r="F176" s="30" t="s">
        <v>6</v>
      </c>
      <c r="G176" s="28">
        <f t="shared" si="33"/>
        <v>0</v>
      </c>
      <c r="H176" s="28">
        <f t="shared" si="34"/>
        <v>0</v>
      </c>
      <c r="I176" s="28">
        <f t="shared" si="35"/>
        <v>0</v>
      </c>
      <c r="J176" s="28">
        <f t="shared" si="36"/>
        <v>0</v>
      </c>
      <c r="K176" s="28">
        <f t="shared" si="44"/>
        <v>0</v>
      </c>
      <c r="L176" s="29"/>
      <c r="M176" s="28">
        <f t="shared" si="37"/>
        <v>0</v>
      </c>
      <c r="N176" s="28">
        <f t="shared" si="38"/>
        <v>0</v>
      </c>
      <c r="O176" s="28">
        <f t="shared" si="39"/>
        <v>0</v>
      </c>
      <c r="P176" s="28">
        <f t="shared" si="40"/>
        <v>0</v>
      </c>
      <c r="Q176" s="28">
        <f t="shared" si="41"/>
        <v>0</v>
      </c>
      <c r="R176" s="28">
        <f t="shared" si="42"/>
        <v>0</v>
      </c>
      <c r="S176" s="28">
        <f t="shared" si="43"/>
        <v>0</v>
      </c>
    </row>
    <row r="177" spans="1:19" ht="12" customHeight="1" x14ac:dyDescent="0.2">
      <c r="A177" s="33">
        <f t="shared" si="30"/>
        <v>152</v>
      </c>
      <c r="B177" s="32">
        <v>0</v>
      </c>
      <c r="C177" s="31">
        <f t="shared" si="31"/>
        <v>0</v>
      </c>
      <c r="D177" s="32">
        <v>0</v>
      </c>
      <c r="E177" s="31">
        <f t="shared" si="32"/>
        <v>0</v>
      </c>
      <c r="F177" s="30" t="s">
        <v>6</v>
      </c>
      <c r="G177" s="28">
        <f t="shared" si="33"/>
        <v>0</v>
      </c>
      <c r="H177" s="28">
        <f t="shared" si="34"/>
        <v>0</v>
      </c>
      <c r="I177" s="28">
        <f t="shared" si="35"/>
        <v>0</v>
      </c>
      <c r="J177" s="28">
        <f t="shared" si="36"/>
        <v>0</v>
      </c>
      <c r="K177" s="28">
        <f t="shared" si="44"/>
        <v>0</v>
      </c>
      <c r="L177" s="29"/>
      <c r="M177" s="28">
        <f t="shared" si="37"/>
        <v>0</v>
      </c>
      <c r="N177" s="28">
        <f t="shared" si="38"/>
        <v>0</v>
      </c>
      <c r="O177" s="28">
        <f t="shared" si="39"/>
        <v>0</v>
      </c>
      <c r="P177" s="28">
        <f t="shared" si="40"/>
        <v>0</v>
      </c>
      <c r="Q177" s="28">
        <f t="shared" si="41"/>
        <v>0</v>
      </c>
      <c r="R177" s="28">
        <f t="shared" si="42"/>
        <v>0</v>
      </c>
      <c r="S177" s="28">
        <f t="shared" si="43"/>
        <v>0</v>
      </c>
    </row>
    <row r="178" spans="1:19" ht="12" customHeight="1" x14ac:dyDescent="0.2">
      <c r="A178" s="33">
        <f t="shared" si="30"/>
        <v>153</v>
      </c>
      <c r="B178" s="32">
        <v>0</v>
      </c>
      <c r="C178" s="31">
        <f t="shared" si="31"/>
        <v>0</v>
      </c>
      <c r="D178" s="32">
        <v>0</v>
      </c>
      <c r="E178" s="31">
        <f t="shared" si="32"/>
        <v>0</v>
      </c>
      <c r="F178" s="30" t="s">
        <v>6</v>
      </c>
      <c r="G178" s="28">
        <f t="shared" si="33"/>
        <v>0</v>
      </c>
      <c r="H178" s="28">
        <f t="shared" si="34"/>
        <v>0</v>
      </c>
      <c r="I178" s="28">
        <f t="shared" si="35"/>
        <v>0</v>
      </c>
      <c r="J178" s="28">
        <f t="shared" si="36"/>
        <v>0</v>
      </c>
      <c r="K178" s="28">
        <f t="shared" si="44"/>
        <v>0</v>
      </c>
      <c r="L178" s="29"/>
      <c r="M178" s="28">
        <f t="shared" si="37"/>
        <v>0</v>
      </c>
      <c r="N178" s="28">
        <f t="shared" si="38"/>
        <v>0</v>
      </c>
      <c r="O178" s="28">
        <f t="shared" si="39"/>
        <v>0</v>
      </c>
      <c r="P178" s="28">
        <f t="shared" si="40"/>
        <v>0</v>
      </c>
      <c r="Q178" s="28">
        <f t="shared" si="41"/>
        <v>0</v>
      </c>
      <c r="R178" s="28">
        <f t="shared" si="42"/>
        <v>0</v>
      </c>
      <c r="S178" s="28">
        <f t="shared" si="43"/>
        <v>0</v>
      </c>
    </row>
    <row r="179" spans="1:19" ht="12" customHeight="1" x14ac:dyDescent="0.2">
      <c r="A179" s="33">
        <f t="shared" si="30"/>
        <v>154</v>
      </c>
      <c r="B179" s="32">
        <v>0</v>
      </c>
      <c r="C179" s="31">
        <f t="shared" si="31"/>
        <v>0</v>
      </c>
      <c r="D179" s="32">
        <v>0</v>
      </c>
      <c r="E179" s="31">
        <f t="shared" si="32"/>
        <v>0</v>
      </c>
      <c r="F179" s="30" t="s">
        <v>6</v>
      </c>
      <c r="G179" s="28">
        <f t="shared" si="33"/>
        <v>0</v>
      </c>
      <c r="H179" s="28">
        <f t="shared" si="34"/>
        <v>0</v>
      </c>
      <c r="I179" s="28">
        <f t="shared" si="35"/>
        <v>0</v>
      </c>
      <c r="J179" s="28">
        <f t="shared" si="36"/>
        <v>0</v>
      </c>
      <c r="K179" s="28">
        <f t="shared" si="44"/>
        <v>0</v>
      </c>
      <c r="L179" s="29"/>
      <c r="M179" s="28">
        <f t="shared" si="37"/>
        <v>0</v>
      </c>
      <c r="N179" s="28">
        <f t="shared" si="38"/>
        <v>0</v>
      </c>
      <c r="O179" s="28">
        <f t="shared" si="39"/>
        <v>0</v>
      </c>
      <c r="P179" s="28">
        <f t="shared" si="40"/>
        <v>0</v>
      </c>
      <c r="Q179" s="28">
        <f t="shared" si="41"/>
        <v>0</v>
      </c>
      <c r="R179" s="28">
        <f t="shared" si="42"/>
        <v>0</v>
      </c>
      <c r="S179" s="28">
        <f t="shared" si="43"/>
        <v>0</v>
      </c>
    </row>
    <row r="180" spans="1:19" ht="12" customHeight="1" x14ac:dyDescent="0.2">
      <c r="A180" s="33">
        <f t="shared" si="30"/>
        <v>155</v>
      </c>
      <c r="B180" s="32">
        <v>0</v>
      </c>
      <c r="C180" s="31">
        <f t="shared" si="31"/>
        <v>0</v>
      </c>
      <c r="D180" s="32">
        <v>0</v>
      </c>
      <c r="E180" s="31">
        <f t="shared" si="32"/>
        <v>0</v>
      </c>
      <c r="F180" s="30" t="s">
        <v>6</v>
      </c>
      <c r="G180" s="28">
        <f t="shared" si="33"/>
        <v>0</v>
      </c>
      <c r="H180" s="28">
        <f t="shared" si="34"/>
        <v>0</v>
      </c>
      <c r="I180" s="28">
        <f t="shared" si="35"/>
        <v>0</v>
      </c>
      <c r="J180" s="28">
        <f t="shared" si="36"/>
        <v>0</v>
      </c>
      <c r="K180" s="28">
        <f t="shared" si="44"/>
        <v>0</v>
      </c>
      <c r="L180" s="29"/>
      <c r="M180" s="28">
        <f t="shared" si="37"/>
        <v>0</v>
      </c>
      <c r="N180" s="28">
        <f t="shared" si="38"/>
        <v>0</v>
      </c>
      <c r="O180" s="28">
        <f t="shared" si="39"/>
        <v>0</v>
      </c>
      <c r="P180" s="28">
        <f t="shared" si="40"/>
        <v>0</v>
      </c>
      <c r="Q180" s="28">
        <f t="shared" si="41"/>
        <v>0</v>
      </c>
      <c r="R180" s="28">
        <f t="shared" si="42"/>
        <v>0</v>
      </c>
      <c r="S180" s="28">
        <f t="shared" si="43"/>
        <v>0</v>
      </c>
    </row>
    <row r="181" spans="1:19" ht="12" customHeight="1" x14ac:dyDescent="0.2">
      <c r="A181" s="33">
        <f t="shared" si="30"/>
        <v>156</v>
      </c>
      <c r="B181" s="32">
        <v>0</v>
      </c>
      <c r="C181" s="31">
        <f t="shared" si="31"/>
        <v>0</v>
      </c>
      <c r="D181" s="32">
        <v>0</v>
      </c>
      <c r="E181" s="31">
        <f t="shared" si="32"/>
        <v>0</v>
      </c>
      <c r="F181" s="30" t="s">
        <v>6</v>
      </c>
      <c r="G181" s="28">
        <f t="shared" si="33"/>
        <v>0</v>
      </c>
      <c r="H181" s="28">
        <f t="shared" si="34"/>
        <v>0</v>
      </c>
      <c r="I181" s="28">
        <f t="shared" si="35"/>
        <v>0</v>
      </c>
      <c r="J181" s="28">
        <f t="shared" si="36"/>
        <v>0</v>
      </c>
      <c r="K181" s="28">
        <f t="shared" si="44"/>
        <v>0</v>
      </c>
      <c r="L181" s="29"/>
      <c r="M181" s="28">
        <f t="shared" si="37"/>
        <v>0</v>
      </c>
      <c r="N181" s="28">
        <f t="shared" si="38"/>
        <v>0</v>
      </c>
      <c r="O181" s="28">
        <f t="shared" si="39"/>
        <v>0</v>
      </c>
      <c r="P181" s="28">
        <f t="shared" si="40"/>
        <v>0</v>
      </c>
      <c r="Q181" s="28">
        <f t="shared" si="41"/>
        <v>0</v>
      </c>
      <c r="R181" s="28">
        <f t="shared" si="42"/>
        <v>0</v>
      </c>
      <c r="S181" s="28">
        <f t="shared" si="43"/>
        <v>0</v>
      </c>
    </row>
    <row r="182" spans="1:19" ht="12" customHeight="1" x14ac:dyDescent="0.2">
      <c r="A182" s="33">
        <f t="shared" si="30"/>
        <v>157</v>
      </c>
      <c r="B182" s="32">
        <v>0</v>
      </c>
      <c r="C182" s="31">
        <f t="shared" si="31"/>
        <v>0</v>
      </c>
      <c r="D182" s="32">
        <v>0</v>
      </c>
      <c r="E182" s="31">
        <f t="shared" si="32"/>
        <v>0</v>
      </c>
      <c r="F182" s="30" t="s">
        <v>6</v>
      </c>
      <c r="G182" s="28">
        <f t="shared" si="33"/>
        <v>0</v>
      </c>
      <c r="H182" s="28">
        <f t="shared" si="34"/>
        <v>0</v>
      </c>
      <c r="I182" s="28">
        <f t="shared" si="35"/>
        <v>0</v>
      </c>
      <c r="J182" s="28">
        <f t="shared" si="36"/>
        <v>0</v>
      </c>
      <c r="K182" s="28">
        <f t="shared" si="44"/>
        <v>0</v>
      </c>
      <c r="L182" s="29"/>
      <c r="M182" s="28">
        <f t="shared" si="37"/>
        <v>0</v>
      </c>
      <c r="N182" s="28">
        <f t="shared" si="38"/>
        <v>0</v>
      </c>
      <c r="O182" s="28">
        <f t="shared" si="39"/>
        <v>0</v>
      </c>
      <c r="P182" s="28">
        <f t="shared" si="40"/>
        <v>0</v>
      </c>
      <c r="Q182" s="28">
        <f t="shared" si="41"/>
        <v>0</v>
      </c>
      <c r="R182" s="28">
        <f t="shared" si="42"/>
        <v>0</v>
      </c>
      <c r="S182" s="28">
        <f t="shared" si="43"/>
        <v>0</v>
      </c>
    </row>
    <row r="183" spans="1:19" ht="12" customHeight="1" x14ac:dyDescent="0.2">
      <c r="A183" s="33">
        <f t="shared" si="30"/>
        <v>158</v>
      </c>
      <c r="B183" s="32">
        <v>0</v>
      </c>
      <c r="C183" s="31">
        <f t="shared" si="31"/>
        <v>0</v>
      </c>
      <c r="D183" s="32">
        <v>0</v>
      </c>
      <c r="E183" s="31">
        <f t="shared" si="32"/>
        <v>0</v>
      </c>
      <c r="F183" s="30" t="s">
        <v>6</v>
      </c>
      <c r="G183" s="28">
        <f t="shared" si="33"/>
        <v>0</v>
      </c>
      <c r="H183" s="28">
        <f t="shared" si="34"/>
        <v>0</v>
      </c>
      <c r="I183" s="28">
        <f t="shared" si="35"/>
        <v>0</v>
      </c>
      <c r="J183" s="28">
        <f t="shared" si="36"/>
        <v>0</v>
      </c>
      <c r="K183" s="28">
        <f t="shared" si="44"/>
        <v>0</v>
      </c>
      <c r="L183" s="29"/>
      <c r="M183" s="28">
        <f t="shared" si="37"/>
        <v>0</v>
      </c>
      <c r="N183" s="28">
        <f t="shared" si="38"/>
        <v>0</v>
      </c>
      <c r="O183" s="28">
        <f t="shared" si="39"/>
        <v>0</v>
      </c>
      <c r="P183" s="28">
        <f t="shared" si="40"/>
        <v>0</v>
      </c>
      <c r="Q183" s="28">
        <f t="shared" si="41"/>
        <v>0</v>
      </c>
      <c r="R183" s="28">
        <f t="shared" si="42"/>
        <v>0</v>
      </c>
      <c r="S183" s="28">
        <f t="shared" si="43"/>
        <v>0</v>
      </c>
    </row>
    <row r="184" spans="1:19" ht="12" customHeight="1" x14ac:dyDescent="0.2">
      <c r="A184" s="33">
        <f t="shared" si="30"/>
        <v>159</v>
      </c>
      <c r="B184" s="32">
        <v>0</v>
      </c>
      <c r="C184" s="31">
        <f t="shared" si="31"/>
        <v>0</v>
      </c>
      <c r="D184" s="32">
        <v>0</v>
      </c>
      <c r="E184" s="31">
        <f t="shared" si="32"/>
        <v>0</v>
      </c>
      <c r="F184" s="30" t="s">
        <v>6</v>
      </c>
      <c r="G184" s="28">
        <f t="shared" si="33"/>
        <v>0</v>
      </c>
      <c r="H184" s="28">
        <f t="shared" si="34"/>
        <v>0</v>
      </c>
      <c r="I184" s="28">
        <f t="shared" si="35"/>
        <v>0</v>
      </c>
      <c r="J184" s="28">
        <f t="shared" si="36"/>
        <v>0</v>
      </c>
      <c r="K184" s="28">
        <f t="shared" si="44"/>
        <v>0</v>
      </c>
      <c r="L184" s="29"/>
      <c r="M184" s="28">
        <f t="shared" si="37"/>
        <v>0</v>
      </c>
      <c r="N184" s="28">
        <f t="shared" si="38"/>
        <v>0</v>
      </c>
      <c r="O184" s="28">
        <f t="shared" si="39"/>
        <v>0</v>
      </c>
      <c r="P184" s="28">
        <f t="shared" si="40"/>
        <v>0</v>
      </c>
      <c r="Q184" s="28">
        <f t="shared" si="41"/>
        <v>0</v>
      </c>
      <c r="R184" s="28">
        <f t="shared" si="42"/>
        <v>0</v>
      </c>
      <c r="S184" s="28">
        <f t="shared" si="43"/>
        <v>0</v>
      </c>
    </row>
    <row r="185" spans="1:19" ht="12" customHeight="1" x14ac:dyDescent="0.2">
      <c r="A185" s="33">
        <f t="shared" si="30"/>
        <v>160</v>
      </c>
      <c r="B185" s="32">
        <v>0</v>
      </c>
      <c r="C185" s="31">
        <f t="shared" si="31"/>
        <v>0</v>
      </c>
      <c r="D185" s="32">
        <v>0</v>
      </c>
      <c r="E185" s="31">
        <f t="shared" si="32"/>
        <v>0</v>
      </c>
      <c r="F185" s="30" t="s">
        <v>6</v>
      </c>
      <c r="G185" s="28">
        <f t="shared" si="33"/>
        <v>0</v>
      </c>
      <c r="H185" s="28">
        <f t="shared" si="34"/>
        <v>0</v>
      </c>
      <c r="I185" s="28">
        <f t="shared" si="35"/>
        <v>0</v>
      </c>
      <c r="J185" s="28">
        <f t="shared" si="36"/>
        <v>0</v>
      </c>
      <c r="K185" s="28">
        <f t="shared" si="44"/>
        <v>0</v>
      </c>
      <c r="L185" s="29"/>
      <c r="M185" s="28">
        <f t="shared" si="37"/>
        <v>0</v>
      </c>
      <c r="N185" s="28">
        <f t="shared" si="38"/>
        <v>0</v>
      </c>
      <c r="O185" s="28">
        <f t="shared" si="39"/>
        <v>0</v>
      </c>
      <c r="P185" s="28">
        <f t="shared" si="40"/>
        <v>0</v>
      </c>
      <c r="Q185" s="28">
        <f t="shared" si="41"/>
        <v>0</v>
      </c>
      <c r="R185" s="28">
        <f t="shared" si="42"/>
        <v>0</v>
      </c>
      <c r="S185" s="28">
        <f t="shared" si="43"/>
        <v>0</v>
      </c>
    </row>
    <row r="186" spans="1:19" ht="12" customHeight="1" x14ac:dyDescent="0.2">
      <c r="A186" s="33">
        <f t="shared" si="30"/>
        <v>161</v>
      </c>
      <c r="B186" s="32">
        <v>0</v>
      </c>
      <c r="C186" s="31">
        <f t="shared" si="31"/>
        <v>0</v>
      </c>
      <c r="D186" s="32">
        <v>0</v>
      </c>
      <c r="E186" s="31">
        <f t="shared" si="32"/>
        <v>0</v>
      </c>
      <c r="F186" s="30" t="s">
        <v>6</v>
      </c>
      <c r="G186" s="28">
        <f t="shared" si="33"/>
        <v>0</v>
      </c>
      <c r="H186" s="28">
        <f t="shared" si="34"/>
        <v>0</v>
      </c>
      <c r="I186" s="28">
        <f t="shared" si="35"/>
        <v>0</v>
      </c>
      <c r="J186" s="28">
        <f t="shared" si="36"/>
        <v>0</v>
      </c>
      <c r="K186" s="28">
        <f t="shared" si="44"/>
        <v>0</v>
      </c>
      <c r="L186" s="29"/>
      <c r="M186" s="28">
        <f t="shared" si="37"/>
        <v>0</v>
      </c>
      <c r="N186" s="28">
        <f t="shared" si="38"/>
        <v>0</v>
      </c>
      <c r="O186" s="28">
        <f t="shared" si="39"/>
        <v>0</v>
      </c>
      <c r="P186" s="28">
        <f t="shared" si="40"/>
        <v>0</v>
      </c>
      <c r="Q186" s="28">
        <f t="shared" si="41"/>
        <v>0</v>
      </c>
      <c r="R186" s="28">
        <f t="shared" si="42"/>
        <v>0</v>
      </c>
      <c r="S186" s="28">
        <f t="shared" si="43"/>
        <v>0</v>
      </c>
    </row>
    <row r="187" spans="1:19" ht="12" customHeight="1" x14ac:dyDescent="0.2">
      <c r="A187" s="33">
        <f t="shared" si="30"/>
        <v>162</v>
      </c>
      <c r="B187" s="32">
        <v>0</v>
      </c>
      <c r="C187" s="31">
        <f t="shared" si="31"/>
        <v>0</v>
      </c>
      <c r="D187" s="32">
        <v>0</v>
      </c>
      <c r="E187" s="31">
        <f t="shared" si="32"/>
        <v>0</v>
      </c>
      <c r="F187" s="30" t="s">
        <v>6</v>
      </c>
      <c r="G187" s="28">
        <f t="shared" si="33"/>
        <v>0</v>
      </c>
      <c r="H187" s="28">
        <f t="shared" si="34"/>
        <v>0</v>
      </c>
      <c r="I187" s="28">
        <f t="shared" si="35"/>
        <v>0</v>
      </c>
      <c r="J187" s="28">
        <f t="shared" si="36"/>
        <v>0</v>
      </c>
      <c r="K187" s="28">
        <f t="shared" si="44"/>
        <v>0</v>
      </c>
      <c r="L187" s="29"/>
      <c r="M187" s="28">
        <f t="shared" si="37"/>
        <v>0</v>
      </c>
      <c r="N187" s="28">
        <f t="shared" si="38"/>
        <v>0</v>
      </c>
      <c r="O187" s="28">
        <f t="shared" si="39"/>
        <v>0</v>
      </c>
      <c r="P187" s="28">
        <f t="shared" si="40"/>
        <v>0</v>
      </c>
      <c r="Q187" s="28">
        <f t="shared" si="41"/>
        <v>0</v>
      </c>
      <c r="R187" s="28">
        <f t="shared" si="42"/>
        <v>0</v>
      </c>
      <c r="S187" s="28">
        <f t="shared" si="43"/>
        <v>0</v>
      </c>
    </row>
    <row r="188" spans="1:19" ht="12" customHeight="1" x14ac:dyDescent="0.2">
      <c r="A188" s="33">
        <f t="shared" si="30"/>
        <v>163</v>
      </c>
      <c r="B188" s="32">
        <v>0</v>
      </c>
      <c r="C188" s="31">
        <f t="shared" si="31"/>
        <v>0</v>
      </c>
      <c r="D188" s="32">
        <v>0</v>
      </c>
      <c r="E188" s="31">
        <f t="shared" si="32"/>
        <v>0</v>
      </c>
      <c r="F188" s="30" t="s">
        <v>6</v>
      </c>
      <c r="G188" s="28">
        <f t="shared" si="33"/>
        <v>0</v>
      </c>
      <c r="H188" s="28">
        <f t="shared" si="34"/>
        <v>0</v>
      </c>
      <c r="I188" s="28">
        <f t="shared" si="35"/>
        <v>0</v>
      </c>
      <c r="J188" s="28">
        <f t="shared" si="36"/>
        <v>0</v>
      </c>
      <c r="K188" s="28">
        <f t="shared" si="44"/>
        <v>0</v>
      </c>
      <c r="L188" s="29"/>
      <c r="M188" s="28">
        <f t="shared" si="37"/>
        <v>0</v>
      </c>
      <c r="N188" s="28">
        <f t="shared" si="38"/>
        <v>0</v>
      </c>
      <c r="O188" s="28">
        <f t="shared" si="39"/>
        <v>0</v>
      </c>
      <c r="P188" s="28">
        <f t="shared" si="40"/>
        <v>0</v>
      </c>
      <c r="Q188" s="28">
        <f t="shared" si="41"/>
        <v>0</v>
      </c>
      <c r="R188" s="28">
        <f t="shared" si="42"/>
        <v>0</v>
      </c>
      <c r="S188" s="28">
        <f t="shared" si="43"/>
        <v>0</v>
      </c>
    </row>
    <row r="189" spans="1:19" ht="12" customHeight="1" x14ac:dyDescent="0.2">
      <c r="A189" s="33">
        <f t="shared" si="30"/>
        <v>164</v>
      </c>
      <c r="B189" s="32">
        <v>0</v>
      </c>
      <c r="C189" s="31">
        <f t="shared" si="31"/>
        <v>0</v>
      </c>
      <c r="D189" s="32">
        <v>0</v>
      </c>
      <c r="E189" s="31">
        <f t="shared" si="32"/>
        <v>0</v>
      </c>
      <c r="F189" s="30" t="s">
        <v>6</v>
      </c>
      <c r="G189" s="28">
        <f t="shared" si="33"/>
        <v>0</v>
      </c>
      <c r="H189" s="28">
        <f t="shared" si="34"/>
        <v>0</v>
      </c>
      <c r="I189" s="28">
        <f t="shared" si="35"/>
        <v>0</v>
      </c>
      <c r="J189" s="28">
        <f t="shared" si="36"/>
        <v>0</v>
      </c>
      <c r="K189" s="28">
        <f t="shared" si="44"/>
        <v>0</v>
      </c>
      <c r="L189" s="29"/>
      <c r="M189" s="28">
        <f t="shared" si="37"/>
        <v>0</v>
      </c>
      <c r="N189" s="28">
        <f t="shared" si="38"/>
        <v>0</v>
      </c>
      <c r="O189" s="28">
        <f t="shared" si="39"/>
        <v>0</v>
      </c>
      <c r="P189" s="28">
        <f t="shared" si="40"/>
        <v>0</v>
      </c>
      <c r="Q189" s="28">
        <f t="shared" si="41"/>
        <v>0</v>
      </c>
      <c r="R189" s="28">
        <f t="shared" si="42"/>
        <v>0</v>
      </c>
      <c r="S189" s="28">
        <f t="shared" si="43"/>
        <v>0</v>
      </c>
    </row>
    <row r="190" spans="1:19" ht="12" customHeight="1" x14ac:dyDescent="0.2">
      <c r="A190" s="33">
        <f t="shared" si="30"/>
        <v>165</v>
      </c>
      <c r="B190" s="32">
        <v>0</v>
      </c>
      <c r="C190" s="31">
        <f t="shared" si="31"/>
        <v>0</v>
      </c>
      <c r="D190" s="32">
        <v>0</v>
      </c>
      <c r="E190" s="31">
        <f t="shared" si="32"/>
        <v>0</v>
      </c>
      <c r="F190" s="30" t="s">
        <v>6</v>
      </c>
      <c r="G190" s="28">
        <f t="shared" si="33"/>
        <v>0</v>
      </c>
      <c r="H190" s="28">
        <f t="shared" si="34"/>
        <v>0</v>
      </c>
      <c r="I190" s="28">
        <f t="shared" si="35"/>
        <v>0</v>
      </c>
      <c r="J190" s="28">
        <f t="shared" si="36"/>
        <v>0</v>
      </c>
      <c r="K190" s="28">
        <f t="shared" si="44"/>
        <v>0</v>
      </c>
      <c r="L190" s="29"/>
      <c r="M190" s="28">
        <f t="shared" si="37"/>
        <v>0</v>
      </c>
      <c r="N190" s="28">
        <f t="shared" si="38"/>
        <v>0</v>
      </c>
      <c r="O190" s="28">
        <f t="shared" si="39"/>
        <v>0</v>
      </c>
      <c r="P190" s="28">
        <f t="shared" si="40"/>
        <v>0</v>
      </c>
      <c r="Q190" s="28">
        <f t="shared" si="41"/>
        <v>0</v>
      </c>
      <c r="R190" s="28">
        <f t="shared" si="42"/>
        <v>0</v>
      </c>
      <c r="S190" s="28">
        <f t="shared" si="43"/>
        <v>0</v>
      </c>
    </row>
    <row r="191" spans="1:19" ht="12" customHeight="1" x14ac:dyDescent="0.2">
      <c r="A191" s="33">
        <f t="shared" si="30"/>
        <v>166</v>
      </c>
      <c r="B191" s="32">
        <v>0</v>
      </c>
      <c r="C191" s="31">
        <f t="shared" si="31"/>
        <v>0</v>
      </c>
      <c r="D191" s="32">
        <v>0</v>
      </c>
      <c r="E191" s="31">
        <f t="shared" si="32"/>
        <v>0</v>
      </c>
      <c r="F191" s="30" t="s">
        <v>6</v>
      </c>
      <c r="G191" s="28">
        <f t="shared" si="33"/>
        <v>0</v>
      </c>
      <c r="H191" s="28">
        <f t="shared" si="34"/>
        <v>0</v>
      </c>
      <c r="I191" s="28">
        <f t="shared" si="35"/>
        <v>0</v>
      </c>
      <c r="J191" s="28">
        <f t="shared" si="36"/>
        <v>0</v>
      </c>
      <c r="K191" s="28">
        <f t="shared" si="44"/>
        <v>0</v>
      </c>
      <c r="L191" s="29"/>
      <c r="M191" s="28">
        <f t="shared" si="37"/>
        <v>0</v>
      </c>
      <c r="N191" s="28">
        <f t="shared" si="38"/>
        <v>0</v>
      </c>
      <c r="O191" s="28">
        <f t="shared" si="39"/>
        <v>0</v>
      </c>
      <c r="P191" s="28">
        <f t="shared" si="40"/>
        <v>0</v>
      </c>
      <c r="Q191" s="28">
        <f t="shared" si="41"/>
        <v>0</v>
      </c>
      <c r="R191" s="28">
        <f t="shared" si="42"/>
        <v>0</v>
      </c>
      <c r="S191" s="28">
        <f t="shared" si="43"/>
        <v>0</v>
      </c>
    </row>
    <row r="192" spans="1:19" ht="12" customHeight="1" x14ac:dyDescent="0.2">
      <c r="A192" s="33">
        <f t="shared" si="30"/>
        <v>167</v>
      </c>
      <c r="B192" s="32">
        <v>0</v>
      </c>
      <c r="C192" s="31">
        <f t="shared" si="31"/>
        <v>0</v>
      </c>
      <c r="D192" s="32">
        <v>0</v>
      </c>
      <c r="E192" s="31">
        <f t="shared" si="32"/>
        <v>0</v>
      </c>
      <c r="F192" s="30" t="s">
        <v>6</v>
      </c>
      <c r="G192" s="28">
        <f t="shared" si="33"/>
        <v>0</v>
      </c>
      <c r="H192" s="28">
        <f t="shared" si="34"/>
        <v>0</v>
      </c>
      <c r="I192" s="28">
        <f t="shared" si="35"/>
        <v>0</v>
      </c>
      <c r="J192" s="28">
        <f t="shared" si="36"/>
        <v>0</v>
      </c>
      <c r="K192" s="28">
        <f t="shared" si="44"/>
        <v>0</v>
      </c>
      <c r="L192" s="29"/>
      <c r="M192" s="28">
        <f t="shared" si="37"/>
        <v>0</v>
      </c>
      <c r="N192" s="28">
        <f t="shared" si="38"/>
        <v>0</v>
      </c>
      <c r="O192" s="28">
        <f t="shared" si="39"/>
        <v>0</v>
      </c>
      <c r="P192" s="28">
        <f t="shared" si="40"/>
        <v>0</v>
      </c>
      <c r="Q192" s="28">
        <f t="shared" si="41"/>
        <v>0</v>
      </c>
      <c r="R192" s="28">
        <f t="shared" si="42"/>
        <v>0</v>
      </c>
      <c r="S192" s="28">
        <f t="shared" si="43"/>
        <v>0</v>
      </c>
    </row>
    <row r="193" spans="1:19" ht="12" customHeight="1" x14ac:dyDescent="0.2">
      <c r="A193" s="33">
        <f t="shared" si="30"/>
        <v>168</v>
      </c>
      <c r="B193" s="32">
        <v>0</v>
      </c>
      <c r="C193" s="31">
        <f t="shared" si="31"/>
        <v>0</v>
      </c>
      <c r="D193" s="32">
        <v>0</v>
      </c>
      <c r="E193" s="31">
        <f t="shared" si="32"/>
        <v>0</v>
      </c>
      <c r="F193" s="30" t="s">
        <v>6</v>
      </c>
      <c r="G193" s="28">
        <f t="shared" si="33"/>
        <v>0</v>
      </c>
      <c r="H193" s="28">
        <f t="shared" si="34"/>
        <v>0</v>
      </c>
      <c r="I193" s="28">
        <f t="shared" si="35"/>
        <v>0</v>
      </c>
      <c r="J193" s="28">
        <f t="shared" si="36"/>
        <v>0</v>
      </c>
      <c r="K193" s="28">
        <f t="shared" si="44"/>
        <v>0</v>
      </c>
      <c r="L193" s="29"/>
      <c r="M193" s="28">
        <f t="shared" si="37"/>
        <v>0</v>
      </c>
      <c r="N193" s="28">
        <f t="shared" si="38"/>
        <v>0</v>
      </c>
      <c r="O193" s="28">
        <f t="shared" si="39"/>
        <v>0</v>
      </c>
      <c r="P193" s="28">
        <f t="shared" si="40"/>
        <v>0</v>
      </c>
      <c r="Q193" s="28">
        <f t="shared" si="41"/>
        <v>0</v>
      </c>
      <c r="R193" s="28">
        <f t="shared" si="42"/>
        <v>0</v>
      </c>
      <c r="S193" s="28">
        <f t="shared" si="43"/>
        <v>0</v>
      </c>
    </row>
    <row r="194" spans="1:19" ht="12" customHeight="1" x14ac:dyDescent="0.2">
      <c r="A194" s="33">
        <f t="shared" si="30"/>
        <v>169</v>
      </c>
      <c r="B194" s="32">
        <v>0</v>
      </c>
      <c r="C194" s="31">
        <f t="shared" si="31"/>
        <v>0</v>
      </c>
      <c r="D194" s="32">
        <v>0</v>
      </c>
      <c r="E194" s="31">
        <f t="shared" si="32"/>
        <v>0</v>
      </c>
      <c r="F194" s="30" t="s">
        <v>6</v>
      </c>
      <c r="G194" s="28">
        <f t="shared" si="33"/>
        <v>0</v>
      </c>
      <c r="H194" s="28">
        <f t="shared" si="34"/>
        <v>0</v>
      </c>
      <c r="I194" s="28">
        <f t="shared" si="35"/>
        <v>0</v>
      </c>
      <c r="J194" s="28">
        <f t="shared" si="36"/>
        <v>0</v>
      </c>
      <c r="K194" s="28">
        <f t="shared" si="44"/>
        <v>0</v>
      </c>
      <c r="L194" s="29"/>
      <c r="M194" s="28">
        <f t="shared" si="37"/>
        <v>0</v>
      </c>
      <c r="N194" s="28">
        <f t="shared" si="38"/>
        <v>0</v>
      </c>
      <c r="O194" s="28">
        <f t="shared" si="39"/>
        <v>0</v>
      </c>
      <c r="P194" s="28">
        <f t="shared" si="40"/>
        <v>0</v>
      </c>
      <c r="Q194" s="28">
        <f t="shared" si="41"/>
        <v>0</v>
      </c>
      <c r="R194" s="28">
        <f t="shared" si="42"/>
        <v>0</v>
      </c>
      <c r="S194" s="28">
        <f t="shared" si="43"/>
        <v>0</v>
      </c>
    </row>
    <row r="195" spans="1:19" ht="12" customHeight="1" x14ac:dyDescent="0.2">
      <c r="A195" s="33">
        <f t="shared" si="30"/>
        <v>170</v>
      </c>
      <c r="B195" s="32">
        <v>0</v>
      </c>
      <c r="C195" s="31">
        <f t="shared" si="31"/>
        <v>0</v>
      </c>
      <c r="D195" s="32">
        <v>0</v>
      </c>
      <c r="E195" s="31">
        <f t="shared" si="32"/>
        <v>0</v>
      </c>
      <c r="F195" s="30" t="s">
        <v>6</v>
      </c>
      <c r="G195" s="28">
        <f t="shared" si="33"/>
        <v>0</v>
      </c>
      <c r="H195" s="28">
        <f t="shared" si="34"/>
        <v>0</v>
      </c>
      <c r="I195" s="28">
        <f t="shared" si="35"/>
        <v>0</v>
      </c>
      <c r="J195" s="28">
        <f t="shared" si="36"/>
        <v>0</v>
      </c>
      <c r="K195" s="28">
        <f t="shared" si="44"/>
        <v>0</v>
      </c>
      <c r="L195" s="29"/>
      <c r="M195" s="28">
        <f t="shared" si="37"/>
        <v>0</v>
      </c>
      <c r="N195" s="28">
        <f t="shared" si="38"/>
        <v>0</v>
      </c>
      <c r="O195" s="28">
        <f t="shared" si="39"/>
        <v>0</v>
      </c>
      <c r="P195" s="28">
        <f t="shared" si="40"/>
        <v>0</v>
      </c>
      <c r="Q195" s="28">
        <f t="shared" si="41"/>
        <v>0</v>
      </c>
      <c r="R195" s="28">
        <f t="shared" si="42"/>
        <v>0</v>
      </c>
      <c r="S195" s="28">
        <f t="shared" si="43"/>
        <v>0</v>
      </c>
    </row>
    <row r="196" spans="1:19" ht="12" customHeight="1" x14ac:dyDescent="0.2">
      <c r="A196" s="33">
        <f t="shared" si="30"/>
        <v>171</v>
      </c>
      <c r="B196" s="32">
        <v>0</v>
      </c>
      <c r="C196" s="31">
        <f t="shared" si="31"/>
        <v>0</v>
      </c>
      <c r="D196" s="32">
        <v>0</v>
      </c>
      <c r="E196" s="31">
        <f t="shared" si="32"/>
        <v>0</v>
      </c>
      <c r="F196" s="30" t="s">
        <v>6</v>
      </c>
      <c r="G196" s="28">
        <f t="shared" si="33"/>
        <v>0</v>
      </c>
      <c r="H196" s="28">
        <f t="shared" si="34"/>
        <v>0</v>
      </c>
      <c r="I196" s="28">
        <f t="shared" si="35"/>
        <v>0</v>
      </c>
      <c r="J196" s="28">
        <f t="shared" si="36"/>
        <v>0</v>
      </c>
      <c r="K196" s="28">
        <f t="shared" si="44"/>
        <v>0</v>
      </c>
      <c r="L196" s="29"/>
      <c r="M196" s="28">
        <f t="shared" si="37"/>
        <v>0</v>
      </c>
      <c r="N196" s="28">
        <f t="shared" si="38"/>
        <v>0</v>
      </c>
      <c r="O196" s="28">
        <f t="shared" si="39"/>
        <v>0</v>
      </c>
      <c r="P196" s="28">
        <f t="shared" si="40"/>
        <v>0</v>
      </c>
      <c r="Q196" s="28">
        <f t="shared" si="41"/>
        <v>0</v>
      </c>
      <c r="R196" s="28">
        <f t="shared" si="42"/>
        <v>0</v>
      </c>
      <c r="S196" s="28">
        <f t="shared" si="43"/>
        <v>0</v>
      </c>
    </row>
    <row r="197" spans="1:19" ht="12" customHeight="1" x14ac:dyDescent="0.2">
      <c r="A197" s="33">
        <f t="shared" si="30"/>
        <v>172</v>
      </c>
      <c r="B197" s="32">
        <v>0</v>
      </c>
      <c r="C197" s="31">
        <f t="shared" si="31"/>
        <v>0</v>
      </c>
      <c r="D197" s="32">
        <v>0</v>
      </c>
      <c r="E197" s="31">
        <f t="shared" si="32"/>
        <v>0</v>
      </c>
      <c r="F197" s="30" t="s">
        <v>6</v>
      </c>
      <c r="G197" s="28">
        <f t="shared" si="33"/>
        <v>0</v>
      </c>
      <c r="H197" s="28">
        <f t="shared" si="34"/>
        <v>0</v>
      </c>
      <c r="I197" s="28">
        <f t="shared" si="35"/>
        <v>0</v>
      </c>
      <c r="J197" s="28">
        <f t="shared" si="36"/>
        <v>0</v>
      </c>
      <c r="K197" s="28">
        <f t="shared" si="44"/>
        <v>0</v>
      </c>
      <c r="L197" s="29"/>
      <c r="M197" s="28">
        <f t="shared" si="37"/>
        <v>0</v>
      </c>
      <c r="N197" s="28">
        <f t="shared" si="38"/>
        <v>0</v>
      </c>
      <c r="O197" s="28">
        <f t="shared" si="39"/>
        <v>0</v>
      </c>
      <c r="P197" s="28">
        <f t="shared" si="40"/>
        <v>0</v>
      </c>
      <c r="Q197" s="28">
        <f t="shared" si="41"/>
        <v>0</v>
      </c>
      <c r="R197" s="28">
        <f t="shared" si="42"/>
        <v>0</v>
      </c>
      <c r="S197" s="28">
        <f t="shared" si="43"/>
        <v>0</v>
      </c>
    </row>
    <row r="198" spans="1:19" ht="12" customHeight="1" x14ac:dyDescent="0.2">
      <c r="A198" s="33">
        <f t="shared" si="30"/>
        <v>173</v>
      </c>
      <c r="B198" s="32">
        <v>0</v>
      </c>
      <c r="C198" s="31">
        <f t="shared" si="31"/>
        <v>0</v>
      </c>
      <c r="D198" s="32">
        <v>0</v>
      </c>
      <c r="E198" s="31">
        <f t="shared" si="32"/>
        <v>0</v>
      </c>
      <c r="F198" s="30" t="s">
        <v>6</v>
      </c>
      <c r="G198" s="28">
        <f t="shared" si="33"/>
        <v>0</v>
      </c>
      <c r="H198" s="28">
        <f t="shared" si="34"/>
        <v>0</v>
      </c>
      <c r="I198" s="28">
        <f t="shared" si="35"/>
        <v>0</v>
      </c>
      <c r="J198" s="28">
        <f t="shared" si="36"/>
        <v>0</v>
      </c>
      <c r="K198" s="28">
        <f t="shared" si="44"/>
        <v>0</v>
      </c>
      <c r="L198" s="29"/>
      <c r="M198" s="28">
        <f t="shared" si="37"/>
        <v>0</v>
      </c>
      <c r="N198" s="28">
        <f t="shared" si="38"/>
        <v>0</v>
      </c>
      <c r="O198" s="28">
        <f t="shared" si="39"/>
        <v>0</v>
      </c>
      <c r="P198" s="28">
        <f t="shared" si="40"/>
        <v>0</v>
      </c>
      <c r="Q198" s="28">
        <f t="shared" si="41"/>
        <v>0</v>
      </c>
      <c r="R198" s="28">
        <f t="shared" si="42"/>
        <v>0</v>
      </c>
      <c r="S198" s="28">
        <f t="shared" si="43"/>
        <v>0</v>
      </c>
    </row>
    <row r="199" spans="1:19" ht="12" customHeight="1" x14ac:dyDescent="0.2">
      <c r="A199" s="33">
        <f t="shared" si="30"/>
        <v>174</v>
      </c>
      <c r="B199" s="32">
        <v>0</v>
      </c>
      <c r="C199" s="31">
        <f t="shared" si="31"/>
        <v>0</v>
      </c>
      <c r="D199" s="32">
        <v>0</v>
      </c>
      <c r="E199" s="31">
        <f t="shared" si="32"/>
        <v>0</v>
      </c>
      <c r="F199" s="30" t="s">
        <v>6</v>
      </c>
      <c r="G199" s="28">
        <f t="shared" si="33"/>
        <v>0</v>
      </c>
      <c r="H199" s="28">
        <f t="shared" si="34"/>
        <v>0</v>
      </c>
      <c r="I199" s="28">
        <f t="shared" si="35"/>
        <v>0</v>
      </c>
      <c r="J199" s="28">
        <f t="shared" si="36"/>
        <v>0</v>
      </c>
      <c r="K199" s="28">
        <f t="shared" si="44"/>
        <v>0</v>
      </c>
      <c r="L199" s="29"/>
      <c r="M199" s="28">
        <f t="shared" si="37"/>
        <v>0</v>
      </c>
      <c r="N199" s="28">
        <f t="shared" si="38"/>
        <v>0</v>
      </c>
      <c r="O199" s="28">
        <f t="shared" si="39"/>
        <v>0</v>
      </c>
      <c r="P199" s="28">
        <f t="shared" si="40"/>
        <v>0</v>
      </c>
      <c r="Q199" s="28">
        <f t="shared" si="41"/>
        <v>0</v>
      </c>
      <c r="R199" s="28">
        <f t="shared" si="42"/>
        <v>0</v>
      </c>
      <c r="S199" s="28">
        <f t="shared" si="43"/>
        <v>0</v>
      </c>
    </row>
    <row r="200" spans="1:19" ht="12" customHeight="1" x14ac:dyDescent="0.2">
      <c r="A200" s="33">
        <f t="shared" si="30"/>
        <v>175</v>
      </c>
      <c r="B200" s="32">
        <v>0</v>
      </c>
      <c r="C200" s="31">
        <f t="shared" si="31"/>
        <v>0</v>
      </c>
      <c r="D200" s="32">
        <v>0</v>
      </c>
      <c r="E200" s="31">
        <f t="shared" si="32"/>
        <v>0</v>
      </c>
      <c r="F200" s="30" t="s">
        <v>6</v>
      </c>
      <c r="G200" s="28">
        <f t="shared" si="33"/>
        <v>0</v>
      </c>
      <c r="H200" s="28">
        <f t="shared" si="34"/>
        <v>0</v>
      </c>
      <c r="I200" s="28">
        <f t="shared" si="35"/>
        <v>0</v>
      </c>
      <c r="J200" s="28">
        <f t="shared" si="36"/>
        <v>0</v>
      </c>
      <c r="K200" s="28">
        <f t="shared" si="44"/>
        <v>0</v>
      </c>
      <c r="L200" s="29"/>
      <c r="M200" s="28">
        <f t="shared" si="37"/>
        <v>0</v>
      </c>
      <c r="N200" s="28">
        <f t="shared" si="38"/>
        <v>0</v>
      </c>
      <c r="O200" s="28">
        <f t="shared" si="39"/>
        <v>0</v>
      </c>
      <c r="P200" s="28">
        <f t="shared" si="40"/>
        <v>0</v>
      </c>
      <c r="Q200" s="28">
        <f t="shared" si="41"/>
        <v>0</v>
      </c>
      <c r="R200" s="28">
        <f t="shared" si="42"/>
        <v>0</v>
      </c>
      <c r="S200" s="28">
        <f t="shared" si="43"/>
        <v>0</v>
      </c>
    </row>
    <row r="201" spans="1:19" ht="12" customHeight="1" x14ac:dyDescent="0.2">
      <c r="A201" s="33">
        <f t="shared" si="30"/>
        <v>176</v>
      </c>
      <c r="B201" s="32">
        <v>0</v>
      </c>
      <c r="C201" s="31">
        <f t="shared" si="31"/>
        <v>0</v>
      </c>
      <c r="D201" s="32">
        <v>0</v>
      </c>
      <c r="E201" s="31">
        <f t="shared" si="32"/>
        <v>0</v>
      </c>
      <c r="F201" s="30" t="s">
        <v>6</v>
      </c>
      <c r="G201" s="28">
        <f t="shared" si="33"/>
        <v>0</v>
      </c>
      <c r="H201" s="28">
        <f t="shared" si="34"/>
        <v>0</v>
      </c>
      <c r="I201" s="28">
        <f t="shared" si="35"/>
        <v>0</v>
      </c>
      <c r="J201" s="28">
        <f t="shared" si="36"/>
        <v>0</v>
      </c>
      <c r="K201" s="28">
        <f t="shared" si="44"/>
        <v>0</v>
      </c>
      <c r="L201" s="29"/>
      <c r="M201" s="28">
        <f t="shared" si="37"/>
        <v>0</v>
      </c>
      <c r="N201" s="28">
        <f t="shared" si="38"/>
        <v>0</v>
      </c>
      <c r="O201" s="28">
        <f t="shared" si="39"/>
        <v>0</v>
      </c>
      <c r="P201" s="28">
        <f t="shared" si="40"/>
        <v>0</v>
      </c>
      <c r="Q201" s="28">
        <f t="shared" si="41"/>
        <v>0</v>
      </c>
      <c r="R201" s="28">
        <f t="shared" si="42"/>
        <v>0</v>
      </c>
      <c r="S201" s="28">
        <f t="shared" si="43"/>
        <v>0</v>
      </c>
    </row>
    <row r="202" spans="1:19" ht="12" customHeight="1" x14ac:dyDescent="0.2">
      <c r="A202" s="33">
        <f t="shared" si="30"/>
        <v>177</v>
      </c>
      <c r="B202" s="32">
        <v>0</v>
      </c>
      <c r="C202" s="31">
        <f t="shared" si="31"/>
        <v>0</v>
      </c>
      <c r="D202" s="32">
        <v>0</v>
      </c>
      <c r="E202" s="31">
        <f t="shared" si="32"/>
        <v>0</v>
      </c>
      <c r="F202" s="30" t="s">
        <v>6</v>
      </c>
      <c r="G202" s="28">
        <f t="shared" si="33"/>
        <v>0</v>
      </c>
      <c r="H202" s="28">
        <f t="shared" si="34"/>
        <v>0</v>
      </c>
      <c r="I202" s="28">
        <f t="shared" si="35"/>
        <v>0</v>
      </c>
      <c r="J202" s="28">
        <f t="shared" si="36"/>
        <v>0</v>
      </c>
      <c r="K202" s="28">
        <f t="shared" si="44"/>
        <v>0</v>
      </c>
      <c r="L202" s="29"/>
      <c r="M202" s="28">
        <f t="shared" si="37"/>
        <v>0</v>
      </c>
      <c r="N202" s="28">
        <f t="shared" si="38"/>
        <v>0</v>
      </c>
      <c r="O202" s="28">
        <f t="shared" si="39"/>
        <v>0</v>
      </c>
      <c r="P202" s="28">
        <f t="shared" si="40"/>
        <v>0</v>
      </c>
      <c r="Q202" s="28">
        <f t="shared" si="41"/>
        <v>0</v>
      </c>
      <c r="R202" s="28">
        <f t="shared" si="42"/>
        <v>0</v>
      </c>
      <c r="S202" s="28">
        <f t="shared" si="43"/>
        <v>0</v>
      </c>
    </row>
    <row r="203" spans="1:19" ht="12" customHeight="1" x14ac:dyDescent="0.2">
      <c r="A203" s="33">
        <f t="shared" si="30"/>
        <v>178</v>
      </c>
      <c r="B203" s="32">
        <v>0</v>
      </c>
      <c r="C203" s="31">
        <f t="shared" si="31"/>
        <v>0</v>
      </c>
      <c r="D203" s="32">
        <v>0</v>
      </c>
      <c r="E203" s="31">
        <f t="shared" si="32"/>
        <v>0</v>
      </c>
      <c r="F203" s="30" t="s">
        <v>6</v>
      </c>
      <c r="G203" s="28">
        <f t="shared" si="33"/>
        <v>0</v>
      </c>
      <c r="H203" s="28">
        <f t="shared" si="34"/>
        <v>0</v>
      </c>
      <c r="I203" s="28">
        <f t="shared" si="35"/>
        <v>0</v>
      </c>
      <c r="J203" s="28">
        <f t="shared" si="36"/>
        <v>0</v>
      </c>
      <c r="K203" s="28">
        <f t="shared" si="44"/>
        <v>0</v>
      </c>
      <c r="L203" s="29"/>
      <c r="M203" s="28">
        <f t="shared" si="37"/>
        <v>0</v>
      </c>
      <c r="N203" s="28">
        <f t="shared" si="38"/>
        <v>0</v>
      </c>
      <c r="O203" s="28">
        <f t="shared" si="39"/>
        <v>0</v>
      </c>
      <c r="P203" s="28">
        <f t="shared" si="40"/>
        <v>0</v>
      </c>
      <c r="Q203" s="28">
        <f t="shared" si="41"/>
        <v>0</v>
      </c>
      <c r="R203" s="28">
        <f t="shared" si="42"/>
        <v>0</v>
      </c>
      <c r="S203" s="28">
        <f t="shared" si="43"/>
        <v>0</v>
      </c>
    </row>
    <row r="204" spans="1:19" ht="12" customHeight="1" x14ac:dyDescent="0.2">
      <c r="A204" s="33">
        <f t="shared" si="30"/>
        <v>179</v>
      </c>
      <c r="B204" s="32">
        <v>0</v>
      </c>
      <c r="C204" s="31">
        <f t="shared" si="31"/>
        <v>0</v>
      </c>
      <c r="D204" s="32">
        <v>0</v>
      </c>
      <c r="E204" s="31">
        <f t="shared" si="32"/>
        <v>0</v>
      </c>
      <c r="F204" s="30" t="s">
        <v>6</v>
      </c>
      <c r="G204" s="28">
        <f t="shared" si="33"/>
        <v>0</v>
      </c>
      <c r="H204" s="28">
        <f t="shared" si="34"/>
        <v>0</v>
      </c>
      <c r="I204" s="28">
        <f t="shared" si="35"/>
        <v>0</v>
      </c>
      <c r="J204" s="28">
        <f t="shared" si="36"/>
        <v>0</v>
      </c>
      <c r="K204" s="28">
        <f t="shared" si="44"/>
        <v>0</v>
      </c>
      <c r="L204" s="29"/>
      <c r="M204" s="28">
        <f t="shared" si="37"/>
        <v>0</v>
      </c>
      <c r="N204" s="28">
        <f t="shared" si="38"/>
        <v>0</v>
      </c>
      <c r="O204" s="28">
        <f t="shared" si="39"/>
        <v>0</v>
      </c>
      <c r="P204" s="28">
        <f t="shared" si="40"/>
        <v>0</v>
      </c>
      <c r="Q204" s="28">
        <f t="shared" si="41"/>
        <v>0</v>
      </c>
      <c r="R204" s="28">
        <f t="shared" si="42"/>
        <v>0</v>
      </c>
      <c r="S204" s="28">
        <f t="shared" si="43"/>
        <v>0</v>
      </c>
    </row>
    <row r="205" spans="1:19" ht="12" customHeight="1" x14ac:dyDescent="0.2">
      <c r="A205" s="33">
        <f t="shared" si="30"/>
        <v>180</v>
      </c>
      <c r="B205" s="32">
        <v>0</v>
      </c>
      <c r="C205" s="31">
        <f t="shared" si="31"/>
        <v>0</v>
      </c>
      <c r="D205" s="32">
        <v>0</v>
      </c>
      <c r="E205" s="31">
        <f t="shared" si="32"/>
        <v>0</v>
      </c>
      <c r="F205" s="30" t="s">
        <v>6</v>
      </c>
      <c r="G205" s="28">
        <f t="shared" si="33"/>
        <v>0</v>
      </c>
      <c r="H205" s="28">
        <f t="shared" si="34"/>
        <v>0</v>
      </c>
      <c r="I205" s="28">
        <f t="shared" si="35"/>
        <v>0</v>
      </c>
      <c r="J205" s="28">
        <f t="shared" si="36"/>
        <v>0</v>
      </c>
      <c r="K205" s="28">
        <f t="shared" si="44"/>
        <v>0</v>
      </c>
      <c r="L205" s="29"/>
      <c r="M205" s="28">
        <f t="shared" si="37"/>
        <v>0</v>
      </c>
      <c r="N205" s="28">
        <f t="shared" si="38"/>
        <v>0</v>
      </c>
      <c r="O205" s="28">
        <f t="shared" si="39"/>
        <v>0</v>
      </c>
      <c r="P205" s="28">
        <f t="shared" si="40"/>
        <v>0</v>
      </c>
      <c r="Q205" s="28">
        <f t="shared" si="41"/>
        <v>0</v>
      </c>
      <c r="R205" s="28">
        <f t="shared" si="42"/>
        <v>0</v>
      </c>
      <c r="S205" s="28">
        <f t="shared" si="43"/>
        <v>0</v>
      </c>
    </row>
    <row r="206" spans="1:19" ht="12" customHeight="1" x14ac:dyDescent="0.2">
      <c r="A206" s="33">
        <f t="shared" si="30"/>
        <v>181</v>
      </c>
      <c r="B206" s="32">
        <v>0</v>
      </c>
      <c r="C206" s="31">
        <f t="shared" si="31"/>
        <v>0</v>
      </c>
      <c r="D206" s="32">
        <v>0</v>
      </c>
      <c r="E206" s="31">
        <f t="shared" si="32"/>
        <v>0</v>
      </c>
      <c r="F206" s="30" t="s">
        <v>6</v>
      </c>
      <c r="G206" s="28">
        <f t="shared" si="33"/>
        <v>0</v>
      </c>
      <c r="H206" s="28">
        <f t="shared" si="34"/>
        <v>0</v>
      </c>
      <c r="I206" s="28">
        <f t="shared" si="35"/>
        <v>0</v>
      </c>
      <c r="J206" s="28">
        <f t="shared" si="36"/>
        <v>0</v>
      </c>
      <c r="K206" s="28">
        <f t="shared" si="44"/>
        <v>0</v>
      </c>
      <c r="L206" s="29"/>
      <c r="M206" s="28">
        <f t="shared" si="37"/>
        <v>0</v>
      </c>
      <c r="N206" s="28">
        <f t="shared" si="38"/>
        <v>0</v>
      </c>
      <c r="O206" s="28">
        <f t="shared" si="39"/>
        <v>0</v>
      </c>
      <c r="P206" s="28">
        <f t="shared" si="40"/>
        <v>0</v>
      </c>
      <c r="Q206" s="28">
        <f t="shared" si="41"/>
        <v>0</v>
      </c>
      <c r="R206" s="28">
        <f t="shared" si="42"/>
        <v>0</v>
      </c>
      <c r="S206" s="28">
        <f t="shared" si="43"/>
        <v>0</v>
      </c>
    </row>
    <row r="207" spans="1:19" ht="12" customHeight="1" x14ac:dyDescent="0.2">
      <c r="A207" s="33">
        <f t="shared" si="30"/>
        <v>182</v>
      </c>
      <c r="B207" s="32">
        <v>0</v>
      </c>
      <c r="C207" s="31">
        <f t="shared" si="31"/>
        <v>0</v>
      </c>
      <c r="D207" s="32">
        <v>0</v>
      </c>
      <c r="E207" s="31">
        <f t="shared" si="32"/>
        <v>0</v>
      </c>
      <c r="F207" s="30" t="s">
        <v>6</v>
      </c>
      <c r="G207" s="28">
        <f t="shared" si="33"/>
        <v>0</v>
      </c>
      <c r="H207" s="28">
        <f t="shared" si="34"/>
        <v>0</v>
      </c>
      <c r="I207" s="28">
        <f t="shared" si="35"/>
        <v>0</v>
      </c>
      <c r="J207" s="28">
        <f t="shared" si="36"/>
        <v>0</v>
      </c>
      <c r="K207" s="28">
        <f t="shared" si="44"/>
        <v>0</v>
      </c>
      <c r="L207" s="29"/>
      <c r="M207" s="28">
        <f t="shared" si="37"/>
        <v>0</v>
      </c>
      <c r="N207" s="28">
        <f t="shared" si="38"/>
        <v>0</v>
      </c>
      <c r="O207" s="28">
        <f t="shared" si="39"/>
        <v>0</v>
      </c>
      <c r="P207" s="28">
        <f t="shared" si="40"/>
        <v>0</v>
      </c>
      <c r="Q207" s="28">
        <f t="shared" si="41"/>
        <v>0</v>
      </c>
      <c r="R207" s="28">
        <f t="shared" si="42"/>
        <v>0</v>
      </c>
      <c r="S207" s="28">
        <f t="shared" si="43"/>
        <v>0</v>
      </c>
    </row>
    <row r="208" spans="1:19" ht="12" customHeight="1" x14ac:dyDescent="0.2">
      <c r="A208" s="33">
        <f t="shared" si="30"/>
        <v>183</v>
      </c>
      <c r="B208" s="32">
        <v>0</v>
      </c>
      <c r="C208" s="31">
        <f t="shared" si="31"/>
        <v>0</v>
      </c>
      <c r="D208" s="32">
        <v>0</v>
      </c>
      <c r="E208" s="31">
        <f t="shared" si="32"/>
        <v>0</v>
      </c>
      <c r="F208" s="30" t="s">
        <v>6</v>
      </c>
      <c r="G208" s="28">
        <f t="shared" si="33"/>
        <v>0</v>
      </c>
      <c r="H208" s="28">
        <f t="shared" si="34"/>
        <v>0</v>
      </c>
      <c r="I208" s="28">
        <f t="shared" si="35"/>
        <v>0</v>
      </c>
      <c r="J208" s="28">
        <f t="shared" si="36"/>
        <v>0</v>
      </c>
      <c r="K208" s="28">
        <f t="shared" si="44"/>
        <v>0</v>
      </c>
      <c r="L208" s="29"/>
      <c r="M208" s="28">
        <f t="shared" si="37"/>
        <v>0</v>
      </c>
      <c r="N208" s="28">
        <f t="shared" si="38"/>
        <v>0</v>
      </c>
      <c r="O208" s="28">
        <f t="shared" si="39"/>
        <v>0</v>
      </c>
      <c r="P208" s="28">
        <f t="shared" si="40"/>
        <v>0</v>
      </c>
      <c r="Q208" s="28">
        <f t="shared" si="41"/>
        <v>0</v>
      </c>
      <c r="R208" s="28">
        <f t="shared" si="42"/>
        <v>0</v>
      </c>
      <c r="S208" s="28">
        <f t="shared" si="43"/>
        <v>0</v>
      </c>
    </row>
    <row r="209" spans="1:19" ht="12" customHeight="1" x14ac:dyDescent="0.2">
      <c r="A209" s="33">
        <f t="shared" si="30"/>
        <v>184</v>
      </c>
      <c r="B209" s="32">
        <v>0</v>
      </c>
      <c r="C209" s="31">
        <f t="shared" si="31"/>
        <v>0</v>
      </c>
      <c r="D209" s="32">
        <v>0</v>
      </c>
      <c r="E209" s="31">
        <f t="shared" si="32"/>
        <v>0</v>
      </c>
      <c r="F209" s="30" t="s">
        <v>6</v>
      </c>
      <c r="G209" s="28">
        <f t="shared" si="33"/>
        <v>0</v>
      </c>
      <c r="H209" s="28">
        <f t="shared" si="34"/>
        <v>0</v>
      </c>
      <c r="I209" s="28">
        <f t="shared" si="35"/>
        <v>0</v>
      </c>
      <c r="J209" s="28">
        <f t="shared" si="36"/>
        <v>0</v>
      </c>
      <c r="K209" s="28">
        <f t="shared" si="44"/>
        <v>0</v>
      </c>
      <c r="L209" s="29"/>
      <c r="M209" s="28">
        <f t="shared" si="37"/>
        <v>0</v>
      </c>
      <c r="N209" s="28">
        <f t="shared" si="38"/>
        <v>0</v>
      </c>
      <c r="O209" s="28">
        <f t="shared" si="39"/>
        <v>0</v>
      </c>
      <c r="P209" s="28">
        <f t="shared" si="40"/>
        <v>0</v>
      </c>
      <c r="Q209" s="28">
        <f t="shared" si="41"/>
        <v>0</v>
      </c>
      <c r="R209" s="28">
        <f t="shared" si="42"/>
        <v>0</v>
      </c>
      <c r="S209" s="28">
        <f t="shared" si="43"/>
        <v>0</v>
      </c>
    </row>
    <row r="210" spans="1:19" ht="12" customHeight="1" x14ac:dyDescent="0.2">
      <c r="A210" s="33">
        <f t="shared" si="30"/>
        <v>185</v>
      </c>
      <c r="B210" s="32">
        <v>0</v>
      </c>
      <c r="C210" s="31">
        <f t="shared" si="31"/>
        <v>0</v>
      </c>
      <c r="D210" s="32">
        <v>0</v>
      </c>
      <c r="E210" s="31">
        <f t="shared" si="32"/>
        <v>0</v>
      </c>
      <c r="F210" s="30" t="s">
        <v>6</v>
      </c>
      <c r="G210" s="28">
        <f t="shared" si="33"/>
        <v>0</v>
      </c>
      <c r="H210" s="28">
        <f t="shared" si="34"/>
        <v>0</v>
      </c>
      <c r="I210" s="28">
        <f t="shared" si="35"/>
        <v>0</v>
      </c>
      <c r="J210" s="28">
        <f t="shared" si="36"/>
        <v>0</v>
      </c>
      <c r="K210" s="28">
        <f t="shared" si="44"/>
        <v>0</v>
      </c>
      <c r="L210" s="29"/>
      <c r="M210" s="28">
        <f t="shared" si="37"/>
        <v>0</v>
      </c>
      <c r="N210" s="28">
        <f t="shared" si="38"/>
        <v>0</v>
      </c>
      <c r="O210" s="28">
        <f t="shared" si="39"/>
        <v>0</v>
      </c>
      <c r="P210" s="28">
        <f t="shared" si="40"/>
        <v>0</v>
      </c>
      <c r="Q210" s="28">
        <f t="shared" si="41"/>
        <v>0</v>
      </c>
      <c r="R210" s="28">
        <f t="shared" si="42"/>
        <v>0</v>
      </c>
      <c r="S210" s="28">
        <f t="shared" si="43"/>
        <v>0</v>
      </c>
    </row>
    <row r="211" spans="1:19" ht="12" customHeight="1" x14ac:dyDescent="0.2">
      <c r="A211" s="33">
        <f t="shared" si="30"/>
        <v>186</v>
      </c>
      <c r="B211" s="32">
        <v>0</v>
      </c>
      <c r="C211" s="31">
        <f t="shared" si="31"/>
        <v>0</v>
      </c>
      <c r="D211" s="32">
        <v>0</v>
      </c>
      <c r="E211" s="31">
        <f t="shared" si="32"/>
        <v>0</v>
      </c>
      <c r="F211" s="30" t="s">
        <v>6</v>
      </c>
      <c r="G211" s="28">
        <f t="shared" si="33"/>
        <v>0</v>
      </c>
      <c r="H211" s="28">
        <f t="shared" si="34"/>
        <v>0</v>
      </c>
      <c r="I211" s="28">
        <f t="shared" si="35"/>
        <v>0</v>
      </c>
      <c r="J211" s="28">
        <f t="shared" si="36"/>
        <v>0</v>
      </c>
      <c r="K211" s="28">
        <f t="shared" si="44"/>
        <v>0</v>
      </c>
      <c r="L211" s="29"/>
      <c r="M211" s="28">
        <f t="shared" si="37"/>
        <v>0</v>
      </c>
      <c r="N211" s="28">
        <f t="shared" si="38"/>
        <v>0</v>
      </c>
      <c r="O211" s="28">
        <f t="shared" si="39"/>
        <v>0</v>
      </c>
      <c r="P211" s="28">
        <f t="shared" si="40"/>
        <v>0</v>
      </c>
      <c r="Q211" s="28">
        <f t="shared" si="41"/>
        <v>0</v>
      </c>
      <c r="R211" s="28">
        <f t="shared" si="42"/>
        <v>0</v>
      </c>
      <c r="S211" s="28">
        <f t="shared" si="43"/>
        <v>0</v>
      </c>
    </row>
    <row r="212" spans="1:19" ht="12" customHeight="1" x14ac:dyDescent="0.2">
      <c r="A212" s="33">
        <f t="shared" si="30"/>
        <v>187</v>
      </c>
      <c r="B212" s="32">
        <v>0</v>
      </c>
      <c r="C212" s="31">
        <f t="shared" si="31"/>
        <v>0</v>
      </c>
      <c r="D212" s="32">
        <v>0</v>
      </c>
      <c r="E212" s="31">
        <f t="shared" si="32"/>
        <v>0</v>
      </c>
      <c r="F212" s="30" t="s">
        <v>6</v>
      </c>
      <c r="G212" s="28">
        <f t="shared" si="33"/>
        <v>0</v>
      </c>
      <c r="H212" s="28">
        <f t="shared" si="34"/>
        <v>0</v>
      </c>
      <c r="I212" s="28">
        <f t="shared" si="35"/>
        <v>0</v>
      </c>
      <c r="J212" s="28">
        <f t="shared" si="36"/>
        <v>0</v>
      </c>
      <c r="K212" s="28">
        <f t="shared" si="44"/>
        <v>0</v>
      </c>
      <c r="L212" s="29"/>
      <c r="M212" s="28">
        <f t="shared" si="37"/>
        <v>0</v>
      </c>
      <c r="N212" s="28">
        <f t="shared" si="38"/>
        <v>0</v>
      </c>
      <c r="O212" s="28">
        <f t="shared" si="39"/>
        <v>0</v>
      </c>
      <c r="P212" s="28">
        <f t="shared" si="40"/>
        <v>0</v>
      </c>
      <c r="Q212" s="28">
        <f t="shared" si="41"/>
        <v>0</v>
      </c>
      <c r="R212" s="28">
        <f t="shared" si="42"/>
        <v>0</v>
      </c>
      <c r="S212" s="28">
        <f t="shared" si="43"/>
        <v>0</v>
      </c>
    </row>
    <row r="213" spans="1:19" ht="12" customHeight="1" x14ac:dyDescent="0.2">
      <c r="A213" s="33">
        <f t="shared" si="30"/>
        <v>188</v>
      </c>
      <c r="B213" s="32">
        <v>0</v>
      </c>
      <c r="C213" s="31">
        <f t="shared" si="31"/>
        <v>0</v>
      </c>
      <c r="D213" s="32">
        <v>0</v>
      </c>
      <c r="E213" s="31">
        <f t="shared" si="32"/>
        <v>0</v>
      </c>
      <c r="F213" s="30" t="s">
        <v>6</v>
      </c>
      <c r="G213" s="28">
        <f t="shared" si="33"/>
        <v>0</v>
      </c>
      <c r="H213" s="28">
        <f t="shared" si="34"/>
        <v>0</v>
      </c>
      <c r="I213" s="28">
        <f t="shared" si="35"/>
        <v>0</v>
      </c>
      <c r="J213" s="28">
        <f t="shared" si="36"/>
        <v>0</v>
      </c>
      <c r="K213" s="28">
        <f t="shared" si="44"/>
        <v>0</v>
      </c>
      <c r="L213" s="29"/>
      <c r="M213" s="28">
        <f t="shared" si="37"/>
        <v>0</v>
      </c>
      <c r="N213" s="28">
        <f t="shared" si="38"/>
        <v>0</v>
      </c>
      <c r="O213" s="28">
        <f t="shared" si="39"/>
        <v>0</v>
      </c>
      <c r="P213" s="28">
        <f t="shared" si="40"/>
        <v>0</v>
      </c>
      <c r="Q213" s="28">
        <f t="shared" si="41"/>
        <v>0</v>
      </c>
      <c r="R213" s="28">
        <f t="shared" si="42"/>
        <v>0</v>
      </c>
      <c r="S213" s="28">
        <f t="shared" si="43"/>
        <v>0</v>
      </c>
    </row>
    <row r="214" spans="1:19" ht="12" customHeight="1" x14ac:dyDescent="0.2">
      <c r="A214" s="33">
        <f t="shared" si="30"/>
        <v>189</v>
      </c>
      <c r="B214" s="32">
        <v>0</v>
      </c>
      <c r="C214" s="31">
        <f t="shared" si="31"/>
        <v>0</v>
      </c>
      <c r="D214" s="32">
        <v>0</v>
      </c>
      <c r="E214" s="31">
        <f t="shared" si="32"/>
        <v>0</v>
      </c>
      <c r="F214" s="30" t="s">
        <v>6</v>
      </c>
      <c r="G214" s="28">
        <f t="shared" si="33"/>
        <v>0</v>
      </c>
      <c r="H214" s="28">
        <f t="shared" si="34"/>
        <v>0</v>
      </c>
      <c r="I214" s="28">
        <f t="shared" si="35"/>
        <v>0</v>
      </c>
      <c r="J214" s="28">
        <f t="shared" si="36"/>
        <v>0</v>
      </c>
      <c r="K214" s="28">
        <f t="shared" si="44"/>
        <v>0</v>
      </c>
      <c r="L214" s="29"/>
      <c r="M214" s="28">
        <f t="shared" si="37"/>
        <v>0</v>
      </c>
      <c r="N214" s="28">
        <f t="shared" si="38"/>
        <v>0</v>
      </c>
      <c r="O214" s="28">
        <f t="shared" si="39"/>
        <v>0</v>
      </c>
      <c r="P214" s="28">
        <f t="shared" si="40"/>
        <v>0</v>
      </c>
      <c r="Q214" s="28">
        <f t="shared" si="41"/>
        <v>0</v>
      </c>
      <c r="R214" s="28">
        <f t="shared" si="42"/>
        <v>0</v>
      </c>
      <c r="S214" s="28">
        <f t="shared" si="43"/>
        <v>0</v>
      </c>
    </row>
    <row r="215" spans="1:19" ht="12" customHeight="1" x14ac:dyDescent="0.2">
      <c r="A215" s="33">
        <f t="shared" si="30"/>
        <v>190</v>
      </c>
      <c r="B215" s="32">
        <v>0</v>
      </c>
      <c r="C215" s="31">
        <f t="shared" si="31"/>
        <v>0</v>
      </c>
      <c r="D215" s="32">
        <v>0</v>
      </c>
      <c r="E215" s="31">
        <f t="shared" si="32"/>
        <v>0</v>
      </c>
      <c r="F215" s="30" t="s">
        <v>6</v>
      </c>
      <c r="G215" s="28">
        <f t="shared" si="33"/>
        <v>0</v>
      </c>
      <c r="H215" s="28">
        <f t="shared" si="34"/>
        <v>0</v>
      </c>
      <c r="I215" s="28">
        <f t="shared" si="35"/>
        <v>0</v>
      </c>
      <c r="J215" s="28">
        <f t="shared" si="36"/>
        <v>0</v>
      </c>
      <c r="K215" s="28">
        <f t="shared" si="44"/>
        <v>0</v>
      </c>
      <c r="L215" s="29"/>
      <c r="M215" s="28">
        <f t="shared" si="37"/>
        <v>0</v>
      </c>
      <c r="N215" s="28">
        <f t="shared" si="38"/>
        <v>0</v>
      </c>
      <c r="O215" s="28">
        <f t="shared" si="39"/>
        <v>0</v>
      </c>
      <c r="P215" s="28">
        <f t="shared" si="40"/>
        <v>0</v>
      </c>
      <c r="Q215" s="28">
        <f t="shared" si="41"/>
        <v>0</v>
      </c>
      <c r="R215" s="28">
        <f t="shared" si="42"/>
        <v>0</v>
      </c>
      <c r="S215" s="28">
        <f t="shared" si="43"/>
        <v>0</v>
      </c>
    </row>
    <row r="216" spans="1:19" ht="12" customHeight="1" x14ac:dyDescent="0.2">
      <c r="A216" s="33">
        <f t="shared" si="30"/>
        <v>191</v>
      </c>
      <c r="B216" s="32">
        <v>0</v>
      </c>
      <c r="C216" s="31">
        <f t="shared" si="31"/>
        <v>0</v>
      </c>
      <c r="D216" s="32">
        <v>0</v>
      </c>
      <c r="E216" s="31">
        <f t="shared" si="32"/>
        <v>0</v>
      </c>
      <c r="F216" s="30" t="s">
        <v>6</v>
      </c>
      <c r="G216" s="28">
        <f t="shared" si="33"/>
        <v>0</v>
      </c>
      <c r="H216" s="28">
        <f t="shared" si="34"/>
        <v>0</v>
      </c>
      <c r="I216" s="28">
        <f t="shared" si="35"/>
        <v>0</v>
      </c>
      <c r="J216" s="28">
        <f t="shared" si="36"/>
        <v>0</v>
      </c>
      <c r="K216" s="28">
        <f t="shared" si="44"/>
        <v>0</v>
      </c>
      <c r="L216" s="29"/>
      <c r="M216" s="28">
        <f t="shared" si="37"/>
        <v>0</v>
      </c>
      <c r="N216" s="28">
        <f t="shared" si="38"/>
        <v>0</v>
      </c>
      <c r="O216" s="28">
        <f t="shared" si="39"/>
        <v>0</v>
      </c>
      <c r="P216" s="28">
        <f t="shared" si="40"/>
        <v>0</v>
      </c>
      <c r="Q216" s="28">
        <f t="shared" si="41"/>
        <v>0</v>
      </c>
      <c r="R216" s="28">
        <f t="shared" si="42"/>
        <v>0</v>
      </c>
      <c r="S216" s="28">
        <f t="shared" si="43"/>
        <v>0</v>
      </c>
    </row>
    <row r="217" spans="1:19" ht="12" customHeight="1" x14ac:dyDescent="0.2">
      <c r="A217" s="33">
        <f t="shared" si="30"/>
        <v>192</v>
      </c>
      <c r="B217" s="32">
        <v>0</v>
      </c>
      <c r="C217" s="31">
        <f t="shared" si="31"/>
        <v>0</v>
      </c>
      <c r="D217" s="32">
        <v>0</v>
      </c>
      <c r="E217" s="31">
        <f t="shared" si="32"/>
        <v>0</v>
      </c>
      <c r="F217" s="30" t="s">
        <v>6</v>
      </c>
      <c r="G217" s="28">
        <f t="shared" si="33"/>
        <v>0</v>
      </c>
      <c r="H217" s="28">
        <f t="shared" si="34"/>
        <v>0</v>
      </c>
      <c r="I217" s="28">
        <f t="shared" si="35"/>
        <v>0</v>
      </c>
      <c r="J217" s="28">
        <f t="shared" si="36"/>
        <v>0</v>
      </c>
      <c r="K217" s="28">
        <f t="shared" si="44"/>
        <v>0</v>
      </c>
      <c r="L217" s="29"/>
      <c r="M217" s="28">
        <f t="shared" si="37"/>
        <v>0</v>
      </c>
      <c r="N217" s="28">
        <f t="shared" si="38"/>
        <v>0</v>
      </c>
      <c r="O217" s="28">
        <f t="shared" si="39"/>
        <v>0</v>
      </c>
      <c r="P217" s="28">
        <f t="shared" si="40"/>
        <v>0</v>
      </c>
      <c r="Q217" s="28">
        <f t="shared" si="41"/>
        <v>0</v>
      </c>
      <c r="R217" s="28">
        <f t="shared" si="42"/>
        <v>0</v>
      </c>
      <c r="S217" s="28">
        <f t="shared" si="43"/>
        <v>0</v>
      </c>
    </row>
    <row r="218" spans="1:19" ht="12" customHeight="1" x14ac:dyDescent="0.2">
      <c r="A218" s="33">
        <f t="shared" ref="A218:A281" si="45">+A217+1</f>
        <v>193</v>
      </c>
      <c r="B218" s="32">
        <v>0</v>
      </c>
      <c r="C218" s="31">
        <f t="shared" ref="C218:C281" si="46">IF(NC&lt;=N,POWER(1+TEA,frec/NDiasxAgno)-1,0)</f>
        <v>0</v>
      </c>
      <c r="D218" s="32">
        <v>0</v>
      </c>
      <c r="E218" s="31">
        <f t="shared" ref="E218:E281" si="47">IF(NC&lt;=N,POWER(1+IA,frec/NDiasxAgno)-1,0)</f>
        <v>0</v>
      </c>
      <c r="F218" s="30" t="s">
        <v>6</v>
      </c>
      <c r="G218" s="28">
        <f t="shared" ref="G218:G281" si="48">IF(NC=1,Prestamo,IF(NC&lt;=N,R217,0))</f>
        <v>0</v>
      </c>
      <c r="H218" s="28">
        <f t="shared" ref="H218:H281" si="49">SI+SI*IP</f>
        <v>0</v>
      </c>
      <c r="I218" s="28">
        <f t="shared" ref="I218:I281" si="50">-SII*TEP</f>
        <v>0</v>
      </c>
      <c r="J218" s="28">
        <f t="shared" ref="J218:J281" si="51">IF(NC&lt;=N,IF(PG="T",0,IF(PG="P",Interes,PMT(TEP+pSegDesPer,N-NC+1,SII,0,0))),0)</f>
        <v>0</v>
      </c>
      <c r="K218" s="28">
        <f t="shared" si="44"/>
        <v>0</v>
      </c>
      <c r="L218" s="29"/>
      <c r="M218" s="28">
        <f t="shared" ref="M218:M281" si="52">-SII*pSegDesPer</f>
        <v>0</v>
      </c>
      <c r="N218" s="28">
        <f t="shared" ref="N218:N281" si="53">IF(NC&lt;=N,-SegRiePer,0)</f>
        <v>0</v>
      </c>
      <c r="O218" s="28">
        <f t="shared" ref="O218:O281" si="54">IF(NC&lt;=N,-ComPer,0)</f>
        <v>0</v>
      </c>
      <c r="P218" s="28">
        <f t="shared" ref="P218:P281" si="55">IF(NC&lt;=N,-PortesPer,0)</f>
        <v>0</v>
      </c>
      <c r="Q218" s="28">
        <f t="shared" ref="Q218:Q281" si="56">IF(NC&lt;=N,-GasAdmPer,0)</f>
        <v>0</v>
      </c>
      <c r="R218" s="28">
        <f t="shared" ref="R218:R281" si="57">IF(PG="T",SII-Interes,SII+Amort+Prepago)</f>
        <v>0</v>
      </c>
      <c r="S218" s="28">
        <f t="shared" ref="S218:S281" si="58">Cuota+Prepago+SegRie+Comision+Portes+GasAdm+IF(OR(PG="T",PG="P"),SegDes,0)</f>
        <v>0</v>
      </c>
    </row>
    <row r="219" spans="1:19" ht="12" customHeight="1" x14ac:dyDescent="0.2">
      <c r="A219" s="33">
        <f t="shared" si="45"/>
        <v>194</v>
      </c>
      <c r="B219" s="32">
        <v>0</v>
      </c>
      <c r="C219" s="31">
        <f t="shared" si="46"/>
        <v>0</v>
      </c>
      <c r="D219" s="32">
        <v>0</v>
      </c>
      <c r="E219" s="31">
        <f t="shared" si="47"/>
        <v>0</v>
      </c>
      <c r="F219" s="30" t="s">
        <v>6</v>
      </c>
      <c r="G219" s="28">
        <f t="shared" si="48"/>
        <v>0</v>
      </c>
      <c r="H219" s="28">
        <f t="shared" si="49"/>
        <v>0</v>
      </c>
      <c r="I219" s="28">
        <f t="shared" si="50"/>
        <v>0</v>
      </c>
      <c r="J219" s="28">
        <f t="shared" si="51"/>
        <v>0</v>
      </c>
      <c r="K219" s="28">
        <f t="shared" ref="K219:K282" si="59">IF(A219&lt;=I$7,IF(OR(F219="T",F219="P"),0,J219-I219-M219),0)</f>
        <v>0</v>
      </c>
      <c r="L219" s="29"/>
      <c r="M219" s="28">
        <f t="shared" si="52"/>
        <v>0</v>
      </c>
      <c r="N219" s="28">
        <f t="shared" si="53"/>
        <v>0</v>
      </c>
      <c r="O219" s="28">
        <f t="shared" si="54"/>
        <v>0</v>
      </c>
      <c r="P219" s="28">
        <f t="shared" si="55"/>
        <v>0</v>
      </c>
      <c r="Q219" s="28">
        <f t="shared" si="56"/>
        <v>0</v>
      </c>
      <c r="R219" s="28">
        <f t="shared" si="57"/>
        <v>0</v>
      </c>
      <c r="S219" s="28">
        <f t="shared" si="58"/>
        <v>0</v>
      </c>
    </row>
    <row r="220" spans="1:19" ht="12" customHeight="1" x14ac:dyDescent="0.2">
      <c r="A220" s="33">
        <f t="shared" si="45"/>
        <v>195</v>
      </c>
      <c r="B220" s="32">
        <v>0</v>
      </c>
      <c r="C220" s="31">
        <f t="shared" si="46"/>
        <v>0</v>
      </c>
      <c r="D220" s="32">
        <v>0</v>
      </c>
      <c r="E220" s="31">
        <f t="shared" si="47"/>
        <v>0</v>
      </c>
      <c r="F220" s="30" t="s">
        <v>6</v>
      </c>
      <c r="G220" s="28">
        <f t="shared" si="48"/>
        <v>0</v>
      </c>
      <c r="H220" s="28">
        <f t="shared" si="49"/>
        <v>0</v>
      </c>
      <c r="I220" s="28">
        <f t="shared" si="50"/>
        <v>0</v>
      </c>
      <c r="J220" s="28">
        <f t="shared" si="51"/>
        <v>0</v>
      </c>
      <c r="K220" s="28">
        <f t="shared" si="59"/>
        <v>0</v>
      </c>
      <c r="L220" s="29"/>
      <c r="M220" s="28">
        <f t="shared" si="52"/>
        <v>0</v>
      </c>
      <c r="N220" s="28">
        <f t="shared" si="53"/>
        <v>0</v>
      </c>
      <c r="O220" s="28">
        <f t="shared" si="54"/>
        <v>0</v>
      </c>
      <c r="P220" s="28">
        <f t="shared" si="55"/>
        <v>0</v>
      </c>
      <c r="Q220" s="28">
        <f t="shared" si="56"/>
        <v>0</v>
      </c>
      <c r="R220" s="28">
        <f t="shared" si="57"/>
        <v>0</v>
      </c>
      <c r="S220" s="28">
        <f t="shared" si="58"/>
        <v>0</v>
      </c>
    </row>
    <row r="221" spans="1:19" ht="12" customHeight="1" x14ac:dyDescent="0.2">
      <c r="A221" s="33">
        <f t="shared" si="45"/>
        <v>196</v>
      </c>
      <c r="B221" s="32">
        <v>0</v>
      </c>
      <c r="C221" s="31">
        <f t="shared" si="46"/>
        <v>0</v>
      </c>
      <c r="D221" s="32">
        <v>0</v>
      </c>
      <c r="E221" s="31">
        <f t="shared" si="47"/>
        <v>0</v>
      </c>
      <c r="F221" s="30" t="s">
        <v>6</v>
      </c>
      <c r="G221" s="28">
        <f t="shared" si="48"/>
        <v>0</v>
      </c>
      <c r="H221" s="28">
        <f t="shared" si="49"/>
        <v>0</v>
      </c>
      <c r="I221" s="28">
        <f t="shared" si="50"/>
        <v>0</v>
      </c>
      <c r="J221" s="28">
        <f t="shared" si="51"/>
        <v>0</v>
      </c>
      <c r="K221" s="28">
        <f t="shared" si="59"/>
        <v>0</v>
      </c>
      <c r="L221" s="29"/>
      <c r="M221" s="28">
        <f t="shared" si="52"/>
        <v>0</v>
      </c>
      <c r="N221" s="28">
        <f t="shared" si="53"/>
        <v>0</v>
      </c>
      <c r="O221" s="28">
        <f t="shared" si="54"/>
        <v>0</v>
      </c>
      <c r="P221" s="28">
        <f t="shared" si="55"/>
        <v>0</v>
      </c>
      <c r="Q221" s="28">
        <f t="shared" si="56"/>
        <v>0</v>
      </c>
      <c r="R221" s="28">
        <f t="shared" si="57"/>
        <v>0</v>
      </c>
      <c r="S221" s="28">
        <f t="shared" si="58"/>
        <v>0</v>
      </c>
    </row>
    <row r="222" spans="1:19" ht="12" customHeight="1" x14ac:dyDescent="0.2">
      <c r="A222" s="33">
        <f t="shared" si="45"/>
        <v>197</v>
      </c>
      <c r="B222" s="32">
        <v>0</v>
      </c>
      <c r="C222" s="31">
        <f t="shared" si="46"/>
        <v>0</v>
      </c>
      <c r="D222" s="32">
        <v>0</v>
      </c>
      <c r="E222" s="31">
        <f t="shared" si="47"/>
        <v>0</v>
      </c>
      <c r="F222" s="30" t="s">
        <v>6</v>
      </c>
      <c r="G222" s="28">
        <f t="shared" si="48"/>
        <v>0</v>
      </c>
      <c r="H222" s="28">
        <f t="shared" si="49"/>
        <v>0</v>
      </c>
      <c r="I222" s="28">
        <f t="shared" si="50"/>
        <v>0</v>
      </c>
      <c r="J222" s="28">
        <f t="shared" si="51"/>
        <v>0</v>
      </c>
      <c r="K222" s="28">
        <f t="shared" si="59"/>
        <v>0</v>
      </c>
      <c r="L222" s="29"/>
      <c r="M222" s="28">
        <f t="shared" si="52"/>
        <v>0</v>
      </c>
      <c r="N222" s="28">
        <f t="shared" si="53"/>
        <v>0</v>
      </c>
      <c r="O222" s="28">
        <f t="shared" si="54"/>
        <v>0</v>
      </c>
      <c r="P222" s="28">
        <f t="shared" si="55"/>
        <v>0</v>
      </c>
      <c r="Q222" s="28">
        <f t="shared" si="56"/>
        <v>0</v>
      </c>
      <c r="R222" s="28">
        <f t="shared" si="57"/>
        <v>0</v>
      </c>
      <c r="S222" s="28">
        <f t="shared" si="58"/>
        <v>0</v>
      </c>
    </row>
    <row r="223" spans="1:19" ht="12" customHeight="1" x14ac:dyDescent="0.2">
      <c r="A223" s="33">
        <f t="shared" si="45"/>
        <v>198</v>
      </c>
      <c r="B223" s="32">
        <v>0</v>
      </c>
      <c r="C223" s="31">
        <f t="shared" si="46"/>
        <v>0</v>
      </c>
      <c r="D223" s="32">
        <v>0</v>
      </c>
      <c r="E223" s="31">
        <f t="shared" si="47"/>
        <v>0</v>
      </c>
      <c r="F223" s="30" t="s">
        <v>6</v>
      </c>
      <c r="G223" s="28">
        <f t="shared" si="48"/>
        <v>0</v>
      </c>
      <c r="H223" s="28">
        <f t="shared" si="49"/>
        <v>0</v>
      </c>
      <c r="I223" s="28">
        <f t="shared" si="50"/>
        <v>0</v>
      </c>
      <c r="J223" s="28">
        <f t="shared" si="51"/>
        <v>0</v>
      </c>
      <c r="K223" s="28">
        <f t="shared" si="59"/>
        <v>0</v>
      </c>
      <c r="L223" s="29"/>
      <c r="M223" s="28">
        <f t="shared" si="52"/>
        <v>0</v>
      </c>
      <c r="N223" s="28">
        <f t="shared" si="53"/>
        <v>0</v>
      </c>
      <c r="O223" s="28">
        <f t="shared" si="54"/>
        <v>0</v>
      </c>
      <c r="P223" s="28">
        <f t="shared" si="55"/>
        <v>0</v>
      </c>
      <c r="Q223" s="28">
        <f t="shared" si="56"/>
        <v>0</v>
      </c>
      <c r="R223" s="28">
        <f t="shared" si="57"/>
        <v>0</v>
      </c>
      <c r="S223" s="28">
        <f t="shared" si="58"/>
        <v>0</v>
      </c>
    </row>
    <row r="224" spans="1:19" ht="12" customHeight="1" x14ac:dyDescent="0.2">
      <c r="A224" s="33">
        <f t="shared" si="45"/>
        <v>199</v>
      </c>
      <c r="B224" s="32">
        <v>0</v>
      </c>
      <c r="C224" s="31">
        <f t="shared" si="46"/>
        <v>0</v>
      </c>
      <c r="D224" s="32">
        <v>0</v>
      </c>
      <c r="E224" s="31">
        <f t="shared" si="47"/>
        <v>0</v>
      </c>
      <c r="F224" s="30" t="s">
        <v>6</v>
      </c>
      <c r="G224" s="28">
        <f t="shared" si="48"/>
        <v>0</v>
      </c>
      <c r="H224" s="28">
        <f t="shared" si="49"/>
        <v>0</v>
      </c>
      <c r="I224" s="28">
        <f t="shared" si="50"/>
        <v>0</v>
      </c>
      <c r="J224" s="28">
        <f t="shared" si="51"/>
        <v>0</v>
      </c>
      <c r="K224" s="28">
        <f t="shared" si="59"/>
        <v>0</v>
      </c>
      <c r="L224" s="29"/>
      <c r="M224" s="28">
        <f t="shared" si="52"/>
        <v>0</v>
      </c>
      <c r="N224" s="28">
        <f t="shared" si="53"/>
        <v>0</v>
      </c>
      <c r="O224" s="28">
        <f t="shared" si="54"/>
        <v>0</v>
      </c>
      <c r="P224" s="28">
        <f t="shared" si="55"/>
        <v>0</v>
      </c>
      <c r="Q224" s="28">
        <f t="shared" si="56"/>
        <v>0</v>
      </c>
      <c r="R224" s="28">
        <f t="shared" si="57"/>
        <v>0</v>
      </c>
      <c r="S224" s="28">
        <f t="shared" si="58"/>
        <v>0</v>
      </c>
    </row>
    <row r="225" spans="1:19" ht="12" customHeight="1" x14ac:dyDescent="0.2">
      <c r="A225" s="33">
        <f t="shared" si="45"/>
        <v>200</v>
      </c>
      <c r="B225" s="32">
        <v>0</v>
      </c>
      <c r="C225" s="31">
        <f t="shared" si="46"/>
        <v>0</v>
      </c>
      <c r="D225" s="32">
        <v>0</v>
      </c>
      <c r="E225" s="31">
        <f t="shared" si="47"/>
        <v>0</v>
      </c>
      <c r="F225" s="30" t="s">
        <v>6</v>
      </c>
      <c r="G225" s="28">
        <f t="shared" si="48"/>
        <v>0</v>
      </c>
      <c r="H225" s="28">
        <f t="shared" si="49"/>
        <v>0</v>
      </c>
      <c r="I225" s="28">
        <f t="shared" si="50"/>
        <v>0</v>
      </c>
      <c r="J225" s="28">
        <f t="shared" si="51"/>
        <v>0</v>
      </c>
      <c r="K225" s="28">
        <f t="shared" si="59"/>
        <v>0</v>
      </c>
      <c r="L225" s="29"/>
      <c r="M225" s="28">
        <f t="shared" si="52"/>
        <v>0</v>
      </c>
      <c r="N225" s="28">
        <f t="shared" si="53"/>
        <v>0</v>
      </c>
      <c r="O225" s="28">
        <f t="shared" si="54"/>
        <v>0</v>
      </c>
      <c r="P225" s="28">
        <f t="shared" si="55"/>
        <v>0</v>
      </c>
      <c r="Q225" s="28">
        <f t="shared" si="56"/>
        <v>0</v>
      </c>
      <c r="R225" s="28">
        <f t="shared" si="57"/>
        <v>0</v>
      </c>
      <c r="S225" s="28">
        <f t="shared" si="58"/>
        <v>0</v>
      </c>
    </row>
    <row r="226" spans="1:19" ht="12" customHeight="1" x14ac:dyDescent="0.2">
      <c r="A226" s="33">
        <f t="shared" si="45"/>
        <v>201</v>
      </c>
      <c r="B226" s="32">
        <v>0</v>
      </c>
      <c r="C226" s="31">
        <f t="shared" si="46"/>
        <v>0</v>
      </c>
      <c r="D226" s="32">
        <v>0</v>
      </c>
      <c r="E226" s="31">
        <f t="shared" si="47"/>
        <v>0</v>
      </c>
      <c r="F226" s="30" t="s">
        <v>6</v>
      </c>
      <c r="G226" s="28">
        <f t="shared" si="48"/>
        <v>0</v>
      </c>
      <c r="H226" s="28">
        <f t="shared" si="49"/>
        <v>0</v>
      </c>
      <c r="I226" s="28">
        <f t="shared" si="50"/>
        <v>0</v>
      </c>
      <c r="J226" s="28">
        <f t="shared" si="51"/>
        <v>0</v>
      </c>
      <c r="K226" s="28">
        <f t="shared" si="59"/>
        <v>0</v>
      </c>
      <c r="L226" s="29"/>
      <c r="M226" s="28">
        <f t="shared" si="52"/>
        <v>0</v>
      </c>
      <c r="N226" s="28">
        <f t="shared" si="53"/>
        <v>0</v>
      </c>
      <c r="O226" s="28">
        <f t="shared" si="54"/>
        <v>0</v>
      </c>
      <c r="P226" s="28">
        <f t="shared" si="55"/>
        <v>0</v>
      </c>
      <c r="Q226" s="28">
        <f t="shared" si="56"/>
        <v>0</v>
      </c>
      <c r="R226" s="28">
        <f t="shared" si="57"/>
        <v>0</v>
      </c>
      <c r="S226" s="28">
        <f t="shared" si="58"/>
        <v>0</v>
      </c>
    </row>
    <row r="227" spans="1:19" ht="12" customHeight="1" x14ac:dyDescent="0.2">
      <c r="A227" s="33">
        <f t="shared" si="45"/>
        <v>202</v>
      </c>
      <c r="B227" s="32">
        <v>0</v>
      </c>
      <c r="C227" s="31">
        <f t="shared" si="46"/>
        <v>0</v>
      </c>
      <c r="D227" s="32">
        <v>0</v>
      </c>
      <c r="E227" s="31">
        <f t="shared" si="47"/>
        <v>0</v>
      </c>
      <c r="F227" s="30" t="s">
        <v>6</v>
      </c>
      <c r="G227" s="28">
        <f t="shared" si="48"/>
        <v>0</v>
      </c>
      <c r="H227" s="28">
        <f t="shared" si="49"/>
        <v>0</v>
      </c>
      <c r="I227" s="28">
        <f t="shared" si="50"/>
        <v>0</v>
      </c>
      <c r="J227" s="28">
        <f t="shared" si="51"/>
        <v>0</v>
      </c>
      <c r="K227" s="28">
        <f t="shared" si="59"/>
        <v>0</v>
      </c>
      <c r="L227" s="29"/>
      <c r="M227" s="28">
        <f t="shared" si="52"/>
        <v>0</v>
      </c>
      <c r="N227" s="28">
        <f t="shared" si="53"/>
        <v>0</v>
      </c>
      <c r="O227" s="28">
        <f t="shared" si="54"/>
        <v>0</v>
      </c>
      <c r="P227" s="28">
        <f t="shared" si="55"/>
        <v>0</v>
      </c>
      <c r="Q227" s="28">
        <f t="shared" si="56"/>
        <v>0</v>
      </c>
      <c r="R227" s="28">
        <f t="shared" si="57"/>
        <v>0</v>
      </c>
      <c r="S227" s="28">
        <f t="shared" si="58"/>
        <v>0</v>
      </c>
    </row>
    <row r="228" spans="1:19" ht="12" customHeight="1" x14ac:dyDescent="0.2">
      <c r="A228" s="33">
        <f t="shared" si="45"/>
        <v>203</v>
      </c>
      <c r="B228" s="32">
        <v>0</v>
      </c>
      <c r="C228" s="31">
        <f t="shared" si="46"/>
        <v>0</v>
      </c>
      <c r="D228" s="32">
        <v>0</v>
      </c>
      <c r="E228" s="31">
        <f t="shared" si="47"/>
        <v>0</v>
      </c>
      <c r="F228" s="30" t="s">
        <v>6</v>
      </c>
      <c r="G228" s="28">
        <f t="shared" si="48"/>
        <v>0</v>
      </c>
      <c r="H228" s="28">
        <f t="shared" si="49"/>
        <v>0</v>
      </c>
      <c r="I228" s="28">
        <f t="shared" si="50"/>
        <v>0</v>
      </c>
      <c r="J228" s="28">
        <f t="shared" si="51"/>
        <v>0</v>
      </c>
      <c r="K228" s="28">
        <f t="shared" si="59"/>
        <v>0</v>
      </c>
      <c r="L228" s="29"/>
      <c r="M228" s="28">
        <f t="shared" si="52"/>
        <v>0</v>
      </c>
      <c r="N228" s="28">
        <f t="shared" si="53"/>
        <v>0</v>
      </c>
      <c r="O228" s="28">
        <f t="shared" si="54"/>
        <v>0</v>
      </c>
      <c r="P228" s="28">
        <f t="shared" si="55"/>
        <v>0</v>
      </c>
      <c r="Q228" s="28">
        <f t="shared" si="56"/>
        <v>0</v>
      </c>
      <c r="R228" s="28">
        <f t="shared" si="57"/>
        <v>0</v>
      </c>
      <c r="S228" s="28">
        <f t="shared" si="58"/>
        <v>0</v>
      </c>
    </row>
    <row r="229" spans="1:19" ht="12" customHeight="1" x14ac:dyDescent="0.2">
      <c r="A229" s="33">
        <f t="shared" si="45"/>
        <v>204</v>
      </c>
      <c r="B229" s="32">
        <v>0</v>
      </c>
      <c r="C229" s="31">
        <f t="shared" si="46"/>
        <v>0</v>
      </c>
      <c r="D229" s="32">
        <v>0</v>
      </c>
      <c r="E229" s="31">
        <f t="shared" si="47"/>
        <v>0</v>
      </c>
      <c r="F229" s="30" t="s">
        <v>6</v>
      </c>
      <c r="G229" s="28">
        <f t="shared" si="48"/>
        <v>0</v>
      </c>
      <c r="H229" s="28">
        <f t="shared" si="49"/>
        <v>0</v>
      </c>
      <c r="I229" s="28">
        <f t="shared" si="50"/>
        <v>0</v>
      </c>
      <c r="J229" s="28">
        <f t="shared" si="51"/>
        <v>0</v>
      </c>
      <c r="K229" s="28">
        <f t="shared" si="59"/>
        <v>0</v>
      </c>
      <c r="L229" s="29"/>
      <c r="M229" s="28">
        <f t="shared" si="52"/>
        <v>0</v>
      </c>
      <c r="N229" s="28">
        <f t="shared" si="53"/>
        <v>0</v>
      </c>
      <c r="O229" s="28">
        <f t="shared" si="54"/>
        <v>0</v>
      </c>
      <c r="P229" s="28">
        <f t="shared" si="55"/>
        <v>0</v>
      </c>
      <c r="Q229" s="28">
        <f t="shared" si="56"/>
        <v>0</v>
      </c>
      <c r="R229" s="28">
        <f t="shared" si="57"/>
        <v>0</v>
      </c>
      <c r="S229" s="28">
        <f t="shared" si="58"/>
        <v>0</v>
      </c>
    </row>
    <row r="230" spans="1:19" ht="12" customHeight="1" x14ac:dyDescent="0.2">
      <c r="A230" s="33">
        <f t="shared" si="45"/>
        <v>205</v>
      </c>
      <c r="B230" s="32">
        <v>0</v>
      </c>
      <c r="C230" s="31">
        <f t="shared" si="46"/>
        <v>0</v>
      </c>
      <c r="D230" s="32">
        <v>0</v>
      </c>
      <c r="E230" s="31">
        <f t="shared" si="47"/>
        <v>0</v>
      </c>
      <c r="F230" s="30" t="s">
        <v>6</v>
      </c>
      <c r="G230" s="28">
        <f t="shared" si="48"/>
        <v>0</v>
      </c>
      <c r="H230" s="28">
        <f t="shared" si="49"/>
        <v>0</v>
      </c>
      <c r="I230" s="28">
        <f t="shared" si="50"/>
        <v>0</v>
      </c>
      <c r="J230" s="28">
        <f t="shared" si="51"/>
        <v>0</v>
      </c>
      <c r="K230" s="28">
        <f t="shared" si="59"/>
        <v>0</v>
      </c>
      <c r="L230" s="29"/>
      <c r="M230" s="28">
        <f t="shared" si="52"/>
        <v>0</v>
      </c>
      <c r="N230" s="28">
        <f t="shared" si="53"/>
        <v>0</v>
      </c>
      <c r="O230" s="28">
        <f t="shared" si="54"/>
        <v>0</v>
      </c>
      <c r="P230" s="28">
        <f t="shared" si="55"/>
        <v>0</v>
      </c>
      <c r="Q230" s="28">
        <f t="shared" si="56"/>
        <v>0</v>
      </c>
      <c r="R230" s="28">
        <f t="shared" si="57"/>
        <v>0</v>
      </c>
      <c r="S230" s="28">
        <f t="shared" si="58"/>
        <v>0</v>
      </c>
    </row>
    <row r="231" spans="1:19" ht="12" customHeight="1" x14ac:dyDescent="0.2">
      <c r="A231" s="33">
        <f t="shared" si="45"/>
        <v>206</v>
      </c>
      <c r="B231" s="32">
        <v>0</v>
      </c>
      <c r="C231" s="31">
        <f t="shared" si="46"/>
        <v>0</v>
      </c>
      <c r="D231" s="32">
        <v>0</v>
      </c>
      <c r="E231" s="31">
        <f t="shared" si="47"/>
        <v>0</v>
      </c>
      <c r="F231" s="30" t="s">
        <v>6</v>
      </c>
      <c r="G231" s="28">
        <f t="shared" si="48"/>
        <v>0</v>
      </c>
      <c r="H231" s="28">
        <f t="shared" si="49"/>
        <v>0</v>
      </c>
      <c r="I231" s="28">
        <f t="shared" si="50"/>
        <v>0</v>
      </c>
      <c r="J231" s="28">
        <f t="shared" si="51"/>
        <v>0</v>
      </c>
      <c r="K231" s="28">
        <f t="shared" si="59"/>
        <v>0</v>
      </c>
      <c r="L231" s="29"/>
      <c r="M231" s="28">
        <f t="shared" si="52"/>
        <v>0</v>
      </c>
      <c r="N231" s="28">
        <f t="shared" si="53"/>
        <v>0</v>
      </c>
      <c r="O231" s="28">
        <f t="shared" si="54"/>
        <v>0</v>
      </c>
      <c r="P231" s="28">
        <f t="shared" si="55"/>
        <v>0</v>
      </c>
      <c r="Q231" s="28">
        <f t="shared" si="56"/>
        <v>0</v>
      </c>
      <c r="R231" s="28">
        <f t="shared" si="57"/>
        <v>0</v>
      </c>
      <c r="S231" s="28">
        <f t="shared" si="58"/>
        <v>0</v>
      </c>
    </row>
    <row r="232" spans="1:19" ht="12" customHeight="1" x14ac:dyDescent="0.2">
      <c r="A232" s="33">
        <f t="shared" si="45"/>
        <v>207</v>
      </c>
      <c r="B232" s="32">
        <v>0</v>
      </c>
      <c r="C232" s="31">
        <f t="shared" si="46"/>
        <v>0</v>
      </c>
      <c r="D232" s="32">
        <v>0</v>
      </c>
      <c r="E232" s="31">
        <f t="shared" si="47"/>
        <v>0</v>
      </c>
      <c r="F232" s="30" t="s">
        <v>6</v>
      </c>
      <c r="G232" s="28">
        <f t="shared" si="48"/>
        <v>0</v>
      </c>
      <c r="H232" s="28">
        <f t="shared" si="49"/>
        <v>0</v>
      </c>
      <c r="I232" s="28">
        <f t="shared" si="50"/>
        <v>0</v>
      </c>
      <c r="J232" s="28">
        <f t="shared" si="51"/>
        <v>0</v>
      </c>
      <c r="K232" s="28">
        <f t="shared" si="59"/>
        <v>0</v>
      </c>
      <c r="L232" s="29"/>
      <c r="M232" s="28">
        <f t="shared" si="52"/>
        <v>0</v>
      </c>
      <c r="N232" s="28">
        <f t="shared" si="53"/>
        <v>0</v>
      </c>
      <c r="O232" s="28">
        <f t="shared" si="54"/>
        <v>0</v>
      </c>
      <c r="P232" s="28">
        <f t="shared" si="55"/>
        <v>0</v>
      </c>
      <c r="Q232" s="28">
        <f t="shared" si="56"/>
        <v>0</v>
      </c>
      <c r="R232" s="28">
        <f t="shared" si="57"/>
        <v>0</v>
      </c>
      <c r="S232" s="28">
        <f t="shared" si="58"/>
        <v>0</v>
      </c>
    </row>
    <row r="233" spans="1:19" ht="12" customHeight="1" x14ac:dyDescent="0.2">
      <c r="A233" s="33">
        <f t="shared" si="45"/>
        <v>208</v>
      </c>
      <c r="B233" s="32">
        <v>0</v>
      </c>
      <c r="C233" s="31">
        <f t="shared" si="46"/>
        <v>0</v>
      </c>
      <c r="D233" s="32">
        <v>0</v>
      </c>
      <c r="E233" s="31">
        <f t="shared" si="47"/>
        <v>0</v>
      </c>
      <c r="F233" s="30" t="s">
        <v>6</v>
      </c>
      <c r="G233" s="28">
        <f t="shared" si="48"/>
        <v>0</v>
      </c>
      <c r="H233" s="28">
        <f t="shared" si="49"/>
        <v>0</v>
      </c>
      <c r="I233" s="28">
        <f t="shared" si="50"/>
        <v>0</v>
      </c>
      <c r="J233" s="28">
        <f t="shared" si="51"/>
        <v>0</v>
      </c>
      <c r="K233" s="28">
        <f t="shared" si="59"/>
        <v>0</v>
      </c>
      <c r="L233" s="29"/>
      <c r="M233" s="28">
        <f t="shared" si="52"/>
        <v>0</v>
      </c>
      <c r="N233" s="28">
        <f t="shared" si="53"/>
        <v>0</v>
      </c>
      <c r="O233" s="28">
        <f t="shared" si="54"/>
        <v>0</v>
      </c>
      <c r="P233" s="28">
        <f t="shared" si="55"/>
        <v>0</v>
      </c>
      <c r="Q233" s="28">
        <f t="shared" si="56"/>
        <v>0</v>
      </c>
      <c r="R233" s="28">
        <f t="shared" si="57"/>
        <v>0</v>
      </c>
      <c r="S233" s="28">
        <f t="shared" si="58"/>
        <v>0</v>
      </c>
    </row>
    <row r="234" spans="1:19" ht="12" customHeight="1" x14ac:dyDescent="0.2">
      <c r="A234" s="33">
        <f t="shared" si="45"/>
        <v>209</v>
      </c>
      <c r="B234" s="32">
        <v>0</v>
      </c>
      <c r="C234" s="31">
        <f t="shared" si="46"/>
        <v>0</v>
      </c>
      <c r="D234" s="32">
        <v>0</v>
      </c>
      <c r="E234" s="31">
        <f t="shared" si="47"/>
        <v>0</v>
      </c>
      <c r="F234" s="30" t="s">
        <v>6</v>
      </c>
      <c r="G234" s="28">
        <f t="shared" si="48"/>
        <v>0</v>
      </c>
      <c r="H234" s="28">
        <f t="shared" si="49"/>
        <v>0</v>
      </c>
      <c r="I234" s="28">
        <f t="shared" si="50"/>
        <v>0</v>
      </c>
      <c r="J234" s="28">
        <f t="shared" si="51"/>
        <v>0</v>
      </c>
      <c r="K234" s="28">
        <f t="shared" si="59"/>
        <v>0</v>
      </c>
      <c r="L234" s="29"/>
      <c r="M234" s="28">
        <f t="shared" si="52"/>
        <v>0</v>
      </c>
      <c r="N234" s="28">
        <f t="shared" si="53"/>
        <v>0</v>
      </c>
      <c r="O234" s="28">
        <f t="shared" si="54"/>
        <v>0</v>
      </c>
      <c r="P234" s="28">
        <f t="shared" si="55"/>
        <v>0</v>
      </c>
      <c r="Q234" s="28">
        <f t="shared" si="56"/>
        <v>0</v>
      </c>
      <c r="R234" s="28">
        <f t="shared" si="57"/>
        <v>0</v>
      </c>
      <c r="S234" s="28">
        <f t="shared" si="58"/>
        <v>0</v>
      </c>
    </row>
    <row r="235" spans="1:19" ht="12" customHeight="1" x14ac:dyDescent="0.2">
      <c r="A235" s="33">
        <f t="shared" si="45"/>
        <v>210</v>
      </c>
      <c r="B235" s="32">
        <v>0</v>
      </c>
      <c r="C235" s="31">
        <f t="shared" si="46"/>
        <v>0</v>
      </c>
      <c r="D235" s="32">
        <v>0</v>
      </c>
      <c r="E235" s="31">
        <f t="shared" si="47"/>
        <v>0</v>
      </c>
      <c r="F235" s="30" t="s">
        <v>6</v>
      </c>
      <c r="G235" s="28">
        <f t="shared" si="48"/>
        <v>0</v>
      </c>
      <c r="H235" s="28">
        <f t="shared" si="49"/>
        <v>0</v>
      </c>
      <c r="I235" s="28">
        <f t="shared" si="50"/>
        <v>0</v>
      </c>
      <c r="J235" s="28">
        <f t="shared" si="51"/>
        <v>0</v>
      </c>
      <c r="K235" s="28">
        <f t="shared" si="59"/>
        <v>0</v>
      </c>
      <c r="L235" s="29"/>
      <c r="M235" s="28">
        <f t="shared" si="52"/>
        <v>0</v>
      </c>
      <c r="N235" s="28">
        <f t="shared" si="53"/>
        <v>0</v>
      </c>
      <c r="O235" s="28">
        <f t="shared" si="54"/>
        <v>0</v>
      </c>
      <c r="P235" s="28">
        <f t="shared" si="55"/>
        <v>0</v>
      </c>
      <c r="Q235" s="28">
        <f t="shared" si="56"/>
        <v>0</v>
      </c>
      <c r="R235" s="28">
        <f t="shared" si="57"/>
        <v>0</v>
      </c>
      <c r="S235" s="28">
        <f t="shared" si="58"/>
        <v>0</v>
      </c>
    </row>
    <row r="236" spans="1:19" ht="12" customHeight="1" x14ac:dyDescent="0.2">
      <c r="A236" s="33">
        <f t="shared" si="45"/>
        <v>211</v>
      </c>
      <c r="B236" s="32">
        <v>0</v>
      </c>
      <c r="C236" s="31">
        <f t="shared" si="46"/>
        <v>0</v>
      </c>
      <c r="D236" s="32">
        <v>0</v>
      </c>
      <c r="E236" s="31">
        <f t="shared" si="47"/>
        <v>0</v>
      </c>
      <c r="F236" s="30" t="s">
        <v>6</v>
      </c>
      <c r="G236" s="28">
        <f t="shared" si="48"/>
        <v>0</v>
      </c>
      <c r="H236" s="28">
        <f t="shared" si="49"/>
        <v>0</v>
      </c>
      <c r="I236" s="28">
        <f t="shared" si="50"/>
        <v>0</v>
      </c>
      <c r="J236" s="28">
        <f t="shared" si="51"/>
        <v>0</v>
      </c>
      <c r="K236" s="28">
        <f t="shared" si="59"/>
        <v>0</v>
      </c>
      <c r="L236" s="29"/>
      <c r="M236" s="28">
        <f t="shared" si="52"/>
        <v>0</v>
      </c>
      <c r="N236" s="28">
        <f t="shared" si="53"/>
        <v>0</v>
      </c>
      <c r="O236" s="28">
        <f t="shared" si="54"/>
        <v>0</v>
      </c>
      <c r="P236" s="28">
        <f t="shared" si="55"/>
        <v>0</v>
      </c>
      <c r="Q236" s="28">
        <f t="shared" si="56"/>
        <v>0</v>
      </c>
      <c r="R236" s="28">
        <f t="shared" si="57"/>
        <v>0</v>
      </c>
      <c r="S236" s="28">
        <f t="shared" si="58"/>
        <v>0</v>
      </c>
    </row>
    <row r="237" spans="1:19" ht="12" customHeight="1" x14ac:dyDescent="0.2">
      <c r="A237" s="33">
        <f t="shared" si="45"/>
        <v>212</v>
      </c>
      <c r="B237" s="32">
        <v>0</v>
      </c>
      <c r="C237" s="31">
        <f t="shared" si="46"/>
        <v>0</v>
      </c>
      <c r="D237" s="32">
        <v>0</v>
      </c>
      <c r="E237" s="31">
        <f t="shared" si="47"/>
        <v>0</v>
      </c>
      <c r="F237" s="30" t="s">
        <v>6</v>
      </c>
      <c r="G237" s="28">
        <f t="shared" si="48"/>
        <v>0</v>
      </c>
      <c r="H237" s="28">
        <f t="shared" si="49"/>
        <v>0</v>
      </c>
      <c r="I237" s="28">
        <f t="shared" si="50"/>
        <v>0</v>
      </c>
      <c r="J237" s="28">
        <f t="shared" si="51"/>
        <v>0</v>
      </c>
      <c r="K237" s="28">
        <f t="shared" si="59"/>
        <v>0</v>
      </c>
      <c r="L237" s="29"/>
      <c r="M237" s="28">
        <f t="shared" si="52"/>
        <v>0</v>
      </c>
      <c r="N237" s="28">
        <f t="shared" si="53"/>
        <v>0</v>
      </c>
      <c r="O237" s="28">
        <f t="shared" si="54"/>
        <v>0</v>
      </c>
      <c r="P237" s="28">
        <f t="shared" si="55"/>
        <v>0</v>
      </c>
      <c r="Q237" s="28">
        <f t="shared" si="56"/>
        <v>0</v>
      </c>
      <c r="R237" s="28">
        <f t="shared" si="57"/>
        <v>0</v>
      </c>
      <c r="S237" s="28">
        <f t="shared" si="58"/>
        <v>0</v>
      </c>
    </row>
    <row r="238" spans="1:19" ht="12" customHeight="1" x14ac:dyDescent="0.2">
      <c r="A238" s="33">
        <f t="shared" si="45"/>
        <v>213</v>
      </c>
      <c r="B238" s="32">
        <v>0</v>
      </c>
      <c r="C238" s="31">
        <f t="shared" si="46"/>
        <v>0</v>
      </c>
      <c r="D238" s="32">
        <v>0</v>
      </c>
      <c r="E238" s="31">
        <f t="shared" si="47"/>
        <v>0</v>
      </c>
      <c r="F238" s="30" t="s">
        <v>6</v>
      </c>
      <c r="G238" s="28">
        <f t="shared" si="48"/>
        <v>0</v>
      </c>
      <c r="H238" s="28">
        <f t="shared" si="49"/>
        <v>0</v>
      </c>
      <c r="I238" s="28">
        <f t="shared" si="50"/>
        <v>0</v>
      </c>
      <c r="J238" s="28">
        <f t="shared" si="51"/>
        <v>0</v>
      </c>
      <c r="K238" s="28">
        <f t="shared" si="59"/>
        <v>0</v>
      </c>
      <c r="L238" s="29"/>
      <c r="M238" s="28">
        <f t="shared" si="52"/>
        <v>0</v>
      </c>
      <c r="N238" s="28">
        <f t="shared" si="53"/>
        <v>0</v>
      </c>
      <c r="O238" s="28">
        <f t="shared" si="54"/>
        <v>0</v>
      </c>
      <c r="P238" s="28">
        <f t="shared" si="55"/>
        <v>0</v>
      </c>
      <c r="Q238" s="28">
        <f t="shared" si="56"/>
        <v>0</v>
      </c>
      <c r="R238" s="28">
        <f t="shared" si="57"/>
        <v>0</v>
      </c>
      <c r="S238" s="28">
        <f t="shared" si="58"/>
        <v>0</v>
      </c>
    </row>
    <row r="239" spans="1:19" ht="12" customHeight="1" x14ac:dyDescent="0.2">
      <c r="A239" s="33">
        <f t="shared" si="45"/>
        <v>214</v>
      </c>
      <c r="B239" s="32">
        <v>0</v>
      </c>
      <c r="C239" s="31">
        <f t="shared" si="46"/>
        <v>0</v>
      </c>
      <c r="D239" s="32">
        <v>0</v>
      </c>
      <c r="E239" s="31">
        <f t="shared" si="47"/>
        <v>0</v>
      </c>
      <c r="F239" s="30" t="s">
        <v>6</v>
      </c>
      <c r="G239" s="28">
        <f t="shared" si="48"/>
        <v>0</v>
      </c>
      <c r="H239" s="28">
        <f t="shared" si="49"/>
        <v>0</v>
      </c>
      <c r="I239" s="28">
        <f t="shared" si="50"/>
        <v>0</v>
      </c>
      <c r="J239" s="28">
        <f t="shared" si="51"/>
        <v>0</v>
      </c>
      <c r="K239" s="28">
        <f t="shared" si="59"/>
        <v>0</v>
      </c>
      <c r="L239" s="29"/>
      <c r="M239" s="28">
        <f t="shared" si="52"/>
        <v>0</v>
      </c>
      <c r="N239" s="28">
        <f t="shared" si="53"/>
        <v>0</v>
      </c>
      <c r="O239" s="28">
        <f t="shared" si="54"/>
        <v>0</v>
      </c>
      <c r="P239" s="28">
        <f t="shared" si="55"/>
        <v>0</v>
      </c>
      <c r="Q239" s="28">
        <f t="shared" si="56"/>
        <v>0</v>
      </c>
      <c r="R239" s="28">
        <f t="shared" si="57"/>
        <v>0</v>
      </c>
      <c r="S239" s="28">
        <f t="shared" si="58"/>
        <v>0</v>
      </c>
    </row>
    <row r="240" spans="1:19" ht="12" customHeight="1" x14ac:dyDescent="0.2">
      <c r="A240" s="33">
        <f t="shared" si="45"/>
        <v>215</v>
      </c>
      <c r="B240" s="32">
        <v>0</v>
      </c>
      <c r="C240" s="31">
        <f t="shared" si="46"/>
        <v>0</v>
      </c>
      <c r="D240" s="32">
        <v>0</v>
      </c>
      <c r="E240" s="31">
        <f t="shared" si="47"/>
        <v>0</v>
      </c>
      <c r="F240" s="30" t="s">
        <v>6</v>
      </c>
      <c r="G240" s="28">
        <f t="shared" si="48"/>
        <v>0</v>
      </c>
      <c r="H240" s="28">
        <f t="shared" si="49"/>
        <v>0</v>
      </c>
      <c r="I240" s="28">
        <f t="shared" si="50"/>
        <v>0</v>
      </c>
      <c r="J240" s="28">
        <f t="shared" si="51"/>
        <v>0</v>
      </c>
      <c r="K240" s="28">
        <f t="shared" si="59"/>
        <v>0</v>
      </c>
      <c r="L240" s="29"/>
      <c r="M240" s="28">
        <f t="shared" si="52"/>
        <v>0</v>
      </c>
      <c r="N240" s="28">
        <f t="shared" si="53"/>
        <v>0</v>
      </c>
      <c r="O240" s="28">
        <f t="shared" si="54"/>
        <v>0</v>
      </c>
      <c r="P240" s="28">
        <f t="shared" si="55"/>
        <v>0</v>
      </c>
      <c r="Q240" s="28">
        <f t="shared" si="56"/>
        <v>0</v>
      </c>
      <c r="R240" s="28">
        <f t="shared" si="57"/>
        <v>0</v>
      </c>
      <c r="S240" s="28">
        <f t="shared" si="58"/>
        <v>0</v>
      </c>
    </row>
    <row r="241" spans="1:19" ht="12" customHeight="1" x14ac:dyDescent="0.2">
      <c r="A241" s="33">
        <f t="shared" si="45"/>
        <v>216</v>
      </c>
      <c r="B241" s="32">
        <v>0</v>
      </c>
      <c r="C241" s="31">
        <f t="shared" si="46"/>
        <v>0</v>
      </c>
      <c r="D241" s="32">
        <v>0</v>
      </c>
      <c r="E241" s="31">
        <f t="shared" si="47"/>
        <v>0</v>
      </c>
      <c r="F241" s="30" t="s">
        <v>6</v>
      </c>
      <c r="G241" s="28">
        <f t="shared" si="48"/>
        <v>0</v>
      </c>
      <c r="H241" s="28">
        <f t="shared" si="49"/>
        <v>0</v>
      </c>
      <c r="I241" s="28">
        <f t="shared" si="50"/>
        <v>0</v>
      </c>
      <c r="J241" s="28">
        <f t="shared" si="51"/>
        <v>0</v>
      </c>
      <c r="K241" s="28">
        <f t="shared" si="59"/>
        <v>0</v>
      </c>
      <c r="L241" s="29"/>
      <c r="M241" s="28">
        <f t="shared" si="52"/>
        <v>0</v>
      </c>
      <c r="N241" s="28">
        <f t="shared" si="53"/>
        <v>0</v>
      </c>
      <c r="O241" s="28">
        <f t="shared" si="54"/>
        <v>0</v>
      </c>
      <c r="P241" s="28">
        <f t="shared" si="55"/>
        <v>0</v>
      </c>
      <c r="Q241" s="28">
        <f t="shared" si="56"/>
        <v>0</v>
      </c>
      <c r="R241" s="28">
        <f t="shared" si="57"/>
        <v>0</v>
      </c>
      <c r="S241" s="28">
        <f t="shared" si="58"/>
        <v>0</v>
      </c>
    </row>
    <row r="242" spans="1:19" ht="12" customHeight="1" x14ac:dyDescent="0.2">
      <c r="A242" s="33">
        <f t="shared" si="45"/>
        <v>217</v>
      </c>
      <c r="B242" s="32">
        <v>0</v>
      </c>
      <c r="C242" s="31">
        <f t="shared" si="46"/>
        <v>0</v>
      </c>
      <c r="D242" s="32">
        <v>0</v>
      </c>
      <c r="E242" s="31">
        <f t="shared" si="47"/>
        <v>0</v>
      </c>
      <c r="F242" s="30" t="s">
        <v>6</v>
      </c>
      <c r="G242" s="28">
        <f t="shared" si="48"/>
        <v>0</v>
      </c>
      <c r="H242" s="28">
        <f t="shared" si="49"/>
        <v>0</v>
      </c>
      <c r="I242" s="28">
        <f t="shared" si="50"/>
        <v>0</v>
      </c>
      <c r="J242" s="28">
        <f t="shared" si="51"/>
        <v>0</v>
      </c>
      <c r="K242" s="28">
        <f t="shared" si="59"/>
        <v>0</v>
      </c>
      <c r="L242" s="29"/>
      <c r="M242" s="28">
        <f t="shared" si="52"/>
        <v>0</v>
      </c>
      <c r="N242" s="28">
        <f t="shared" si="53"/>
        <v>0</v>
      </c>
      <c r="O242" s="28">
        <f t="shared" si="54"/>
        <v>0</v>
      </c>
      <c r="P242" s="28">
        <f t="shared" si="55"/>
        <v>0</v>
      </c>
      <c r="Q242" s="28">
        <f t="shared" si="56"/>
        <v>0</v>
      </c>
      <c r="R242" s="28">
        <f t="shared" si="57"/>
        <v>0</v>
      </c>
      <c r="S242" s="28">
        <f t="shared" si="58"/>
        <v>0</v>
      </c>
    </row>
    <row r="243" spans="1:19" ht="12" customHeight="1" x14ac:dyDescent="0.2">
      <c r="A243" s="33">
        <f t="shared" si="45"/>
        <v>218</v>
      </c>
      <c r="B243" s="32">
        <v>0</v>
      </c>
      <c r="C243" s="31">
        <f t="shared" si="46"/>
        <v>0</v>
      </c>
      <c r="D243" s="32">
        <v>0</v>
      </c>
      <c r="E243" s="31">
        <f t="shared" si="47"/>
        <v>0</v>
      </c>
      <c r="F243" s="30" t="s">
        <v>6</v>
      </c>
      <c r="G243" s="28">
        <f t="shared" si="48"/>
        <v>0</v>
      </c>
      <c r="H243" s="28">
        <f t="shared" si="49"/>
        <v>0</v>
      </c>
      <c r="I243" s="28">
        <f t="shared" si="50"/>
        <v>0</v>
      </c>
      <c r="J243" s="28">
        <f t="shared" si="51"/>
        <v>0</v>
      </c>
      <c r="K243" s="28">
        <f t="shared" si="59"/>
        <v>0</v>
      </c>
      <c r="L243" s="29"/>
      <c r="M243" s="28">
        <f t="shared" si="52"/>
        <v>0</v>
      </c>
      <c r="N243" s="28">
        <f t="shared" si="53"/>
        <v>0</v>
      </c>
      <c r="O243" s="28">
        <f t="shared" si="54"/>
        <v>0</v>
      </c>
      <c r="P243" s="28">
        <f t="shared" si="55"/>
        <v>0</v>
      </c>
      <c r="Q243" s="28">
        <f t="shared" si="56"/>
        <v>0</v>
      </c>
      <c r="R243" s="28">
        <f t="shared" si="57"/>
        <v>0</v>
      </c>
      <c r="S243" s="28">
        <f t="shared" si="58"/>
        <v>0</v>
      </c>
    </row>
    <row r="244" spans="1:19" ht="12" customHeight="1" x14ac:dyDescent="0.2">
      <c r="A244" s="33">
        <f t="shared" si="45"/>
        <v>219</v>
      </c>
      <c r="B244" s="32">
        <v>0</v>
      </c>
      <c r="C244" s="31">
        <f t="shared" si="46"/>
        <v>0</v>
      </c>
      <c r="D244" s="32">
        <v>0</v>
      </c>
      <c r="E244" s="31">
        <f t="shared" si="47"/>
        <v>0</v>
      </c>
      <c r="F244" s="30" t="s">
        <v>6</v>
      </c>
      <c r="G244" s="28">
        <f t="shared" si="48"/>
        <v>0</v>
      </c>
      <c r="H244" s="28">
        <f t="shared" si="49"/>
        <v>0</v>
      </c>
      <c r="I244" s="28">
        <f t="shared" si="50"/>
        <v>0</v>
      </c>
      <c r="J244" s="28">
        <f t="shared" si="51"/>
        <v>0</v>
      </c>
      <c r="K244" s="28">
        <f t="shared" si="59"/>
        <v>0</v>
      </c>
      <c r="L244" s="29"/>
      <c r="M244" s="28">
        <f t="shared" si="52"/>
        <v>0</v>
      </c>
      <c r="N244" s="28">
        <f t="shared" si="53"/>
        <v>0</v>
      </c>
      <c r="O244" s="28">
        <f t="shared" si="54"/>
        <v>0</v>
      </c>
      <c r="P244" s="28">
        <f t="shared" si="55"/>
        <v>0</v>
      </c>
      <c r="Q244" s="28">
        <f t="shared" si="56"/>
        <v>0</v>
      </c>
      <c r="R244" s="28">
        <f t="shared" si="57"/>
        <v>0</v>
      </c>
      <c r="S244" s="28">
        <f t="shared" si="58"/>
        <v>0</v>
      </c>
    </row>
    <row r="245" spans="1:19" ht="12" customHeight="1" x14ac:dyDescent="0.2">
      <c r="A245" s="33">
        <f t="shared" si="45"/>
        <v>220</v>
      </c>
      <c r="B245" s="32">
        <v>0</v>
      </c>
      <c r="C245" s="31">
        <f t="shared" si="46"/>
        <v>0</v>
      </c>
      <c r="D245" s="32">
        <v>0</v>
      </c>
      <c r="E245" s="31">
        <f t="shared" si="47"/>
        <v>0</v>
      </c>
      <c r="F245" s="30" t="s">
        <v>6</v>
      </c>
      <c r="G245" s="28">
        <f t="shared" si="48"/>
        <v>0</v>
      </c>
      <c r="H245" s="28">
        <f t="shared" si="49"/>
        <v>0</v>
      </c>
      <c r="I245" s="28">
        <f t="shared" si="50"/>
        <v>0</v>
      </c>
      <c r="J245" s="28">
        <f t="shared" si="51"/>
        <v>0</v>
      </c>
      <c r="K245" s="28">
        <f t="shared" si="59"/>
        <v>0</v>
      </c>
      <c r="L245" s="29"/>
      <c r="M245" s="28">
        <f t="shared" si="52"/>
        <v>0</v>
      </c>
      <c r="N245" s="28">
        <f t="shared" si="53"/>
        <v>0</v>
      </c>
      <c r="O245" s="28">
        <f t="shared" si="54"/>
        <v>0</v>
      </c>
      <c r="P245" s="28">
        <f t="shared" si="55"/>
        <v>0</v>
      </c>
      <c r="Q245" s="28">
        <f t="shared" si="56"/>
        <v>0</v>
      </c>
      <c r="R245" s="28">
        <f t="shared" si="57"/>
        <v>0</v>
      </c>
      <c r="S245" s="28">
        <f t="shared" si="58"/>
        <v>0</v>
      </c>
    </row>
    <row r="246" spans="1:19" ht="12" customHeight="1" x14ac:dyDescent="0.2">
      <c r="A246" s="33">
        <f t="shared" si="45"/>
        <v>221</v>
      </c>
      <c r="B246" s="32">
        <v>0</v>
      </c>
      <c r="C246" s="31">
        <f t="shared" si="46"/>
        <v>0</v>
      </c>
      <c r="D246" s="32">
        <v>0</v>
      </c>
      <c r="E246" s="31">
        <f t="shared" si="47"/>
        <v>0</v>
      </c>
      <c r="F246" s="30" t="s">
        <v>6</v>
      </c>
      <c r="G246" s="28">
        <f t="shared" si="48"/>
        <v>0</v>
      </c>
      <c r="H246" s="28">
        <f t="shared" si="49"/>
        <v>0</v>
      </c>
      <c r="I246" s="28">
        <f t="shared" si="50"/>
        <v>0</v>
      </c>
      <c r="J246" s="28">
        <f t="shared" si="51"/>
        <v>0</v>
      </c>
      <c r="K246" s="28">
        <f t="shared" si="59"/>
        <v>0</v>
      </c>
      <c r="L246" s="29"/>
      <c r="M246" s="28">
        <f t="shared" si="52"/>
        <v>0</v>
      </c>
      <c r="N246" s="28">
        <f t="shared" si="53"/>
        <v>0</v>
      </c>
      <c r="O246" s="28">
        <f t="shared" si="54"/>
        <v>0</v>
      </c>
      <c r="P246" s="28">
        <f t="shared" si="55"/>
        <v>0</v>
      </c>
      <c r="Q246" s="28">
        <f t="shared" si="56"/>
        <v>0</v>
      </c>
      <c r="R246" s="28">
        <f t="shared" si="57"/>
        <v>0</v>
      </c>
      <c r="S246" s="28">
        <f t="shared" si="58"/>
        <v>0</v>
      </c>
    </row>
    <row r="247" spans="1:19" ht="12" customHeight="1" x14ac:dyDescent="0.2">
      <c r="A247" s="33">
        <f t="shared" si="45"/>
        <v>222</v>
      </c>
      <c r="B247" s="32">
        <v>0</v>
      </c>
      <c r="C247" s="31">
        <f t="shared" si="46"/>
        <v>0</v>
      </c>
      <c r="D247" s="32">
        <v>0</v>
      </c>
      <c r="E247" s="31">
        <f t="shared" si="47"/>
        <v>0</v>
      </c>
      <c r="F247" s="30" t="s">
        <v>6</v>
      </c>
      <c r="G247" s="28">
        <f t="shared" si="48"/>
        <v>0</v>
      </c>
      <c r="H247" s="28">
        <f t="shared" si="49"/>
        <v>0</v>
      </c>
      <c r="I247" s="28">
        <f t="shared" si="50"/>
        <v>0</v>
      </c>
      <c r="J247" s="28">
        <f t="shared" si="51"/>
        <v>0</v>
      </c>
      <c r="K247" s="28">
        <f t="shared" si="59"/>
        <v>0</v>
      </c>
      <c r="L247" s="29"/>
      <c r="M247" s="28">
        <f t="shared" si="52"/>
        <v>0</v>
      </c>
      <c r="N247" s="28">
        <f t="shared" si="53"/>
        <v>0</v>
      </c>
      <c r="O247" s="28">
        <f t="shared" si="54"/>
        <v>0</v>
      </c>
      <c r="P247" s="28">
        <f t="shared" si="55"/>
        <v>0</v>
      </c>
      <c r="Q247" s="28">
        <f t="shared" si="56"/>
        <v>0</v>
      </c>
      <c r="R247" s="28">
        <f t="shared" si="57"/>
        <v>0</v>
      </c>
      <c r="S247" s="28">
        <f t="shared" si="58"/>
        <v>0</v>
      </c>
    </row>
    <row r="248" spans="1:19" ht="12" customHeight="1" x14ac:dyDescent="0.2">
      <c r="A248" s="33">
        <f t="shared" si="45"/>
        <v>223</v>
      </c>
      <c r="B248" s="32">
        <v>0</v>
      </c>
      <c r="C248" s="31">
        <f t="shared" si="46"/>
        <v>0</v>
      </c>
      <c r="D248" s="32">
        <v>0</v>
      </c>
      <c r="E248" s="31">
        <f t="shared" si="47"/>
        <v>0</v>
      </c>
      <c r="F248" s="30" t="s">
        <v>6</v>
      </c>
      <c r="G248" s="28">
        <f t="shared" si="48"/>
        <v>0</v>
      </c>
      <c r="H248" s="28">
        <f t="shared" si="49"/>
        <v>0</v>
      </c>
      <c r="I248" s="28">
        <f t="shared" si="50"/>
        <v>0</v>
      </c>
      <c r="J248" s="28">
        <f t="shared" si="51"/>
        <v>0</v>
      </c>
      <c r="K248" s="28">
        <f t="shared" si="59"/>
        <v>0</v>
      </c>
      <c r="L248" s="29"/>
      <c r="M248" s="28">
        <f t="shared" si="52"/>
        <v>0</v>
      </c>
      <c r="N248" s="28">
        <f t="shared" si="53"/>
        <v>0</v>
      </c>
      <c r="O248" s="28">
        <f t="shared" si="54"/>
        <v>0</v>
      </c>
      <c r="P248" s="28">
        <f t="shared" si="55"/>
        <v>0</v>
      </c>
      <c r="Q248" s="28">
        <f t="shared" si="56"/>
        <v>0</v>
      </c>
      <c r="R248" s="28">
        <f t="shared" si="57"/>
        <v>0</v>
      </c>
      <c r="S248" s="28">
        <f t="shared" si="58"/>
        <v>0</v>
      </c>
    </row>
    <row r="249" spans="1:19" ht="12" customHeight="1" x14ac:dyDescent="0.2">
      <c r="A249" s="33">
        <f t="shared" si="45"/>
        <v>224</v>
      </c>
      <c r="B249" s="32">
        <v>0</v>
      </c>
      <c r="C249" s="31">
        <f t="shared" si="46"/>
        <v>0</v>
      </c>
      <c r="D249" s="32">
        <v>0</v>
      </c>
      <c r="E249" s="31">
        <f t="shared" si="47"/>
        <v>0</v>
      </c>
      <c r="F249" s="30" t="s">
        <v>6</v>
      </c>
      <c r="G249" s="28">
        <f t="shared" si="48"/>
        <v>0</v>
      </c>
      <c r="H249" s="28">
        <f t="shared" si="49"/>
        <v>0</v>
      </c>
      <c r="I249" s="28">
        <f t="shared" si="50"/>
        <v>0</v>
      </c>
      <c r="J249" s="28">
        <f t="shared" si="51"/>
        <v>0</v>
      </c>
      <c r="K249" s="28">
        <f t="shared" si="59"/>
        <v>0</v>
      </c>
      <c r="L249" s="29"/>
      <c r="M249" s="28">
        <f t="shared" si="52"/>
        <v>0</v>
      </c>
      <c r="N249" s="28">
        <f t="shared" si="53"/>
        <v>0</v>
      </c>
      <c r="O249" s="28">
        <f t="shared" si="54"/>
        <v>0</v>
      </c>
      <c r="P249" s="28">
        <f t="shared" si="55"/>
        <v>0</v>
      </c>
      <c r="Q249" s="28">
        <f t="shared" si="56"/>
        <v>0</v>
      </c>
      <c r="R249" s="28">
        <f t="shared" si="57"/>
        <v>0</v>
      </c>
      <c r="S249" s="28">
        <f t="shared" si="58"/>
        <v>0</v>
      </c>
    </row>
    <row r="250" spans="1:19" ht="12" customHeight="1" x14ac:dyDescent="0.2">
      <c r="A250" s="33">
        <f t="shared" si="45"/>
        <v>225</v>
      </c>
      <c r="B250" s="32">
        <v>0</v>
      </c>
      <c r="C250" s="31">
        <f t="shared" si="46"/>
        <v>0</v>
      </c>
      <c r="D250" s="32">
        <v>0</v>
      </c>
      <c r="E250" s="31">
        <f t="shared" si="47"/>
        <v>0</v>
      </c>
      <c r="F250" s="30" t="s">
        <v>6</v>
      </c>
      <c r="G250" s="28">
        <f t="shared" si="48"/>
        <v>0</v>
      </c>
      <c r="H250" s="28">
        <f t="shared" si="49"/>
        <v>0</v>
      </c>
      <c r="I250" s="28">
        <f t="shared" si="50"/>
        <v>0</v>
      </c>
      <c r="J250" s="28">
        <f t="shared" si="51"/>
        <v>0</v>
      </c>
      <c r="K250" s="28">
        <f t="shared" si="59"/>
        <v>0</v>
      </c>
      <c r="L250" s="29"/>
      <c r="M250" s="28">
        <f t="shared" si="52"/>
        <v>0</v>
      </c>
      <c r="N250" s="28">
        <f t="shared" si="53"/>
        <v>0</v>
      </c>
      <c r="O250" s="28">
        <f t="shared" si="54"/>
        <v>0</v>
      </c>
      <c r="P250" s="28">
        <f t="shared" si="55"/>
        <v>0</v>
      </c>
      <c r="Q250" s="28">
        <f t="shared" si="56"/>
        <v>0</v>
      </c>
      <c r="R250" s="28">
        <f t="shared" si="57"/>
        <v>0</v>
      </c>
      <c r="S250" s="28">
        <f t="shared" si="58"/>
        <v>0</v>
      </c>
    </row>
    <row r="251" spans="1:19" ht="12" customHeight="1" x14ac:dyDescent="0.2">
      <c r="A251" s="33">
        <f t="shared" si="45"/>
        <v>226</v>
      </c>
      <c r="B251" s="32">
        <v>0</v>
      </c>
      <c r="C251" s="31">
        <f t="shared" si="46"/>
        <v>0</v>
      </c>
      <c r="D251" s="32">
        <v>0</v>
      </c>
      <c r="E251" s="31">
        <f t="shared" si="47"/>
        <v>0</v>
      </c>
      <c r="F251" s="30" t="s">
        <v>6</v>
      </c>
      <c r="G251" s="28">
        <f t="shared" si="48"/>
        <v>0</v>
      </c>
      <c r="H251" s="28">
        <f t="shared" si="49"/>
        <v>0</v>
      </c>
      <c r="I251" s="28">
        <f t="shared" si="50"/>
        <v>0</v>
      </c>
      <c r="J251" s="28">
        <f t="shared" si="51"/>
        <v>0</v>
      </c>
      <c r="K251" s="28">
        <f t="shared" si="59"/>
        <v>0</v>
      </c>
      <c r="L251" s="29"/>
      <c r="M251" s="28">
        <f t="shared" si="52"/>
        <v>0</v>
      </c>
      <c r="N251" s="28">
        <f t="shared" si="53"/>
        <v>0</v>
      </c>
      <c r="O251" s="28">
        <f t="shared" si="54"/>
        <v>0</v>
      </c>
      <c r="P251" s="28">
        <f t="shared" si="55"/>
        <v>0</v>
      </c>
      <c r="Q251" s="28">
        <f t="shared" si="56"/>
        <v>0</v>
      </c>
      <c r="R251" s="28">
        <f t="shared" si="57"/>
        <v>0</v>
      </c>
      <c r="S251" s="28">
        <f t="shared" si="58"/>
        <v>0</v>
      </c>
    </row>
    <row r="252" spans="1:19" ht="12" customHeight="1" x14ac:dyDescent="0.2">
      <c r="A252" s="33">
        <f t="shared" si="45"/>
        <v>227</v>
      </c>
      <c r="B252" s="32">
        <v>0</v>
      </c>
      <c r="C252" s="31">
        <f t="shared" si="46"/>
        <v>0</v>
      </c>
      <c r="D252" s="32">
        <v>0</v>
      </c>
      <c r="E252" s="31">
        <f t="shared" si="47"/>
        <v>0</v>
      </c>
      <c r="F252" s="30" t="s">
        <v>6</v>
      </c>
      <c r="G252" s="28">
        <f t="shared" si="48"/>
        <v>0</v>
      </c>
      <c r="H252" s="28">
        <f t="shared" si="49"/>
        <v>0</v>
      </c>
      <c r="I252" s="28">
        <f t="shared" si="50"/>
        <v>0</v>
      </c>
      <c r="J252" s="28">
        <f t="shared" si="51"/>
        <v>0</v>
      </c>
      <c r="K252" s="28">
        <f t="shared" si="59"/>
        <v>0</v>
      </c>
      <c r="L252" s="29"/>
      <c r="M252" s="28">
        <f t="shared" si="52"/>
        <v>0</v>
      </c>
      <c r="N252" s="28">
        <f t="shared" si="53"/>
        <v>0</v>
      </c>
      <c r="O252" s="28">
        <f t="shared" si="54"/>
        <v>0</v>
      </c>
      <c r="P252" s="28">
        <f t="shared" si="55"/>
        <v>0</v>
      </c>
      <c r="Q252" s="28">
        <f t="shared" si="56"/>
        <v>0</v>
      </c>
      <c r="R252" s="28">
        <f t="shared" si="57"/>
        <v>0</v>
      </c>
      <c r="S252" s="28">
        <f t="shared" si="58"/>
        <v>0</v>
      </c>
    </row>
    <row r="253" spans="1:19" ht="12" customHeight="1" x14ac:dyDescent="0.2">
      <c r="A253" s="33">
        <f t="shared" si="45"/>
        <v>228</v>
      </c>
      <c r="B253" s="32">
        <v>0</v>
      </c>
      <c r="C253" s="31">
        <f t="shared" si="46"/>
        <v>0</v>
      </c>
      <c r="D253" s="32">
        <v>0</v>
      </c>
      <c r="E253" s="31">
        <f t="shared" si="47"/>
        <v>0</v>
      </c>
      <c r="F253" s="30" t="s">
        <v>6</v>
      </c>
      <c r="G253" s="28">
        <f t="shared" si="48"/>
        <v>0</v>
      </c>
      <c r="H253" s="28">
        <f t="shared" si="49"/>
        <v>0</v>
      </c>
      <c r="I253" s="28">
        <f t="shared" si="50"/>
        <v>0</v>
      </c>
      <c r="J253" s="28">
        <f t="shared" si="51"/>
        <v>0</v>
      </c>
      <c r="K253" s="28">
        <f t="shared" si="59"/>
        <v>0</v>
      </c>
      <c r="L253" s="29"/>
      <c r="M253" s="28">
        <f t="shared" si="52"/>
        <v>0</v>
      </c>
      <c r="N253" s="28">
        <f t="shared" si="53"/>
        <v>0</v>
      </c>
      <c r="O253" s="28">
        <f t="shared" si="54"/>
        <v>0</v>
      </c>
      <c r="P253" s="28">
        <f t="shared" si="55"/>
        <v>0</v>
      </c>
      <c r="Q253" s="28">
        <f t="shared" si="56"/>
        <v>0</v>
      </c>
      <c r="R253" s="28">
        <f t="shared" si="57"/>
        <v>0</v>
      </c>
      <c r="S253" s="28">
        <f t="shared" si="58"/>
        <v>0</v>
      </c>
    </row>
    <row r="254" spans="1:19" ht="12" customHeight="1" x14ac:dyDescent="0.2">
      <c r="A254" s="33">
        <f t="shared" si="45"/>
        <v>229</v>
      </c>
      <c r="B254" s="32">
        <v>0</v>
      </c>
      <c r="C254" s="31">
        <f t="shared" si="46"/>
        <v>0</v>
      </c>
      <c r="D254" s="32">
        <v>0</v>
      </c>
      <c r="E254" s="31">
        <f t="shared" si="47"/>
        <v>0</v>
      </c>
      <c r="F254" s="30" t="s">
        <v>6</v>
      </c>
      <c r="G254" s="28">
        <f t="shared" si="48"/>
        <v>0</v>
      </c>
      <c r="H254" s="28">
        <f t="shared" si="49"/>
        <v>0</v>
      </c>
      <c r="I254" s="28">
        <f t="shared" si="50"/>
        <v>0</v>
      </c>
      <c r="J254" s="28">
        <f t="shared" si="51"/>
        <v>0</v>
      </c>
      <c r="K254" s="28">
        <f t="shared" si="59"/>
        <v>0</v>
      </c>
      <c r="L254" s="29"/>
      <c r="M254" s="28">
        <f t="shared" si="52"/>
        <v>0</v>
      </c>
      <c r="N254" s="28">
        <f t="shared" si="53"/>
        <v>0</v>
      </c>
      <c r="O254" s="28">
        <f t="shared" si="54"/>
        <v>0</v>
      </c>
      <c r="P254" s="28">
        <f t="shared" si="55"/>
        <v>0</v>
      </c>
      <c r="Q254" s="28">
        <f t="shared" si="56"/>
        <v>0</v>
      </c>
      <c r="R254" s="28">
        <f t="shared" si="57"/>
        <v>0</v>
      </c>
      <c r="S254" s="28">
        <f t="shared" si="58"/>
        <v>0</v>
      </c>
    </row>
    <row r="255" spans="1:19" ht="12" customHeight="1" x14ac:dyDescent="0.2">
      <c r="A255" s="33">
        <f t="shared" si="45"/>
        <v>230</v>
      </c>
      <c r="B255" s="32">
        <v>0</v>
      </c>
      <c r="C255" s="31">
        <f t="shared" si="46"/>
        <v>0</v>
      </c>
      <c r="D255" s="32">
        <v>0</v>
      </c>
      <c r="E255" s="31">
        <f t="shared" si="47"/>
        <v>0</v>
      </c>
      <c r="F255" s="30" t="s">
        <v>6</v>
      </c>
      <c r="G255" s="28">
        <f t="shared" si="48"/>
        <v>0</v>
      </c>
      <c r="H255" s="28">
        <f t="shared" si="49"/>
        <v>0</v>
      </c>
      <c r="I255" s="28">
        <f t="shared" si="50"/>
        <v>0</v>
      </c>
      <c r="J255" s="28">
        <f t="shared" si="51"/>
        <v>0</v>
      </c>
      <c r="K255" s="28">
        <f t="shared" si="59"/>
        <v>0</v>
      </c>
      <c r="L255" s="29"/>
      <c r="M255" s="28">
        <f t="shared" si="52"/>
        <v>0</v>
      </c>
      <c r="N255" s="28">
        <f t="shared" si="53"/>
        <v>0</v>
      </c>
      <c r="O255" s="28">
        <f t="shared" si="54"/>
        <v>0</v>
      </c>
      <c r="P255" s="28">
        <f t="shared" si="55"/>
        <v>0</v>
      </c>
      <c r="Q255" s="28">
        <f t="shared" si="56"/>
        <v>0</v>
      </c>
      <c r="R255" s="28">
        <f t="shared" si="57"/>
        <v>0</v>
      </c>
      <c r="S255" s="28">
        <f t="shared" si="58"/>
        <v>0</v>
      </c>
    </row>
    <row r="256" spans="1:19" ht="12" customHeight="1" x14ac:dyDescent="0.2">
      <c r="A256" s="33">
        <f t="shared" si="45"/>
        <v>231</v>
      </c>
      <c r="B256" s="32">
        <v>0</v>
      </c>
      <c r="C256" s="31">
        <f t="shared" si="46"/>
        <v>0</v>
      </c>
      <c r="D256" s="32">
        <v>0</v>
      </c>
      <c r="E256" s="31">
        <f t="shared" si="47"/>
        <v>0</v>
      </c>
      <c r="F256" s="30" t="s">
        <v>6</v>
      </c>
      <c r="G256" s="28">
        <f t="shared" si="48"/>
        <v>0</v>
      </c>
      <c r="H256" s="28">
        <f t="shared" si="49"/>
        <v>0</v>
      </c>
      <c r="I256" s="28">
        <f t="shared" si="50"/>
        <v>0</v>
      </c>
      <c r="J256" s="28">
        <f t="shared" si="51"/>
        <v>0</v>
      </c>
      <c r="K256" s="28">
        <f t="shared" si="59"/>
        <v>0</v>
      </c>
      <c r="L256" s="29"/>
      <c r="M256" s="28">
        <f t="shared" si="52"/>
        <v>0</v>
      </c>
      <c r="N256" s="28">
        <f t="shared" si="53"/>
        <v>0</v>
      </c>
      <c r="O256" s="28">
        <f t="shared" si="54"/>
        <v>0</v>
      </c>
      <c r="P256" s="28">
        <f t="shared" si="55"/>
        <v>0</v>
      </c>
      <c r="Q256" s="28">
        <f t="shared" si="56"/>
        <v>0</v>
      </c>
      <c r="R256" s="28">
        <f t="shared" si="57"/>
        <v>0</v>
      </c>
      <c r="S256" s="28">
        <f t="shared" si="58"/>
        <v>0</v>
      </c>
    </row>
    <row r="257" spans="1:19" ht="12" customHeight="1" x14ac:dyDescent="0.2">
      <c r="A257" s="33">
        <f t="shared" si="45"/>
        <v>232</v>
      </c>
      <c r="B257" s="32">
        <v>0</v>
      </c>
      <c r="C257" s="31">
        <f t="shared" si="46"/>
        <v>0</v>
      </c>
      <c r="D257" s="32">
        <v>0</v>
      </c>
      <c r="E257" s="31">
        <f t="shared" si="47"/>
        <v>0</v>
      </c>
      <c r="F257" s="30" t="s">
        <v>6</v>
      </c>
      <c r="G257" s="28">
        <f t="shared" si="48"/>
        <v>0</v>
      </c>
      <c r="H257" s="28">
        <f t="shared" si="49"/>
        <v>0</v>
      </c>
      <c r="I257" s="28">
        <f t="shared" si="50"/>
        <v>0</v>
      </c>
      <c r="J257" s="28">
        <f t="shared" si="51"/>
        <v>0</v>
      </c>
      <c r="K257" s="28">
        <f t="shared" si="59"/>
        <v>0</v>
      </c>
      <c r="L257" s="29"/>
      <c r="M257" s="28">
        <f t="shared" si="52"/>
        <v>0</v>
      </c>
      <c r="N257" s="28">
        <f t="shared" si="53"/>
        <v>0</v>
      </c>
      <c r="O257" s="28">
        <f t="shared" si="54"/>
        <v>0</v>
      </c>
      <c r="P257" s="28">
        <f t="shared" si="55"/>
        <v>0</v>
      </c>
      <c r="Q257" s="28">
        <f t="shared" si="56"/>
        <v>0</v>
      </c>
      <c r="R257" s="28">
        <f t="shared" si="57"/>
        <v>0</v>
      </c>
      <c r="S257" s="28">
        <f t="shared" si="58"/>
        <v>0</v>
      </c>
    </row>
    <row r="258" spans="1:19" ht="12" customHeight="1" x14ac:dyDescent="0.2">
      <c r="A258" s="33">
        <f t="shared" si="45"/>
        <v>233</v>
      </c>
      <c r="B258" s="32">
        <v>0</v>
      </c>
      <c r="C258" s="31">
        <f t="shared" si="46"/>
        <v>0</v>
      </c>
      <c r="D258" s="32">
        <v>0</v>
      </c>
      <c r="E258" s="31">
        <f t="shared" si="47"/>
        <v>0</v>
      </c>
      <c r="F258" s="30" t="s">
        <v>6</v>
      </c>
      <c r="G258" s="28">
        <f t="shared" si="48"/>
        <v>0</v>
      </c>
      <c r="H258" s="28">
        <f t="shared" si="49"/>
        <v>0</v>
      </c>
      <c r="I258" s="28">
        <f t="shared" si="50"/>
        <v>0</v>
      </c>
      <c r="J258" s="28">
        <f t="shared" si="51"/>
        <v>0</v>
      </c>
      <c r="K258" s="28">
        <f t="shared" si="59"/>
        <v>0</v>
      </c>
      <c r="L258" s="29"/>
      <c r="M258" s="28">
        <f t="shared" si="52"/>
        <v>0</v>
      </c>
      <c r="N258" s="28">
        <f t="shared" si="53"/>
        <v>0</v>
      </c>
      <c r="O258" s="28">
        <f t="shared" si="54"/>
        <v>0</v>
      </c>
      <c r="P258" s="28">
        <f t="shared" si="55"/>
        <v>0</v>
      </c>
      <c r="Q258" s="28">
        <f t="shared" si="56"/>
        <v>0</v>
      </c>
      <c r="R258" s="28">
        <f t="shared" si="57"/>
        <v>0</v>
      </c>
      <c r="S258" s="28">
        <f t="shared" si="58"/>
        <v>0</v>
      </c>
    </row>
    <row r="259" spans="1:19" ht="12" customHeight="1" x14ac:dyDescent="0.2">
      <c r="A259" s="33">
        <f t="shared" si="45"/>
        <v>234</v>
      </c>
      <c r="B259" s="32">
        <v>0</v>
      </c>
      <c r="C259" s="31">
        <f t="shared" si="46"/>
        <v>0</v>
      </c>
      <c r="D259" s="32">
        <v>0</v>
      </c>
      <c r="E259" s="31">
        <f t="shared" si="47"/>
        <v>0</v>
      </c>
      <c r="F259" s="30" t="s">
        <v>6</v>
      </c>
      <c r="G259" s="28">
        <f t="shared" si="48"/>
        <v>0</v>
      </c>
      <c r="H259" s="28">
        <f t="shared" si="49"/>
        <v>0</v>
      </c>
      <c r="I259" s="28">
        <f t="shared" si="50"/>
        <v>0</v>
      </c>
      <c r="J259" s="28">
        <f t="shared" si="51"/>
        <v>0</v>
      </c>
      <c r="K259" s="28">
        <f t="shared" si="59"/>
        <v>0</v>
      </c>
      <c r="L259" s="29"/>
      <c r="M259" s="28">
        <f t="shared" si="52"/>
        <v>0</v>
      </c>
      <c r="N259" s="28">
        <f t="shared" si="53"/>
        <v>0</v>
      </c>
      <c r="O259" s="28">
        <f t="shared" si="54"/>
        <v>0</v>
      </c>
      <c r="P259" s="28">
        <f t="shared" si="55"/>
        <v>0</v>
      </c>
      <c r="Q259" s="28">
        <f t="shared" si="56"/>
        <v>0</v>
      </c>
      <c r="R259" s="28">
        <f t="shared" si="57"/>
        <v>0</v>
      </c>
      <c r="S259" s="28">
        <f t="shared" si="58"/>
        <v>0</v>
      </c>
    </row>
    <row r="260" spans="1:19" ht="12" customHeight="1" x14ac:dyDescent="0.2">
      <c r="A260" s="33">
        <f t="shared" si="45"/>
        <v>235</v>
      </c>
      <c r="B260" s="32">
        <v>0</v>
      </c>
      <c r="C260" s="31">
        <f t="shared" si="46"/>
        <v>0</v>
      </c>
      <c r="D260" s="32">
        <v>0</v>
      </c>
      <c r="E260" s="31">
        <f t="shared" si="47"/>
        <v>0</v>
      </c>
      <c r="F260" s="30" t="s">
        <v>6</v>
      </c>
      <c r="G260" s="28">
        <f t="shared" si="48"/>
        <v>0</v>
      </c>
      <c r="H260" s="28">
        <f t="shared" si="49"/>
        <v>0</v>
      </c>
      <c r="I260" s="28">
        <f t="shared" si="50"/>
        <v>0</v>
      </c>
      <c r="J260" s="28">
        <f t="shared" si="51"/>
        <v>0</v>
      </c>
      <c r="K260" s="28">
        <f t="shared" si="59"/>
        <v>0</v>
      </c>
      <c r="L260" s="29"/>
      <c r="M260" s="28">
        <f t="shared" si="52"/>
        <v>0</v>
      </c>
      <c r="N260" s="28">
        <f t="shared" si="53"/>
        <v>0</v>
      </c>
      <c r="O260" s="28">
        <f t="shared" si="54"/>
        <v>0</v>
      </c>
      <c r="P260" s="28">
        <f t="shared" si="55"/>
        <v>0</v>
      </c>
      <c r="Q260" s="28">
        <f t="shared" si="56"/>
        <v>0</v>
      </c>
      <c r="R260" s="28">
        <f t="shared" si="57"/>
        <v>0</v>
      </c>
      <c r="S260" s="28">
        <f t="shared" si="58"/>
        <v>0</v>
      </c>
    </row>
    <row r="261" spans="1:19" ht="12" customHeight="1" x14ac:dyDescent="0.2">
      <c r="A261" s="33">
        <f t="shared" si="45"/>
        <v>236</v>
      </c>
      <c r="B261" s="32">
        <v>0</v>
      </c>
      <c r="C261" s="31">
        <f t="shared" si="46"/>
        <v>0</v>
      </c>
      <c r="D261" s="32">
        <v>0</v>
      </c>
      <c r="E261" s="31">
        <f t="shared" si="47"/>
        <v>0</v>
      </c>
      <c r="F261" s="30" t="s">
        <v>6</v>
      </c>
      <c r="G261" s="28">
        <f t="shared" si="48"/>
        <v>0</v>
      </c>
      <c r="H261" s="28">
        <f t="shared" si="49"/>
        <v>0</v>
      </c>
      <c r="I261" s="28">
        <f t="shared" si="50"/>
        <v>0</v>
      </c>
      <c r="J261" s="28">
        <f t="shared" si="51"/>
        <v>0</v>
      </c>
      <c r="K261" s="28">
        <f t="shared" si="59"/>
        <v>0</v>
      </c>
      <c r="L261" s="29"/>
      <c r="M261" s="28">
        <f t="shared" si="52"/>
        <v>0</v>
      </c>
      <c r="N261" s="28">
        <f t="shared" si="53"/>
        <v>0</v>
      </c>
      <c r="O261" s="28">
        <f t="shared" si="54"/>
        <v>0</v>
      </c>
      <c r="P261" s="28">
        <f t="shared" si="55"/>
        <v>0</v>
      </c>
      <c r="Q261" s="28">
        <f t="shared" si="56"/>
        <v>0</v>
      </c>
      <c r="R261" s="28">
        <f t="shared" si="57"/>
        <v>0</v>
      </c>
      <c r="S261" s="28">
        <f t="shared" si="58"/>
        <v>0</v>
      </c>
    </row>
    <row r="262" spans="1:19" ht="12" customHeight="1" x14ac:dyDescent="0.2">
      <c r="A262" s="33">
        <f t="shared" si="45"/>
        <v>237</v>
      </c>
      <c r="B262" s="32">
        <v>0</v>
      </c>
      <c r="C262" s="31">
        <f t="shared" si="46"/>
        <v>0</v>
      </c>
      <c r="D262" s="32">
        <v>0</v>
      </c>
      <c r="E262" s="31">
        <f t="shared" si="47"/>
        <v>0</v>
      </c>
      <c r="F262" s="30" t="s">
        <v>6</v>
      </c>
      <c r="G262" s="28">
        <f t="shared" si="48"/>
        <v>0</v>
      </c>
      <c r="H262" s="28">
        <f t="shared" si="49"/>
        <v>0</v>
      </c>
      <c r="I262" s="28">
        <f t="shared" si="50"/>
        <v>0</v>
      </c>
      <c r="J262" s="28">
        <f t="shared" si="51"/>
        <v>0</v>
      </c>
      <c r="K262" s="28">
        <f t="shared" si="59"/>
        <v>0</v>
      </c>
      <c r="L262" s="29"/>
      <c r="M262" s="28">
        <f t="shared" si="52"/>
        <v>0</v>
      </c>
      <c r="N262" s="28">
        <f t="shared" si="53"/>
        <v>0</v>
      </c>
      <c r="O262" s="28">
        <f t="shared" si="54"/>
        <v>0</v>
      </c>
      <c r="P262" s="28">
        <f t="shared" si="55"/>
        <v>0</v>
      </c>
      <c r="Q262" s="28">
        <f t="shared" si="56"/>
        <v>0</v>
      </c>
      <c r="R262" s="28">
        <f t="shared" si="57"/>
        <v>0</v>
      </c>
      <c r="S262" s="28">
        <f t="shared" si="58"/>
        <v>0</v>
      </c>
    </row>
    <row r="263" spans="1:19" ht="12" customHeight="1" x14ac:dyDescent="0.2">
      <c r="A263" s="33">
        <f t="shared" si="45"/>
        <v>238</v>
      </c>
      <c r="B263" s="32">
        <v>0</v>
      </c>
      <c r="C263" s="31">
        <f t="shared" si="46"/>
        <v>0</v>
      </c>
      <c r="D263" s="32">
        <v>0</v>
      </c>
      <c r="E263" s="31">
        <f t="shared" si="47"/>
        <v>0</v>
      </c>
      <c r="F263" s="30" t="s">
        <v>6</v>
      </c>
      <c r="G263" s="28">
        <f t="shared" si="48"/>
        <v>0</v>
      </c>
      <c r="H263" s="28">
        <f t="shared" si="49"/>
        <v>0</v>
      </c>
      <c r="I263" s="28">
        <f t="shared" si="50"/>
        <v>0</v>
      </c>
      <c r="J263" s="28">
        <f t="shared" si="51"/>
        <v>0</v>
      </c>
      <c r="K263" s="28">
        <f t="shared" si="59"/>
        <v>0</v>
      </c>
      <c r="L263" s="29"/>
      <c r="M263" s="28">
        <f t="shared" si="52"/>
        <v>0</v>
      </c>
      <c r="N263" s="28">
        <f t="shared" si="53"/>
        <v>0</v>
      </c>
      <c r="O263" s="28">
        <f t="shared" si="54"/>
        <v>0</v>
      </c>
      <c r="P263" s="28">
        <f t="shared" si="55"/>
        <v>0</v>
      </c>
      <c r="Q263" s="28">
        <f t="shared" si="56"/>
        <v>0</v>
      </c>
      <c r="R263" s="28">
        <f t="shared" si="57"/>
        <v>0</v>
      </c>
      <c r="S263" s="28">
        <f t="shared" si="58"/>
        <v>0</v>
      </c>
    </row>
    <row r="264" spans="1:19" ht="12" customHeight="1" x14ac:dyDescent="0.2">
      <c r="A264" s="33">
        <f t="shared" si="45"/>
        <v>239</v>
      </c>
      <c r="B264" s="32">
        <v>0</v>
      </c>
      <c r="C264" s="31">
        <f t="shared" si="46"/>
        <v>0</v>
      </c>
      <c r="D264" s="32">
        <v>0</v>
      </c>
      <c r="E264" s="31">
        <f t="shared" si="47"/>
        <v>0</v>
      </c>
      <c r="F264" s="30" t="s">
        <v>6</v>
      </c>
      <c r="G264" s="28">
        <f t="shared" si="48"/>
        <v>0</v>
      </c>
      <c r="H264" s="28">
        <f t="shared" si="49"/>
        <v>0</v>
      </c>
      <c r="I264" s="28">
        <f t="shared" si="50"/>
        <v>0</v>
      </c>
      <c r="J264" s="28">
        <f t="shared" si="51"/>
        <v>0</v>
      </c>
      <c r="K264" s="28">
        <f t="shared" si="59"/>
        <v>0</v>
      </c>
      <c r="L264" s="29"/>
      <c r="M264" s="28">
        <f t="shared" si="52"/>
        <v>0</v>
      </c>
      <c r="N264" s="28">
        <f t="shared" si="53"/>
        <v>0</v>
      </c>
      <c r="O264" s="28">
        <f t="shared" si="54"/>
        <v>0</v>
      </c>
      <c r="P264" s="28">
        <f t="shared" si="55"/>
        <v>0</v>
      </c>
      <c r="Q264" s="28">
        <f t="shared" si="56"/>
        <v>0</v>
      </c>
      <c r="R264" s="28">
        <f t="shared" si="57"/>
        <v>0</v>
      </c>
      <c r="S264" s="28">
        <f t="shared" si="58"/>
        <v>0</v>
      </c>
    </row>
    <row r="265" spans="1:19" ht="12" customHeight="1" x14ac:dyDescent="0.2">
      <c r="A265" s="33">
        <f t="shared" si="45"/>
        <v>240</v>
      </c>
      <c r="B265" s="32">
        <v>0</v>
      </c>
      <c r="C265" s="31">
        <f t="shared" si="46"/>
        <v>0</v>
      </c>
      <c r="D265" s="32">
        <v>0</v>
      </c>
      <c r="E265" s="31">
        <f t="shared" si="47"/>
        <v>0</v>
      </c>
      <c r="F265" s="30" t="s">
        <v>6</v>
      </c>
      <c r="G265" s="28">
        <f t="shared" si="48"/>
        <v>0</v>
      </c>
      <c r="H265" s="28">
        <f t="shared" si="49"/>
        <v>0</v>
      </c>
      <c r="I265" s="28">
        <f t="shared" si="50"/>
        <v>0</v>
      </c>
      <c r="J265" s="28">
        <f t="shared" si="51"/>
        <v>0</v>
      </c>
      <c r="K265" s="28">
        <f t="shared" si="59"/>
        <v>0</v>
      </c>
      <c r="L265" s="29"/>
      <c r="M265" s="28">
        <f t="shared" si="52"/>
        <v>0</v>
      </c>
      <c r="N265" s="28">
        <f t="shared" si="53"/>
        <v>0</v>
      </c>
      <c r="O265" s="28">
        <f t="shared" si="54"/>
        <v>0</v>
      </c>
      <c r="P265" s="28">
        <f t="shared" si="55"/>
        <v>0</v>
      </c>
      <c r="Q265" s="28">
        <f t="shared" si="56"/>
        <v>0</v>
      </c>
      <c r="R265" s="28">
        <f t="shared" si="57"/>
        <v>0</v>
      </c>
      <c r="S265" s="28">
        <f t="shared" si="58"/>
        <v>0</v>
      </c>
    </row>
    <row r="266" spans="1:19" ht="12" customHeight="1" x14ac:dyDescent="0.2">
      <c r="A266" s="33">
        <f t="shared" si="45"/>
        <v>241</v>
      </c>
      <c r="B266" s="32">
        <v>0</v>
      </c>
      <c r="C266" s="31">
        <f t="shared" si="46"/>
        <v>0</v>
      </c>
      <c r="D266" s="32">
        <v>0</v>
      </c>
      <c r="E266" s="31">
        <f t="shared" si="47"/>
        <v>0</v>
      </c>
      <c r="F266" s="30" t="s">
        <v>6</v>
      </c>
      <c r="G266" s="28">
        <f t="shared" si="48"/>
        <v>0</v>
      </c>
      <c r="H266" s="28">
        <f t="shared" si="49"/>
        <v>0</v>
      </c>
      <c r="I266" s="28">
        <f t="shared" si="50"/>
        <v>0</v>
      </c>
      <c r="J266" s="28">
        <f t="shared" si="51"/>
        <v>0</v>
      </c>
      <c r="K266" s="28">
        <f t="shared" si="59"/>
        <v>0</v>
      </c>
      <c r="L266" s="29"/>
      <c r="M266" s="28">
        <f t="shared" si="52"/>
        <v>0</v>
      </c>
      <c r="N266" s="28">
        <f t="shared" si="53"/>
        <v>0</v>
      </c>
      <c r="O266" s="28">
        <f t="shared" si="54"/>
        <v>0</v>
      </c>
      <c r="P266" s="28">
        <f t="shared" si="55"/>
        <v>0</v>
      </c>
      <c r="Q266" s="28">
        <f t="shared" si="56"/>
        <v>0</v>
      </c>
      <c r="R266" s="28">
        <f t="shared" si="57"/>
        <v>0</v>
      </c>
      <c r="S266" s="28">
        <f t="shared" si="58"/>
        <v>0</v>
      </c>
    </row>
    <row r="267" spans="1:19" ht="12" customHeight="1" x14ac:dyDescent="0.2">
      <c r="A267" s="33">
        <f t="shared" si="45"/>
        <v>242</v>
      </c>
      <c r="B267" s="32">
        <v>0</v>
      </c>
      <c r="C267" s="31">
        <f t="shared" si="46"/>
        <v>0</v>
      </c>
      <c r="D267" s="32">
        <v>0</v>
      </c>
      <c r="E267" s="31">
        <f t="shared" si="47"/>
        <v>0</v>
      </c>
      <c r="F267" s="30" t="s">
        <v>6</v>
      </c>
      <c r="G267" s="28">
        <f t="shared" si="48"/>
        <v>0</v>
      </c>
      <c r="H267" s="28">
        <f t="shared" si="49"/>
        <v>0</v>
      </c>
      <c r="I267" s="28">
        <f t="shared" si="50"/>
        <v>0</v>
      </c>
      <c r="J267" s="28">
        <f t="shared" si="51"/>
        <v>0</v>
      </c>
      <c r="K267" s="28">
        <f t="shared" si="59"/>
        <v>0</v>
      </c>
      <c r="L267" s="29"/>
      <c r="M267" s="28">
        <f t="shared" si="52"/>
        <v>0</v>
      </c>
      <c r="N267" s="28">
        <f t="shared" si="53"/>
        <v>0</v>
      </c>
      <c r="O267" s="28">
        <f t="shared" si="54"/>
        <v>0</v>
      </c>
      <c r="P267" s="28">
        <f t="shared" si="55"/>
        <v>0</v>
      </c>
      <c r="Q267" s="28">
        <f t="shared" si="56"/>
        <v>0</v>
      </c>
      <c r="R267" s="28">
        <f t="shared" si="57"/>
        <v>0</v>
      </c>
      <c r="S267" s="28">
        <f t="shared" si="58"/>
        <v>0</v>
      </c>
    </row>
    <row r="268" spans="1:19" ht="12" customHeight="1" x14ac:dyDescent="0.2">
      <c r="A268" s="33">
        <f t="shared" si="45"/>
        <v>243</v>
      </c>
      <c r="B268" s="32">
        <v>0</v>
      </c>
      <c r="C268" s="31">
        <f t="shared" si="46"/>
        <v>0</v>
      </c>
      <c r="D268" s="32">
        <v>0</v>
      </c>
      <c r="E268" s="31">
        <f t="shared" si="47"/>
        <v>0</v>
      </c>
      <c r="F268" s="30" t="s">
        <v>6</v>
      </c>
      <c r="G268" s="28">
        <f t="shared" si="48"/>
        <v>0</v>
      </c>
      <c r="H268" s="28">
        <f t="shared" si="49"/>
        <v>0</v>
      </c>
      <c r="I268" s="28">
        <f t="shared" si="50"/>
        <v>0</v>
      </c>
      <c r="J268" s="28">
        <f t="shared" si="51"/>
        <v>0</v>
      </c>
      <c r="K268" s="28">
        <f t="shared" si="59"/>
        <v>0</v>
      </c>
      <c r="L268" s="29"/>
      <c r="M268" s="28">
        <f t="shared" si="52"/>
        <v>0</v>
      </c>
      <c r="N268" s="28">
        <f t="shared" si="53"/>
        <v>0</v>
      </c>
      <c r="O268" s="28">
        <f t="shared" si="54"/>
        <v>0</v>
      </c>
      <c r="P268" s="28">
        <f t="shared" si="55"/>
        <v>0</v>
      </c>
      <c r="Q268" s="28">
        <f t="shared" si="56"/>
        <v>0</v>
      </c>
      <c r="R268" s="28">
        <f t="shared" si="57"/>
        <v>0</v>
      </c>
      <c r="S268" s="28">
        <f t="shared" si="58"/>
        <v>0</v>
      </c>
    </row>
    <row r="269" spans="1:19" ht="12" customHeight="1" x14ac:dyDescent="0.2">
      <c r="A269" s="33">
        <f t="shared" si="45"/>
        <v>244</v>
      </c>
      <c r="B269" s="32">
        <v>0</v>
      </c>
      <c r="C269" s="31">
        <f t="shared" si="46"/>
        <v>0</v>
      </c>
      <c r="D269" s="32">
        <v>0</v>
      </c>
      <c r="E269" s="31">
        <f t="shared" si="47"/>
        <v>0</v>
      </c>
      <c r="F269" s="30" t="s">
        <v>6</v>
      </c>
      <c r="G269" s="28">
        <f t="shared" si="48"/>
        <v>0</v>
      </c>
      <c r="H269" s="28">
        <f t="shared" si="49"/>
        <v>0</v>
      </c>
      <c r="I269" s="28">
        <f t="shared" si="50"/>
        <v>0</v>
      </c>
      <c r="J269" s="28">
        <f t="shared" si="51"/>
        <v>0</v>
      </c>
      <c r="K269" s="28">
        <f t="shared" si="59"/>
        <v>0</v>
      </c>
      <c r="L269" s="29"/>
      <c r="M269" s="28">
        <f t="shared" si="52"/>
        <v>0</v>
      </c>
      <c r="N269" s="28">
        <f t="shared" si="53"/>
        <v>0</v>
      </c>
      <c r="O269" s="28">
        <f t="shared" si="54"/>
        <v>0</v>
      </c>
      <c r="P269" s="28">
        <f t="shared" si="55"/>
        <v>0</v>
      </c>
      <c r="Q269" s="28">
        <f t="shared" si="56"/>
        <v>0</v>
      </c>
      <c r="R269" s="28">
        <f t="shared" si="57"/>
        <v>0</v>
      </c>
      <c r="S269" s="28">
        <f t="shared" si="58"/>
        <v>0</v>
      </c>
    </row>
    <row r="270" spans="1:19" ht="12" customHeight="1" x14ac:dyDescent="0.2">
      <c r="A270" s="33">
        <f t="shared" si="45"/>
        <v>245</v>
      </c>
      <c r="B270" s="32">
        <v>0</v>
      </c>
      <c r="C270" s="31">
        <f t="shared" si="46"/>
        <v>0</v>
      </c>
      <c r="D270" s="32">
        <v>0</v>
      </c>
      <c r="E270" s="31">
        <f t="shared" si="47"/>
        <v>0</v>
      </c>
      <c r="F270" s="30" t="s">
        <v>6</v>
      </c>
      <c r="G270" s="28">
        <f t="shared" si="48"/>
        <v>0</v>
      </c>
      <c r="H270" s="28">
        <f t="shared" si="49"/>
        <v>0</v>
      </c>
      <c r="I270" s="28">
        <f t="shared" si="50"/>
        <v>0</v>
      </c>
      <c r="J270" s="28">
        <f t="shared" si="51"/>
        <v>0</v>
      </c>
      <c r="K270" s="28">
        <f t="shared" si="59"/>
        <v>0</v>
      </c>
      <c r="L270" s="29"/>
      <c r="M270" s="28">
        <f t="shared" si="52"/>
        <v>0</v>
      </c>
      <c r="N270" s="28">
        <f t="shared" si="53"/>
        <v>0</v>
      </c>
      <c r="O270" s="28">
        <f t="shared" si="54"/>
        <v>0</v>
      </c>
      <c r="P270" s="28">
        <f t="shared" si="55"/>
        <v>0</v>
      </c>
      <c r="Q270" s="28">
        <f t="shared" si="56"/>
        <v>0</v>
      </c>
      <c r="R270" s="28">
        <f t="shared" si="57"/>
        <v>0</v>
      </c>
      <c r="S270" s="28">
        <f t="shared" si="58"/>
        <v>0</v>
      </c>
    </row>
    <row r="271" spans="1:19" ht="12" customHeight="1" x14ac:dyDescent="0.2">
      <c r="A271" s="33">
        <f t="shared" si="45"/>
        <v>246</v>
      </c>
      <c r="B271" s="32">
        <v>0</v>
      </c>
      <c r="C271" s="31">
        <f t="shared" si="46"/>
        <v>0</v>
      </c>
      <c r="D271" s="32">
        <v>0</v>
      </c>
      <c r="E271" s="31">
        <f t="shared" si="47"/>
        <v>0</v>
      </c>
      <c r="F271" s="30" t="s">
        <v>6</v>
      </c>
      <c r="G271" s="28">
        <f t="shared" si="48"/>
        <v>0</v>
      </c>
      <c r="H271" s="28">
        <f t="shared" si="49"/>
        <v>0</v>
      </c>
      <c r="I271" s="28">
        <f t="shared" si="50"/>
        <v>0</v>
      </c>
      <c r="J271" s="28">
        <f t="shared" si="51"/>
        <v>0</v>
      </c>
      <c r="K271" s="28">
        <f t="shared" si="59"/>
        <v>0</v>
      </c>
      <c r="L271" s="29"/>
      <c r="M271" s="28">
        <f t="shared" si="52"/>
        <v>0</v>
      </c>
      <c r="N271" s="28">
        <f t="shared" si="53"/>
        <v>0</v>
      </c>
      <c r="O271" s="28">
        <f t="shared" si="54"/>
        <v>0</v>
      </c>
      <c r="P271" s="28">
        <f t="shared" si="55"/>
        <v>0</v>
      </c>
      <c r="Q271" s="28">
        <f t="shared" si="56"/>
        <v>0</v>
      </c>
      <c r="R271" s="28">
        <f t="shared" si="57"/>
        <v>0</v>
      </c>
      <c r="S271" s="28">
        <f t="shared" si="58"/>
        <v>0</v>
      </c>
    </row>
    <row r="272" spans="1:19" ht="12" customHeight="1" x14ac:dyDescent="0.2">
      <c r="A272" s="33">
        <f t="shared" si="45"/>
        <v>247</v>
      </c>
      <c r="B272" s="32">
        <v>0</v>
      </c>
      <c r="C272" s="31">
        <f t="shared" si="46"/>
        <v>0</v>
      </c>
      <c r="D272" s="32">
        <v>0</v>
      </c>
      <c r="E272" s="31">
        <f t="shared" si="47"/>
        <v>0</v>
      </c>
      <c r="F272" s="30" t="s">
        <v>6</v>
      </c>
      <c r="G272" s="28">
        <f t="shared" si="48"/>
        <v>0</v>
      </c>
      <c r="H272" s="28">
        <f t="shared" si="49"/>
        <v>0</v>
      </c>
      <c r="I272" s="28">
        <f t="shared" si="50"/>
        <v>0</v>
      </c>
      <c r="J272" s="28">
        <f t="shared" si="51"/>
        <v>0</v>
      </c>
      <c r="K272" s="28">
        <f t="shared" si="59"/>
        <v>0</v>
      </c>
      <c r="L272" s="29"/>
      <c r="M272" s="28">
        <f t="shared" si="52"/>
        <v>0</v>
      </c>
      <c r="N272" s="28">
        <f t="shared" si="53"/>
        <v>0</v>
      </c>
      <c r="O272" s="28">
        <f t="shared" si="54"/>
        <v>0</v>
      </c>
      <c r="P272" s="28">
        <f t="shared" si="55"/>
        <v>0</v>
      </c>
      <c r="Q272" s="28">
        <f t="shared" si="56"/>
        <v>0</v>
      </c>
      <c r="R272" s="28">
        <f t="shared" si="57"/>
        <v>0</v>
      </c>
      <c r="S272" s="28">
        <f t="shared" si="58"/>
        <v>0</v>
      </c>
    </row>
    <row r="273" spans="1:19" ht="12" customHeight="1" x14ac:dyDescent="0.2">
      <c r="A273" s="33">
        <f t="shared" si="45"/>
        <v>248</v>
      </c>
      <c r="B273" s="32">
        <v>0</v>
      </c>
      <c r="C273" s="31">
        <f t="shared" si="46"/>
        <v>0</v>
      </c>
      <c r="D273" s="32">
        <v>0</v>
      </c>
      <c r="E273" s="31">
        <f t="shared" si="47"/>
        <v>0</v>
      </c>
      <c r="F273" s="30" t="s">
        <v>6</v>
      </c>
      <c r="G273" s="28">
        <f t="shared" si="48"/>
        <v>0</v>
      </c>
      <c r="H273" s="28">
        <f t="shared" si="49"/>
        <v>0</v>
      </c>
      <c r="I273" s="28">
        <f t="shared" si="50"/>
        <v>0</v>
      </c>
      <c r="J273" s="28">
        <f t="shared" si="51"/>
        <v>0</v>
      </c>
      <c r="K273" s="28">
        <f t="shared" si="59"/>
        <v>0</v>
      </c>
      <c r="L273" s="29"/>
      <c r="M273" s="28">
        <f t="shared" si="52"/>
        <v>0</v>
      </c>
      <c r="N273" s="28">
        <f t="shared" si="53"/>
        <v>0</v>
      </c>
      <c r="O273" s="28">
        <f t="shared" si="54"/>
        <v>0</v>
      </c>
      <c r="P273" s="28">
        <f t="shared" si="55"/>
        <v>0</v>
      </c>
      <c r="Q273" s="28">
        <f t="shared" si="56"/>
        <v>0</v>
      </c>
      <c r="R273" s="28">
        <f t="shared" si="57"/>
        <v>0</v>
      </c>
      <c r="S273" s="28">
        <f t="shared" si="58"/>
        <v>0</v>
      </c>
    </row>
    <row r="274" spans="1:19" ht="12" customHeight="1" x14ac:dyDescent="0.2">
      <c r="A274" s="33">
        <f t="shared" si="45"/>
        <v>249</v>
      </c>
      <c r="B274" s="32">
        <v>0</v>
      </c>
      <c r="C274" s="31">
        <f t="shared" si="46"/>
        <v>0</v>
      </c>
      <c r="D274" s="32">
        <v>0</v>
      </c>
      <c r="E274" s="31">
        <f t="shared" si="47"/>
        <v>0</v>
      </c>
      <c r="F274" s="30" t="s">
        <v>6</v>
      </c>
      <c r="G274" s="28">
        <f t="shared" si="48"/>
        <v>0</v>
      </c>
      <c r="H274" s="28">
        <f t="shared" si="49"/>
        <v>0</v>
      </c>
      <c r="I274" s="28">
        <f t="shared" si="50"/>
        <v>0</v>
      </c>
      <c r="J274" s="28">
        <f t="shared" si="51"/>
        <v>0</v>
      </c>
      <c r="K274" s="28">
        <f t="shared" si="59"/>
        <v>0</v>
      </c>
      <c r="L274" s="29"/>
      <c r="M274" s="28">
        <f t="shared" si="52"/>
        <v>0</v>
      </c>
      <c r="N274" s="28">
        <f t="shared" si="53"/>
        <v>0</v>
      </c>
      <c r="O274" s="28">
        <f t="shared" si="54"/>
        <v>0</v>
      </c>
      <c r="P274" s="28">
        <f t="shared" si="55"/>
        <v>0</v>
      </c>
      <c r="Q274" s="28">
        <f t="shared" si="56"/>
        <v>0</v>
      </c>
      <c r="R274" s="28">
        <f t="shared" si="57"/>
        <v>0</v>
      </c>
      <c r="S274" s="28">
        <f t="shared" si="58"/>
        <v>0</v>
      </c>
    </row>
    <row r="275" spans="1:19" ht="12" customHeight="1" x14ac:dyDescent="0.2">
      <c r="A275" s="33">
        <f t="shared" si="45"/>
        <v>250</v>
      </c>
      <c r="B275" s="32">
        <v>0</v>
      </c>
      <c r="C275" s="31">
        <f t="shared" si="46"/>
        <v>0</v>
      </c>
      <c r="D275" s="32">
        <v>0</v>
      </c>
      <c r="E275" s="31">
        <f t="shared" si="47"/>
        <v>0</v>
      </c>
      <c r="F275" s="30" t="s">
        <v>6</v>
      </c>
      <c r="G275" s="28">
        <f t="shared" si="48"/>
        <v>0</v>
      </c>
      <c r="H275" s="28">
        <f t="shared" si="49"/>
        <v>0</v>
      </c>
      <c r="I275" s="28">
        <f t="shared" si="50"/>
        <v>0</v>
      </c>
      <c r="J275" s="28">
        <f t="shared" si="51"/>
        <v>0</v>
      </c>
      <c r="K275" s="28">
        <f t="shared" si="59"/>
        <v>0</v>
      </c>
      <c r="L275" s="29"/>
      <c r="M275" s="28">
        <f t="shared" si="52"/>
        <v>0</v>
      </c>
      <c r="N275" s="28">
        <f t="shared" si="53"/>
        <v>0</v>
      </c>
      <c r="O275" s="28">
        <f t="shared" si="54"/>
        <v>0</v>
      </c>
      <c r="P275" s="28">
        <f t="shared" si="55"/>
        <v>0</v>
      </c>
      <c r="Q275" s="28">
        <f t="shared" si="56"/>
        <v>0</v>
      </c>
      <c r="R275" s="28">
        <f t="shared" si="57"/>
        <v>0</v>
      </c>
      <c r="S275" s="28">
        <f t="shared" si="58"/>
        <v>0</v>
      </c>
    </row>
    <row r="276" spans="1:19" ht="12" customHeight="1" x14ac:dyDescent="0.2">
      <c r="A276" s="33">
        <f t="shared" si="45"/>
        <v>251</v>
      </c>
      <c r="B276" s="32">
        <v>0</v>
      </c>
      <c r="C276" s="31">
        <f t="shared" si="46"/>
        <v>0</v>
      </c>
      <c r="D276" s="32">
        <v>0</v>
      </c>
      <c r="E276" s="31">
        <f t="shared" si="47"/>
        <v>0</v>
      </c>
      <c r="F276" s="30" t="s">
        <v>6</v>
      </c>
      <c r="G276" s="28">
        <f t="shared" si="48"/>
        <v>0</v>
      </c>
      <c r="H276" s="28">
        <f t="shared" si="49"/>
        <v>0</v>
      </c>
      <c r="I276" s="28">
        <f t="shared" si="50"/>
        <v>0</v>
      </c>
      <c r="J276" s="28">
        <f t="shared" si="51"/>
        <v>0</v>
      </c>
      <c r="K276" s="28">
        <f t="shared" si="59"/>
        <v>0</v>
      </c>
      <c r="L276" s="29"/>
      <c r="M276" s="28">
        <f t="shared" si="52"/>
        <v>0</v>
      </c>
      <c r="N276" s="28">
        <f t="shared" si="53"/>
        <v>0</v>
      </c>
      <c r="O276" s="28">
        <f t="shared" si="54"/>
        <v>0</v>
      </c>
      <c r="P276" s="28">
        <f t="shared" si="55"/>
        <v>0</v>
      </c>
      <c r="Q276" s="28">
        <f t="shared" si="56"/>
        <v>0</v>
      </c>
      <c r="R276" s="28">
        <f t="shared" si="57"/>
        <v>0</v>
      </c>
      <c r="S276" s="28">
        <f t="shared" si="58"/>
        <v>0</v>
      </c>
    </row>
    <row r="277" spans="1:19" ht="12" customHeight="1" x14ac:dyDescent="0.2">
      <c r="A277" s="33">
        <f t="shared" si="45"/>
        <v>252</v>
      </c>
      <c r="B277" s="32">
        <v>0</v>
      </c>
      <c r="C277" s="31">
        <f t="shared" si="46"/>
        <v>0</v>
      </c>
      <c r="D277" s="32">
        <v>0</v>
      </c>
      <c r="E277" s="31">
        <f t="shared" si="47"/>
        <v>0</v>
      </c>
      <c r="F277" s="30" t="s">
        <v>6</v>
      </c>
      <c r="G277" s="28">
        <f t="shared" si="48"/>
        <v>0</v>
      </c>
      <c r="H277" s="28">
        <f t="shared" si="49"/>
        <v>0</v>
      </c>
      <c r="I277" s="28">
        <f t="shared" si="50"/>
        <v>0</v>
      </c>
      <c r="J277" s="28">
        <f t="shared" si="51"/>
        <v>0</v>
      </c>
      <c r="K277" s="28">
        <f t="shared" si="59"/>
        <v>0</v>
      </c>
      <c r="L277" s="29"/>
      <c r="M277" s="28">
        <f t="shared" si="52"/>
        <v>0</v>
      </c>
      <c r="N277" s="28">
        <f t="shared" si="53"/>
        <v>0</v>
      </c>
      <c r="O277" s="28">
        <f t="shared" si="54"/>
        <v>0</v>
      </c>
      <c r="P277" s="28">
        <f t="shared" si="55"/>
        <v>0</v>
      </c>
      <c r="Q277" s="28">
        <f t="shared" si="56"/>
        <v>0</v>
      </c>
      <c r="R277" s="28">
        <f t="shared" si="57"/>
        <v>0</v>
      </c>
      <c r="S277" s="28">
        <f t="shared" si="58"/>
        <v>0</v>
      </c>
    </row>
    <row r="278" spans="1:19" ht="12" customHeight="1" x14ac:dyDescent="0.2">
      <c r="A278" s="33">
        <f t="shared" si="45"/>
        <v>253</v>
      </c>
      <c r="B278" s="32">
        <v>0</v>
      </c>
      <c r="C278" s="31">
        <f t="shared" si="46"/>
        <v>0</v>
      </c>
      <c r="D278" s="32">
        <v>0</v>
      </c>
      <c r="E278" s="31">
        <f t="shared" si="47"/>
        <v>0</v>
      </c>
      <c r="F278" s="30" t="s">
        <v>6</v>
      </c>
      <c r="G278" s="28">
        <f t="shared" si="48"/>
        <v>0</v>
      </c>
      <c r="H278" s="28">
        <f t="shared" si="49"/>
        <v>0</v>
      </c>
      <c r="I278" s="28">
        <f t="shared" si="50"/>
        <v>0</v>
      </c>
      <c r="J278" s="28">
        <f t="shared" si="51"/>
        <v>0</v>
      </c>
      <c r="K278" s="28">
        <f t="shared" si="59"/>
        <v>0</v>
      </c>
      <c r="L278" s="29"/>
      <c r="M278" s="28">
        <f t="shared" si="52"/>
        <v>0</v>
      </c>
      <c r="N278" s="28">
        <f t="shared" si="53"/>
        <v>0</v>
      </c>
      <c r="O278" s="28">
        <f t="shared" si="54"/>
        <v>0</v>
      </c>
      <c r="P278" s="28">
        <f t="shared" si="55"/>
        <v>0</v>
      </c>
      <c r="Q278" s="28">
        <f t="shared" si="56"/>
        <v>0</v>
      </c>
      <c r="R278" s="28">
        <f t="shared" si="57"/>
        <v>0</v>
      </c>
      <c r="S278" s="28">
        <f t="shared" si="58"/>
        <v>0</v>
      </c>
    </row>
    <row r="279" spans="1:19" ht="12" customHeight="1" x14ac:dyDescent="0.2">
      <c r="A279" s="33">
        <f t="shared" si="45"/>
        <v>254</v>
      </c>
      <c r="B279" s="32">
        <v>0</v>
      </c>
      <c r="C279" s="31">
        <f t="shared" si="46"/>
        <v>0</v>
      </c>
      <c r="D279" s="32">
        <v>0</v>
      </c>
      <c r="E279" s="31">
        <f t="shared" si="47"/>
        <v>0</v>
      </c>
      <c r="F279" s="30" t="s">
        <v>6</v>
      </c>
      <c r="G279" s="28">
        <f t="shared" si="48"/>
        <v>0</v>
      </c>
      <c r="H279" s="28">
        <f t="shared" si="49"/>
        <v>0</v>
      </c>
      <c r="I279" s="28">
        <f t="shared" si="50"/>
        <v>0</v>
      </c>
      <c r="J279" s="28">
        <f t="shared" si="51"/>
        <v>0</v>
      </c>
      <c r="K279" s="28">
        <f t="shared" si="59"/>
        <v>0</v>
      </c>
      <c r="L279" s="29"/>
      <c r="M279" s="28">
        <f t="shared" si="52"/>
        <v>0</v>
      </c>
      <c r="N279" s="28">
        <f t="shared" si="53"/>
        <v>0</v>
      </c>
      <c r="O279" s="28">
        <f t="shared" si="54"/>
        <v>0</v>
      </c>
      <c r="P279" s="28">
        <f t="shared" si="55"/>
        <v>0</v>
      </c>
      <c r="Q279" s="28">
        <f t="shared" si="56"/>
        <v>0</v>
      </c>
      <c r="R279" s="28">
        <f t="shared" si="57"/>
        <v>0</v>
      </c>
      <c r="S279" s="28">
        <f t="shared" si="58"/>
        <v>0</v>
      </c>
    </row>
    <row r="280" spans="1:19" ht="12" customHeight="1" x14ac:dyDescent="0.2">
      <c r="A280" s="33">
        <f t="shared" si="45"/>
        <v>255</v>
      </c>
      <c r="B280" s="32">
        <v>0</v>
      </c>
      <c r="C280" s="31">
        <f t="shared" si="46"/>
        <v>0</v>
      </c>
      <c r="D280" s="32">
        <v>0</v>
      </c>
      <c r="E280" s="31">
        <f t="shared" si="47"/>
        <v>0</v>
      </c>
      <c r="F280" s="30" t="s">
        <v>6</v>
      </c>
      <c r="G280" s="28">
        <f t="shared" si="48"/>
        <v>0</v>
      </c>
      <c r="H280" s="28">
        <f t="shared" si="49"/>
        <v>0</v>
      </c>
      <c r="I280" s="28">
        <f t="shared" si="50"/>
        <v>0</v>
      </c>
      <c r="J280" s="28">
        <f t="shared" si="51"/>
        <v>0</v>
      </c>
      <c r="K280" s="28">
        <f t="shared" si="59"/>
        <v>0</v>
      </c>
      <c r="L280" s="29"/>
      <c r="M280" s="28">
        <f t="shared" si="52"/>
        <v>0</v>
      </c>
      <c r="N280" s="28">
        <f t="shared" si="53"/>
        <v>0</v>
      </c>
      <c r="O280" s="28">
        <f t="shared" si="54"/>
        <v>0</v>
      </c>
      <c r="P280" s="28">
        <f t="shared" si="55"/>
        <v>0</v>
      </c>
      <c r="Q280" s="28">
        <f t="shared" si="56"/>
        <v>0</v>
      </c>
      <c r="R280" s="28">
        <f t="shared" si="57"/>
        <v>0</v>
      </c>
      <c r="S280" s="28">
        <f t="shared" si="58"/>
        <v>0</v>
      </c>
    </row>
    <row r="281" spans="1:19" ht="12" customHeight="1" x14ac:dyDescent="0.2">
      <c r="A281" s="33">
        <f t="shared" si="45"/>
        <v>256</v>
      </c>
      <c r="B281" s="32">
        <v>0</v>
      </c>
      <c r="C281" s="31">
        <f t="shared" si="46"/>
        <v>0</v>
      </c>
      <c r="D281" s="32">
        <v>0</v>
      </c>
      <c r="E281" s="31">
        <f t="shared" si="47"/>
        <v>0</v>
      </c>
      <c r="F281" s="30" t="s">
        <v>6</v>
      </c>
      <c r="G281" s="28">
        <f t="shared" si="48"/>
        <v>0</v>
      </c>
      <c r="H281" s="28">
        <f t="shared" si="49"/>
        <v>0</v>
      </c>
      <c r="I281" s="28">
        <f t="shared" si="50"/>
        <v>0</v>
      </c>
      <c r="J281" s="28">
        <f t="shared" si="51"/>
        <v>0</v>
      </c>
      <c r="K281" s="28">
        <f t="shared" si="59"/>
        <v>0</v>
      </c>
      <c r="L281" s="29"/>
      <c r="M281" s="28">
        <f t="shared" si="52"/>
        <v>0</v>
      </c>
      <c r="N281" s="28">
        <f t="shared" si="53"/>
        <v>0</v>
      </c>
      <c r="O281" s="28">
        <f t="shared" si="54"/>
        <v>0</v>
      </c>
      <c r="P281" s="28">
        <f t="shared" si="55"/>
        <v>0</v>
      </c>
      <c r="Q281" s="28">
        <f t="shared" si="56"/>
        <v>0</v>
      </c>
      <c r="R281" s="28">
        <f t="shared" si="57"/>
        <v>0</v>
      </c>
      <c r="S281" s="28">
        <f t="shared" si="58"/>
        <v>0</v>
      </c>
    </row>
    <row r="282" spans="1:19" ht="12" customHeight="1" x14ac:dyDescent="0.2">
      <c r="A282" s="33">
        <f t="shared" ref="A282:A325" si="60">+A281+1</f>
        <v>257</v>
      </c>
      <c r="B282" s="32">
        <v>0</v>
      </c>
      <c r="C282" s="31">
        <f t="shared" ref="C282:C325" si="61">IF(NC&lt;=N,POWER(1+TEA,frec/NDiasxAgno)-1,0)</f>
        <v>0</v>
      </c>
      <c r="D282" s="32">
        <v>0</v>
      </c>
      <c r="E282" s="31">
        <f t="shared" ref="E282:E325" si="62">IF(NC&lt;=N,POWER(1+IA,frec/NDiasxAgno)-1,0)</f>
        <v>0</v>
      </c>
      <c r="F282" s="30" t="s">
        <v>6</v>
      </c>
      <c r="G282" s="28">
        <f t="shared" ref="G282:G325" si="63">IF(NC=1,Prestamo,IF(NC&lt;=N,R281,0))</f>
        <v>0</v>
      </c>
      <c r="H282" s="28">
        <f t="shared" ref="H282:H325" si="64">SI+SI*IP</f>
        <v>0</v>
      </c>
      <c r="I282" s="28">
        <f t="shared" ref="I282:I325" si="65">-SII*TEP</f>
        <v>0</v>
      </c>
      <c r="J282" s="28">
        <f t="shared" ref="J282:J325" si="66">IF(NC&lt;=N,IF(PG="T",0,IF(PG="P",Interes,PMT(TEP+pSegDesPer,N-NC+1,SII,0,0))),0)</f>
        <v>0</v>
      </c>
      <c r="K282" s="28">
        <f t="shared" si="59"/>
        <v>0</v>
      </c>
      <c r="L282" s="29"/>
      <c r="M282" s="28">
        <f t="shared" ref="M282:M325" si="67">-SII*pSegDesPer</f>
        <v>0</v>
      </c>
      <c r="N282" s="28">
        <f t="shared" ref="N282:N325" si="68">IF(NC&lt;=N,-SegRiePer,0)</f>
        <v>0</v>
      </c>
      <c r="O282" s="28">
        <f t="shared" ref="O282:O325" si="69">IF(NC&lt;=N,-ComPer,0)</f>
        <v>0</v>
      </c>
      <c r="P282" s="28">
        <f t="shared" ref="P282:P325" si="70">IF(NC&lt;=N,-PortesPer,0)</f>
        <v>0</v>
      </c>
      <c r="Q282" s="28">
        <f t="shared" ref="Q282:Q325" si="71">IF(NC&lt;=N,-GasAdmPer,0)</f>
        <v>0</v>
      </c>
      <c r="R282" s="28">
        <f t="shared" ref="R282:R325" si="72">IF(PG="T",SII-Interes,SII+Amort+Prepago)</f>
        <v>0</v>
      </c>
      <c r="S282" s="28">
        <f t="shared" ref="S282:S325" si="73">Cuota+Prepago+SegRie+Comision+Portes+GasAdm+IF(OR(PG="T",PG="P"),SegDes,0)</f>
        <v>0</v>
      </c>
    </row>
    <row r="283" spans="1:19" ht="12" customHeight="1" x14ac:dyDescent="0.2">
      <c r="A283" s="33">
        <f t="shared" si="60"/>
        <v>258</v>
      </c>
      <c r="B283" s="32">
        <v>0</v>
      </c>
      <c r="C283" s="31">
        <f t="shared" si="61"/>
        <v>0</v>
      </c>
      <c r="D283" s="32">
        <v>0</v>
      </c>
      <c r="E283" s="31">
        <f t="shared" si="62"/>
        <v>0</v>
      </c>
      <c r="F283" s="30" t="s">
        <v>6</v>
      </c>
      <c r="G283" s="28">
        <f t="shared" si="63"/>
        <v>0</v>
      </c>
      <c r="H283" s="28">
        <f t="shared" si="64"/>
        <v>0</v>
      </c>
      <c r="I283" s="28">
        <f t="shared" si="65"/>
        <v>0</v>
      </c>
      <c r="J283" s="28">
        <f t="shared" si="66"/>
        <v>0</v>
      </c>
      <c r="K283" s="28">
        <f t="shared" ref="K283:K325" si="74">IF(A283&lt;=I$7,IF(OR(F283="T",F283="P"),0,J283-I283-M283),0)</f>
        <v>0</v>
      </c>
      <c r="L283" s="29"/>
      <c r="M283" s="28">
        <f t="shared" si="67"/>
        <v>0</v>
      </c>
      <c r="N283" s="28">
        <f t="shared" si="68"/>
        <v>0</v>
      </c>
      <c r="O283" s="28">
        <f t="shared" si="69"/>
        <v>0</v>
      </c>
      <c r="P283" s="28">
        <f t="shared" si="70"/>
        <v>0</v>
      </c>
      <c r="Q283" s="28">
        <f t="shared" si="71"/>
        <v>0</v>
      </c>
      <c r="R283" s="28">
        <f t="shared" si="72"/>
        <v>0</v>
      </c>
      <c r="S283" s="28">
        <f t="shared" si="73"/>
        <v>0</v>
      </c>
    </row>
    <row r="284" spans="1:19" ht="12" customHeight="1" x14ac:dyDescent="0.2">
      <c r="A284" s="33">
        <f t="shared" si="60"/>
        <v>259</v>
      </c>
      <c r="B284" s="32">
        <v>0</v>
      </c>
      <c r="C284" s="31">
        <f t="shared" si="61"/>
        <v>0</v>
      </c>
      <c r="D284" s="32">
        <v>0</v>
      </c>
      <c r="E284" s="31">
        <f t="shared" si="62"/>
        <v>0</v>
      </c>
      <c r="F284" s="30" t="s">
        <v>6</v>
      </c>
      <c r="G284" s="28">
        <f t="shared" si="63"/>
        <v>0</v>
      </c>
      <c r="H284" s="28">
        <f t="shared" si="64"/>
        <v>0</v>
      </c>
      <c r="I284" s="28">
        <f t="shared" si="65"/>
        <v>0</v>
      </c>
      <c r="J284" s="28">
        <f t="shared" si="66"/>
        <v>0</v>
      </c>
      <c r="K284" s="28">
        <f t="shared" si="74"/>
        <v>0</v>
      </c>
      <c r="L284" s="29"/>
      <c r="M284" s="28">
        <f t="shared" si="67"/>
        <v>0</v>
      </c>
      <c r="N284" s="28">
        <f t="shared" si="68"/>
        <v>0</v>
      </c>
      <c r="O284" s="28">
        <f t="shared" si="69"/>
        <v>0</v>
      </c>
      <c r="P284" s="28">
        <f t="shared" si="70"/>
        <v>0</v>
      </c>
      <c r="Q284" s="28">
        <f t="shared" si="71"/>
        <v>0</v>
      </c>
      <c r="R284" s="28">
        <f t="shared" si="72"/>
        <v>0</v>
      </c>
      <c r="S284" s="28">
        <f t="shared" si="73"/>
        <v>0</v>
      </c>
    </row>
    <row r="285" spans="1:19" ht="12" customHeight="1" x14ac:dyDescent="0.2">
      <c r="A285" s="33">
        <f t="shared" si="60"/>
        <v>260</v>
      </c>
      <c r="B285" s="32">
        <v>0</v>
      </c>
      <c r="C285" s="31">
        <f t="shared" si="61"/>
        <v>0</v>
      </c>
      <c r="D285" s="32">
        <v>0</v>
      </c>
      <c r="E285" s="31">
        <f t="shared" si="62"/>
        <v>0</v>
      </c>
      <c r="F285" s="30" t="s">
        <v>6</v>
      </c>
      <c r="G285" s="28">
        <f t="shared" si="63"/>
        <v>0</v>
      </c>
      <c r="H285" s="28">
        <f t="shared" si="64"/>
        <v>0</v>
      </c>
      <c r="I285" s="28">
        <f t="shared" si="65"/>
        <v>0</v>
      </c>
      <c r="J285" s="28">
        <f t="shared" si="66"/>
        <v>0</v>
      </c>
      <c r="K285" s="28">
        <f t="shared" si="74"/>
        <v>0</v>
      </c>
      <c r="L285" s="29"/>
      <c r="M285" s="28">
        <f t="shared" si="67"/>
        <v>0</v>
      </c>
      <c r="N285" s="28">
        <f t="shared" si="68"/>
        <v>0</v>
      </c>
      <c r="O285" s="28">
        <f t="shared" si="69"/>
        <v>0</v>
      </c>
      <c r="P285" s="28">
        <f t="shared" si="70"/>
        <v>0</v>
      </c>
      <c r="Q285" s="28">
        <f t="shared" si="71"/>
        <v>0</v>
      </c>
      <c r="R285" s="28">
        <f t="shared" si="72"/>
        <v>0</v>
      </c>
      <c r="S285" s="28">
        <f t="shared" si="73"/>
        <v>0</v>
      </c>
    </row>
    <row r="286" spans="1:19" ht="12" customHeight="1" x14ac:dyDescent="0.2">
      <c r="A286" s="33">
        <f t="shared" si="60"/>
        <v>261</v>
      </c>
      <c r="B286" s="32">
        <v>0</v>
      </c>
      <c r="C286" s="31">
        <f t="shared" si="61"/>
        <v>0</v>
      </c>
      <c r="D286" s="32">
        <v>0</v>
      </c>
      <c r="E286" s="31">
        <f t="shared" si="62"/>
        <v>0</v>
      </c>
      <c r="F286" s="30" t="s">
        <v>6</v>
      </c>
      <c r="G286" s="28">
        <f t="shared" si="63"/>
        <v>0</v>
      </c>
      <c r="H286" s="28">
        <f t="shared" si="64"/>
        <v>0</v>
      </c>
      <c r="I286" s="28">
        <f t="shared" si="65"/>
        <v>0</v>
      </c>
      <c r="J286" s="28">
        <f t="shared" si="66"/>
        <v>0</v>
      </c>
      <c r="K286" s="28">
        <f t="shared" si="74"/>
        <v>0</v>
      </c>
      <c r="L286" s="29"/>
      <c r="M286" s="28">
        <f t="shared" si="67"/>
        <v>0</v>
      </c>
      <c r="N286" s="28">
        <f t="shared" si="68"/>
        <v>0</v>
      </c>
      <c r="O286" s="28">
        <f t="shared" si="69"/>
        <v>0</v>
      </c>
      <c r="P286" s="28">
        <f t="shared" si="70"/>
        <v>0</v>
      </c>
      <c r="Q286" s="28">
        <f t="shared" si="71"/>
        <v>0</v>
      </c>
      <c r="R286" s="28">
        <f t="shared" si="72"/>
        <v>0</v>
      </c>
      <c r="S286" s="28">
        <f t="shared" si="73"/>
        <v>0</v>
      </c>
    </row>
    <row r="287" spans="1:19" ht="12" customHeight="1" x14ac:dyDescent="0.2">
      <c r="A287" s="33">
        <f t="shared" si="60"/>
        <v>262</v>
      </c>
      <c r="B287" s="32">
        <v>0</v>
      </c>
      <c r="C287" s="31">
        <f t="shared" si="61"/>
        <v>0</v>
      </c>
      <c r="D287" s="32">
        <v>0</v>
      </c>
      <c r="E287" s="31">
        <f t="shared" si="62"/>
        <v>0</v>
      </c>
      <c r="F287" s="30" t="s">
        <v>6</v>
      </c>
      <c r="G287" s="28">
        <f t="shared" si="63"/>
        <v>0</v>
      </c>
      <c r="H287" s="28">
        <f t="shared" si="64"/>
        <v>0</v>
      </c>
      <c r="I287" s="28">
        <f t="shared" si="65"/>
        <v>0</v>
      </c>
      <c r="J287" s="28">
        <f t="shared" si="66"/>
        <v>0</v>
      </c>
      <c r="K287" s="28">
        <f t="shared" si="74"/>
        <v>0</v>
      </c>
      <c r="L287" s="29"/>
      <c r="M287" s="28">
        <f t="shared" si="67"/>
        <v>0</v>
      </c>
      <c r="N287" s="28">
        <f t="shared" si="68"/>
        <v>0</v>
      </c>
      <c r="O287" s="28">
        <f t="shared" si="69"/>
        <v>0</v>
      </c>
      <c r="P287" s="28">
        <f t="shared" si="70"/>
        <v>0</v>
      </c>
      <c r="Q287" s="28">
        <f t="shared" si="71"/>
        <v>0</v>
      </c>
      <c r="R287" s="28">
        <f t="shared" si="72"/>
        <v>0</v>
      </c>
      <c r="S287" s="28">
        <f t="shared" si="73"/>
        <v>0</v>
      </c>
    </row>
    <row r="288" spans="1:19" ht="12" customHeight="1" x14ac:dyDescent="0.2">
      <c r="A288" s="33">
        <f t="shared" si="60"/>
        <v>263</v>
      </c>
      <c r="B288" s="32">
        <v>0</v>
      </c>
      <c r="C288" s="31">
        <f t="shared" si="61"/>
        <v>0</v>
      </c>
      <c r="D288" s="32">
        <v>0</v>
      </c>
      <c r="E288" s="31">
        <f t="shared" si="62"/>
        <v>0</v>
      </c>
      <c r="F288" s="30" t="s">
        <v>6</v>
      </c>
      <c r="G288" s="28">
        <f t="shared" si="63"/>
        <v>0</v>
      </c>
      <c r="H288" s="28">
        <f t="shared" si="64"/>
        <v>0</v>
      </c>
      <c r="I288" s="28">
        <f t="shared" si="65"/>
        <v>0</v>
      </c>
      <c r="J288" s="28">
        <f t="shared" si="66"/>
        <v>0</v>
      </c>
      <c r="K288" s="28">
        <f t="shared" si="74"/>
        <v>0</v>
      </c>
      <c r="L288" s="29"/>
      <c r="M288" s="28">
        <f t="shared" si="67"/>
        <v>0</v>
      </c>
      <c r="N288" s="28">
        <f t="shared" si="68"/>
        <v>0</v>
      </c>
      <c r="O288" s="28">
        <f t="shared" si="69"/>
        <v>0</v>
      </c>
      <c r="P288" s="28">
        <f t="shared" si="70"/>
        <v>0</v>
      </c>
      <c r="Q288" s="28">
        <f t="shared" si="71"/>
        <v>0</v>
      </c>
      <c r="R288" s="28">
        <f t="shared" si="72"/>
        <v>0</v>
      </c>
      <c r="S288" s="28">
        <f t="shared" si="73"/>
        <v>0</v>
      </c>
    </row>
    <row r="289" spans="1:19" ht="12" customHeight="1" x14ac:dyDescent="0.2">
      <c r="A289" s="33">
        <f t="shared" si="60"/>
        <v>264</v>
      </c>
      <c r="B289" s="32">
        <v>0</v>
      </c>
      <c r="C289" s="31">
        <f t="shared" si="61"/>
        <v>0</v>
      </c>
      <c r="D289" s="32">
        <v>0</v>
      </c>
      <c r="E289" s="31">
        <f t="shared" si="62"/>
        <v>0</v>
      </c>
      <c r="F289" s="30" t="s">
        <v>6</v>
      </c>
      <c r="G289" s="28">
        <f t="shared" si="63"/>
        <v>0</v>
      </c>
      <c r="H289" s="28">
        <f t="shared" si="64"/>
        <v>0</v>
      </c>
      <c r="I289" s="28">
        <f t="shared" si="65"/>
        <v>0</v>
      </c>
      <c r="J289" s="28">
        <f t="shared" si="66"/>
        <v>0</v>
      </c>
      <c r="K289" s="28">
        <f t="shared" si="74"/>
        <v>0</v>
      </c>
      <c r="L289" s="29"/>
      <c r="M289" s="28">
        <f t="shared" si="67"/>
        <v>0</v>
      </c>
      <c r="N289" s="28">
        <f t="shared" si="68"/>
        <v>0</v>
      </c>
      <c r="O289" s="28">
        <f t="shared" si="69"/>
        <v>0</v>
      </c>
      <c r="P289" s="28">
        <f t="shared" si="70"/>
        <v>0</v>
      </c>
      <c r="Q289" s="28">
        <f t="shared" si="71"/>
        <v>0</v>
      </c>
      <c r="R289" s="28">
        <f t="shared" si="72"/>
        <v>0</v>
      </c>
      <c r="S289" s="28">
        <f t="shared" si="73"/>
        <v>0</v>
      </c>
    </row>
    <row r="290" spans="1:19" ht="12" customHeight="1" x14ac:dyDescent="0.2">
      <c r="A290" s="33">
        <f t="shared" si="60"/>
        <v>265</v>
      </c>
      <c r="B290" s="32">
        <v>0</v>
      </c>
      <c r="C290" s="31">
        <f t="shared" si="61"/>
        <v>0</v>
      </c>
      <c r="D290" s="32">
        <v>0</v>
      </c>
      <c r="E290" s="31">
        <f t="shared" si="62"/>
        <v>0</v>
      </c>
      <c r="F290" s="30" t="s">
        <v>6</v>
      </c>
      <c r="G290" s="28">
        <f t="shared" si="63"/>
        <v>0</v>
      </c>
      <c r="H290" s="28">
        <f t="shared" si="64"/>
        <v>0</v>
      </c>
      <c r="I290" s="28">
        <f t="shared" si="65"/>
        <v>0</v>
      </c>
      <c r="J290" s="28">
        <f t="shared" si="66"/>
        <v>0</v>
      </c>
      <c r="K290" s="28">
        <f t="shared" si="74"/>
        <v>0</v>
      </c>
      <c r="L290" s="29"/>
      <c r="M290" s="28">
        <f t="shared" si="67"/>
        <v>0</v>
      </c>
      <c r="N290" s="28">
        <f t="shared" si="68"/>
        <v>0</v>
      </c>
      <c r="O290" s="28">
        <f t="shared" si="69"/>
        <v>0</v>
      </c>
      <c r="P290" s="28">
        <f t="shared" si="70"/>
        <v>0</v>
      </c>
      <c r="Q290" s="28">
        <f t="shared" si="71"/>
        <v>0</v>
      </c>
      <c r="R290" s="28">
        <f t="shared" si="72"/>
        <v>0</v>
      </c>
      <c r="S290" s="28">
        <f t="shared" si="73"/>
        <v>0</v>
      </c>
    </row>
    <row r="291" spans="1:19" ht="12" customHeight="1" x14ac:dyDescent="0.2">
      <c r="A291" s="33">
        <f t="shared" si="60"/>
        <v>266</v>
      </c>
      <c r="B291" s="32">
        <v>0</v>
      </c>
      <c r="C291" s="31">
        <f t="shared" si="61"/>
        <v>0</v>
      </c>
      <c r="D291" s="32">
        <v>0</v>
      </c>
      <c r="E291" s="31">
        <f t="shared" si="62"/>
        <v>0</v>
      </c>
      <c r="F291" s="30" t="s">
        <v>6</v>
      </c>
      <c r="G291" s="28">
        <f t="shared" si="63"/>
        <v>0</v>
      </c>
      <c r="H291" s="28">
        <f t="shared" si="64"/>
        <v>0</v>
      </c>
      <c r="I291" s="28">
        <f t="shared" si="65"/>
        <v>0</v>
      </c>
      <c r="J291" s="28">
        <f t="shared" si="66"/>
        <v>0</v>
      </c>
      <c r="K291" s="28">
        <f t="shared" si="74"/>
        <v>0</v>
      </c>
      <c r="L291" s="29"/>
      <c r="M291" s="28">
        <f t="shared" si="67"/>
        <v>0</v>
      </c>
      <c r="N291" s="28">
        <f t="shared" si="68"/>
        <v>0</v>
      </c>
      <c r="O291" s="28">
        <f t="shared" si="69"/>
        <v>0</v>
      </c>
      <c r="P291" s="28">
        <f t="shared" si="70"/>
        <v>0</v>
      </c>
      <c r="Q291" s="28">
        <f t="shared" si="71"/>
        <v>0</v>
      </c>
      <c r="R291" s="28">
        <f t="shared" si="72"/>
        <v>0</v>
      </c>
      <c r="S291" s="28">
        <f t="shared" si="73"/>
        <v>0</v>
      </c>
    </row>
    <row r="292" spans="1:19" ht="12" customHeight="1" x14ac:dyDescent="0.2">
      <c r="A292" s="33">
        <f t="shared" si="60"/>
        <v>267</v>
      </c>
      <c r="B292" s="32">
        <v>0</v>
      </c>
      <c r="C292" s="31">
        <f t="shared" si="61"/>
        <v>0</v>
      </c>
      <c r="D292" s="32">
        <v>0</v>
      </c>
      <c r="E292" s="31">
        <f t="shared" si="62"/>
        <v>0</v>
      </c>
      <c r="F292" s="30" t="s">
        <v>6</v>
      </c>
      <c r="G292" s="28">
        <f t="shared" si="63"/>
        <v>0</v>
      </c>
      <c r="H292" s="28">
        <f t="shared" si="64"/>
        <v>0</v>
      </c>
      <c r="I292" s="28">
        <f t="shared" si="65"/>
        <v>0</v>
      </c>
      <c r="J292" s="28">
        <f t="shared" si="66"/>
        <v>0</v>
      </c>
      <c r="K292" s="28">
        <f t="shared" si="74"/>
        <v>0</v>
      </c>
      <c r="L292" s="29"/>
      <c r="M292" s="28">
        <f t="shared" si="67"/>
        <v>0</v>
      </c>
      <c r="N292" s="28">
        <f t="shared" si="68"/>
        <v>0</v>
      </c>
      <c r="O292" s="28">
        <f t="shared" si="69"/>
        <v>0</v>
      </c>
      <c r="P292" s="28">
        <f t="shared" si="70"/>
        <v>0</v>
      </c>
      <c r="Q292" s="28">
        <f t="shared" si="71"/>
        <v>0</v>
      </c>
      <c r="R292" s="28">
        <f t="shared" si="72"/>
        <v>0</v>
      </c>
      <c r="S292" s="28">
        <f t="shared" si="73"/>
        <v>0</v>
      </c>
    </row>
    <row r="293" spans="1:19" ht="12" customHeight="1" x14ac:dyDescent="0.2">
      <c r="A293" s="33">
        <f t="shared" si="60"/>
        <v>268</v>
      </c>
      <c r="B293" s="32">
        <v>0</v>
      </c>
      <c r="C293" s="31">
        <f t="shared" si="61"/>
        <v>0</v>
      </c>
      <c r="D293" s="32">
        <v>0</v>
      </c>
      <c r="E293" s="31">
        <f t="shared" si="62"/>
        <v>0</v>
      </c>
      <c r="F293" s="30" t="s">
        <v>6</v>
      </c>
      <c r="G293" s="28">
        <f t="shared" si="63"/>
        <v>0</v>
      </c>
      <c r="H293" s="28">
        <f t="shared" si="64"/>
        <v>0</v>
      </c>
      <c r="I293" s="28">
        <f t="shared" si="65"/>
        <v>0</v>
      </c>
      <c r="J293" s="28">
        <f t="shared" si="66"/>
        <v>0</v>
      </c>
      <c r="K293" s="28">
        <f t="shared" si="74"/>
        <v>0</v>
      </c>
      <c r="L293" s="29"/>
      <c r="M293" s="28">
        <f t="shared" si="67"/>
        <v>0</v>
      </c>
      <c r="N293" s="28">
        <f t="shared" si="68"/>
        <v>0</v>
      </c>
      <c r="O293" s="28">
        <f t="shared" si="69"/>
        <v>0</v>
      </c>
      <c r="P293" s="28">
        <f t="shared" si="70"/>
        <v>0</v>
      </c>
      <c r="Q293" s="28">
        <f t="shared" si="71"/>
        <v>0</v>
      </c>
      <c r="R293" s="28">
        <f t="shared" si="72"/>
        <v>0</v>
      </c>
      <c r="S293" s="28">
        <f t="shared" si="73"/>
        <v>0</v>
      </c>
    </row>
    <row r="294" spans="1:19" ht="12" customHeight="1" x14ac:dyDescent="0.2">
      <c r="A294" s="33">
        <f t="shared" si="60"/>
        <v>269</v>
      </c>
      <c r="B294" s="32">
        <v>0</v>
      </c>
      <c r="C294" s="31">
        <f t="shared" si="61"/>
        <v>0</v>
      </c>
      <c r="D294" s="32">
        <v>0</v>
      </c>
      <c r="E294" s="31">
        <f t="shared" si="62"/>
        <v>0</v>
      </c>
      <c r="F294" s="30" t="s">
        <v>6</v>
      </c>
      <c r="G294" s="28">
        <f t="shared" si="63"/>
        <v>0</v>
      </c>
      <c r="H294" s="28">
        <f t="shared" si="64"/>
        <v>0</v>
      </c>
      <c r="I294" s="28">
        <f t="shared" si="65"/>
        <v>0</v>
      </c>
      <c r="J294" s="28">
        <f t="shared" si="66"/>
        <v>0</v>
      </c>
      <c r="K294" s="28">
        <f t="shared" si="74"/>
        <v>0</v>
      </c>
      <c r="L294" s="29"/>
      <c r="M294" s="28">
        <f t="shared" si="67"/>
        <v>0</v>
      </c>
      <c r="N294" s="28">
        <f t="shared" si="68"/>
        <v>0</v>
      </c>
      <c r="O294" s="28">
        <f t="shared" si="69"/>
        <v>0</v>
      </c>
      <c r="P294" s="28">
        <f t="shared" si="70"/>
        <v>0</v>
      </c>
      <c r="Q294" s="28">
        <f t="shared" si="71"/>
        <v>0</v>
      </c>
      <c r="R294" s="28">
        <f t="shared" si="72"/>
        <v>0</v>
      </c>
      <c r="S294" s="28">
        <f t="shared" si="73"/>
        <v>0</v>
      </c>
    </row>
    <row r="295" spans="1:19" ht="12" customHeight="1" x14ac:dyDescent="0.2">
      <c r="A295" s="33">
        <f t="shared" si="60"/>
        <v>270</v>
      </c>
      <c r="B295" s="32">
        <v>0</v>
      </c>
      <c r="C295" s="31">
        <f t="shared" si="61"/>
        <v>0</v>
      </c>
      <c r="D295" s="32">
        <v>0</v>
      </c>
      <c r="E295" s="31">
        <f t="shared" si="62"/>
        <v>0</v>
      </c>
      <c r="F295" s="30" t="s">
        <v>6</v>
      </c>
      <c r="G295" s="28">
        <f t="shared" si="63"/>
        <v>0</v>
      </c>
      <c r="H295" s="28">
        <f t="shared" si="64"/>
        <v>0</v>
      </c>
      <c r="I295" s="28">
        <f t="shared" si="65"/>
        <v>0</v>
      </c>
      <c r="J295" s="28">
        <f t="shared" si="66"/>
        <v>0</v>
      </c>
      <c r="K295" s="28">
        <f t="shared" si="74"/>
        <v>0</v>
      </c>
      <c r="L295" s="29"/>
      <c r="M295" s="28">
        <f t="shared" si="67"/>
        <v>0</v>
      </c>
      <c r="N295" s="28">
        <f t="shared" si="68"/>
        <v>0</v>
      </c>
      <c r="O295" s="28">
        <f t="shared" si="69"/>
        <v>0</v>
      </c>
      <c r="P295" s="28">
        <f t="shared" si="70"/>
        <v>0</v>
      </c>
      <c r="Q295" s="28">
        <f t="shared" si="71"/>
        <v>0</v>
      </c>
      <c r="R295" s="28">
        <f t="shared" si="72"/>
        <v>0</v>
      </c>
      <c r="S295" s="28">
        <f t="shared" si="73"/>
        <v>0</v>
      </c>
    </row>
    <row r="296" spans="1:19" ht="12" customHeight="1" x14ac:dyDescent="0.2">
      <c r="A296" s="33">
        <f t="shared" si="60"/>
        <v>271</v>
      </c>
      <c r="B296" s="32">
        <v>0</v>
      </c>
      <c r="C296" s="31">
        <f t="shared" si="61"/>
        <v>0</v>
      </c>
      <c r="D296" s="32">
        <v>0</v>
      </c>
      <c r="E296" s="31">
        <f t="shared" si="62"/>
        <v>0</v>
      </c>
      <c r="F296" s="30" t="s">
        <v>6</v>
      </c>
      <c r="G296" s="28">
        <f t="shared" si="63"/>
        <v>0</v>
      </c>
      <c r="H296" s="28">
        <f t="shared" si="64"/>
        <v>0</v>
      </c>
      <c r="I296" s="28">
        <f t="shared" si="65"/>
        <v>0</v>
      </c>
      <c r="J296" s="28">
        <f t="shared" si="66"/>
        <v>0</v>
      </c>
      <c r="K296" s="28">
        <f t="shared" si="74"/>
        <v>0</v>
      </c>
      <c r="L296" s="29"/>
      <c r="M296" s="28">
        <f t="shared" si="67"/>
        <v>0</v>
      </c>
      <c r="N296" s="28">
        <f t="shared" si="68"/>
        <v>0</v>
      </c>
      <c r="O296" s="28">
        <f t="shared" si="69"/>
        <v>0</v>
      </c>
      <c r="P296" s="28">
        <f t="shared" si="70"/>
        <v>0</v>
      </c>
      <c r="Q296" s="28">
        <f t="shared" si="71"/>
        <v>0</v>
      </c>
      <c r="R296" s="28">
        <f t="shared" si="72"/>
        <v>0</v>
      </c>
      <c r="S296" s="28">
        <f t="shared" si="73"/>
        <v>0</v>
      </c>
    </row>
    <row r="297" spans="1:19" ht="12" customHeight="1" x14ac:dyDescent="0.2">
      <c r="A297" s="33">
        <f t="shared" si="60"/>
        <v>272</v>
      </c>
      <c r="B297" s="32">
        <v>0</v>
      </c>
      <c r="C297" s="31">
        <f t="shared" si="61"/>
        <v>0</v>
      </c>
      <c r="D297" s="32">
        <v>0</v>
      </c>
      <c r="E297" s="31">
        <f t="shared" si="62"/>
        <v>0</v>
      </c>
      <c r="F297" s="30" t="s">
        <v>6</v>
      </c>
      <c r="G297" s="28">
        <f t="shared" si="63"/>
        <v>0</v>
      </c>
      <c r="H297" s="28">
        <f t="shared" si="64"/>
        <v>0</v>
      </c>
      <c r="I297" s="28">
        <f t="shared" si="65"/>
        <v>0</v>
      </c>
      <c r="J297" s="28">
        <f t="shared" si="66"/>
        <v>0</v>
      </c>
      <c r="K297" s="28">
        <f t="shared" si="74"/>
        <v>0</v>
      </c>
      <c r="L297" s="29"/>
      <c r="M297" s="28">
        <f t="shared" si="67"/>
        <v>0</v>
      </c>
      <c r="N297" s="28">
        <f t="shared" si="68"/>
        <v>0</v>
      </c>
      <c r="O297" s="28">
        <f t="shared" si="69"/>
        <v>0</v>
      </c>
      <c r="P297" s="28">
        <f t="shared" si="70"/>
        <v>0</v>
      </c>
      <c r="Q297" s="28">
        <f t="shared" si="71"/>
        <v>0</v>
      </c>
      <c r="R297" s="28">
        <f t="shared" si="72"/>
        <v>0</v>
      </c>
      <c r="S297" s="28">
        <f t="shared" si="73"/>
        <v>0</v>
      </c>
    </row>
    <row r="298" spans="1:19" ht="12" customHeight="1" x14ac:dyDescent="0.2">
      <c r="A298" s="33">
        <f t="shared" si="60"/>
        <v>273</v>
      </c>
      <c r="B298" s="32">
        <v>0</v>
      </c>
      <c r="C298" s="31">
        <f t="shared" si="61"/>
        <v>0</v>
      </c>
      <c r="D298" s="32">
        <v>0</v>
      </c>
      <c r="E298" s="31">
        <f t="shared" si="62"/>
        <v>0</v>
      </c>
      <c r="F298" s="30" t="s">
        <v>6</v>
      </c>
      <c r="G298" s="28">
        <f t="shared" si="63"/>
        <v>0</v>
      </c>
      <c r="H298" s="28">
        <f t="shared" si="64"/>
        <v>0</v>
      </c>
      <c r="I298" s="28">
        <f t="shared" si="65"/>
        <v>0</v>
      </c>
      <c r="J298" s="28">
        <f t="shared" si="66"/>
        <v>0</v>
      </c>
      <c r="K298" s="28">
        <f t="shared" si="74"/>
        <v>0</v>
      </c>
      <c r="L298" s="29"/>
      <c r="M298" s="28">
        <f t="shared" si="67"/>
        <v>0</v>
      </c>
      <c r="N298" s="28">
        <f t="shared" si="68"/>
        <v>0</v>
      </c>
      <c r="O298" s="28">
        <f t="shared" si="69"/>
        <v>0</v>
      </c>
      <c r="P298" s="28">
        <f t="shared" si="70"/>
        <v>0</v>
      </c>
      <c r="Q298" s="28">
        <f t="shared" si="71"/>
        <v>0</v>
      </c>
      <c r="R298" s="28">
        <f t="shared" si="72"/>
        <v>0</v>
      </c>
      <c r="S298" s="28">
        <f t="shared" si="73"/>
        <v>0</v>
      </c>
    </row>
    <row r="299" spans="1:19" ht="12" customHeight="1" x14ac:dyDescent="0.2">
      <c r="A299" s="33">
        <f t="shared" si="60"/>
        <v>274</v>
      </c>
      <c r="B299" s="32">
        <v>0</v>
      </c>
      <c r="C299" s="31">
        <f t="shared" si="61"/>
        <v>0</v>
      </c>
      <c r="D299" s="32">
        <v>0</v>
      </c>
      <c r="E299" s="31">
        <f t="shared" si="62"/>
        <v>0</v>
      </c>
      <c r="F299" s="30" t="s">
        <v>6</v>
      </c>
      <c r="G299" s="28">
        <f t="shared" si="63"/>
        <v>0</v>
      </c>
      <c r="H299" s="28">
        <f t="shared" si="64"/>
        <v>0</v>
      </c>
      <c r="I299" s="28">
        <f t="shared" si="65"/>
        <v>0</v>
      </c>
      <c r="J299" s="28">
        <f t="shared" si="66"/>
        <v>0</v>
      </c>
      <c r="K299" s="28">
        <f t="shared" si="74"/>
        <v>0</v>
      </c>
      <c r="L299" s="29"/>
      <c r="M299" s="28">
        <f t="shared" si="67"/>
        <v>0</v>
      </c>
      <c r="N299" s="28">
        <f t="shared" si="68"/>
        <v>0</v>
      </c>
      <c r="O299" s="28">
        <f t="shared" si="69"/>
        <v>0</v>
      </c>
      <c r="P299" s="28">
        <f t="shared" si="70"/>
        <v>0</v>
      </c>
      <c r="Q299" s="28">
        <f t="shared" si="71"/>
        <v>0</v>
      </c>
      <c r="R299" s="28">
        <f t="shared" si="72"/>
        <v>0</v>
      </c>
      <c r="S299" s="28">
        <f t="shared" si="73"/>
        <v>0</v>
      </c>
    </row>
    <row r="300" spans="1:19" ht="12" customHeight="1" x14ac:dyDescent="0.2">
      <c r="A300" s="33">
        <f t="shared" si="60"/>
        <v>275</v>
      </c>
      <c r="B300" s="32">
        <v>0</v>
      </c>
      <c r="C300" s="31">
        <f t="shared" si="61"/>
        <v>0</v>
      </c>
      <c r="D300" s="32">
        <v>0</v>
      </c>
      <c r="E300" s="31">
        <f t="shared" si="62"/>
        <v>0</v>
      </c>
      <c r="F300" s="30" t="s">
        <v>6</v>
      </c>
      <c r="G300" s="28">
        <f t="shared" si="63"/>
        <v>0</v>
      </c>
      <c r="H300" s="28">
        <f t="shared" si="64"/>
        <v>0</v>
      </c>
      <c r="I300" s="28">
        <f t="shared" si="65"/>
        <v>0</v>
      </c>
      <c r="J300" s="28">
        <f t="shared" si="66"/>
        <v>0</v>
      </c>
      <c r="K300" s="28">
        <f t="shared" si="74"/>
        <v>0</v>
      </c>
      <c r="L300" s="29"/>
      <c r="M300" s="28">
        <f t="shared" si="67"/>
        <v>0</v>
      </c>
      <c r="N300" s="28">
        <f t="shared" si="68"/>
        <v>0</v>
      </c>
      <c r="O300" s="28">
        <f t="shared" si="69"/>
        <v>0</v>
      </c>
      <c r="P300" s="28">
        <f t="shared" si="70"/>
        <v>0</v>
      </c>
      <c r="Q300" s="28">
        <f t="shared" si="71"/>
        <v>0</v>
      </c>
      <c r="R300" s="28">
        <f t="shared" si="72"/>
        <v>0</v>
      </c>
      <c r="S300" s="28">
        <f t="shared" si="73"/>
        <v>0</v>
      </c>
    </row>
    <row r="301" spans="1:19" ht="12" customHeight="1" x14ac:dyDescent="0.2">
      <c r="A301" s="33">
        <f t="shared" si="60"/>
        <v>276</v>
      </c>
      <c r="B301" s="32">
        <v>0</v>
      </c>
      <c r="C301" s="31">
        <f t="shared" si="61"/>
        <v>0</v>
      </c>
      <c r="D301" s="32">
        <v>0</v>
      </c>
      <c r="E301" s="31">
        <f t="shared" si="62"/>
        <v>0</v>
      </c>
      <c r="F301" s="30" t="s">
        <v>6</v>
      </c>
      <c r="G301" s="28">
        <f t="shared" si="63"/>
        <v>0</v>
      </c>
      <c r="H301" s="28">
        <f t="shared" si="64"/>
        <v>0</v>
      </c>
      <c r="I301" s="28">
        <f t="shared" si="65"/>
        <v>0</v>
      </c>
      <c r="J301" s="28">
        <f t="shared" si="66"/>
        <v>0</v>
      </c>
      <c r="K301" s="28">
        <f t="shared" si="74"/>
        <v>0</v>
      </c>
      <c r="L301" s="29"/>
      <c r="M301" s="28">
        <f t="shared" si="67"/>
        <v>0</v>
      </c>
      <c r="N301" s="28">
        <f t="shared" si="68"/>
        <v>0</v>
      </c>
      <c r="O301" s="28">
        <f t="shared" si="69"/>
        <v>0</v>
      </c>
      <c r="P301" s="28">
        <f t="shared" si="70"/>
        <v>0</v>
      </c>
      <c r="Q301" s="28">
        <f t="shared" si="71"/>
        <v>0</v>
      </c>
      <c r="R301" s="28">
        <f t="shared" si="72"/>
        <v>0</v>
      </c>
      <c r="S301" s="28">
        <f t="shared" si="73"/>
        <v>0</v>
      </c>
    </row>
    <row r="302" spans="1:19" ht="12" customHeight="1" x14ac:dyDescent="0.2">
      <c r="A302" s="33">
        <f t="shared" si="60"/>
        <v>277</v>
      </c>
      <c r="B302" s="32">
        <v>0</v>
      </c>
      <c r="C302" s="31">
        <f t="shared" si="61"/>
        <v>0</v>
      </c>
      <c r="D302" s="32">
        <v>0</v>
      </c>
      <c r="E302" s="31">
        <f t="shared" si="62"/>
        <v>0</v>
      </c>
      <c r="F302" s="30" t="s">
        <v>6</v>
      </c>
      <c r="G302" s="28">
        <f t="shared" si="63"/>
        <v>0</v>
      </c>
      <c r="H302" s="28">
        <f t="shared" si="64"/>
        <v>0</v>
      </c>
      <c r="I302" s="28">
        <f t="shared" si="65"/>
        <v>0</v>
      </c>
      <c r="J302" s="28">
        <f t="shared" si="66"/>
        <v>0</v>
      </c>
      <c r="K302" s="28">
        <f t="shared" si="74"/>
        <v>0</v>
      </c>
      <c r="L302" s="29"/>
      <c r="M302" s="28">
        <f t="shared" si="67"/>
        <v>0</v>
      </c>
      <c r="N302" s="28">
        <f t="shared" si="68"/>
        <v>0</v>
      </c>
      <c r="O302" s="28">
        <f t="shared" si="69"/>
        <v>0</v>
      </c>
      <c r="P302" s="28">
        <f t="shared" si="70"/>
        <v>0</v>
      </c>
      <c r="Q302" s="28">
        <f t="shared" si="71"/>
        <v>0</v>
      </c>
      <c r="R302" s="28">
        <f t="shared" si="72"/>
        <v>0</v>
      </c>
      <c r="S302" s="28">
        <f t="shared" si="73"/>
        <v>0</v>
      </c>
    </row>
    <row r="303" spans="1:19" ht="12" customHeight="1" x14ac:dyDescent="0.2">
      <c r="A303" s="33">
        <f t="shared" si="60"/>
        <v>278</v>
      </c>
      <c r="B303" s="32">
        <v>0</v>
      </c>
      <c r="C303" s="31">
        <f t="shared" si="61"/>
        <v>0</v>
      </c>
      <c r="D303" s="32">
        <v>0</v>
      </c>
      <c r="E303" s="31">
        <f t="shared" si="62"/>
        <v>0</v>
      </c>
      <c r="F303" s="30" t="s">
        <v>6</v>
      </c>
      <c r="G303" s="28">
        <f t="shared" si="63"/>
        <v>0</v>
      </c>
      <c r="H303" s="28">
        <f t="shared" si="64"/>
        <v>0</v>
      </c>
      <c r="I303" s="28">
        <f t="shared" si="65"/>
        <v>0</v>
      </c>
      <c r="J303" s="28">
        <f t="shared" si="66"/>
        <v>0</v>
      </c>
      <c r="K303" s="28">
        <f t="shared" si="74"/>
        <v>0</v>
      </c>
      <c r="L303" s="29"/>
      <c r="M303" s="28">
        <f t="shared" si="67"/>
        <v>0</v>
      </c>
      <c r="N303" s="28">
        <f t="shared" si="68"/>
        <v>0</v>
      </c>
      <c r="O303" s="28">
        <f t="shared" si="69"/>
        <v>0</v>
      </c>
      <c r="P303" s="28">
        <f t="shared" si="70"/>
        <v>0</v>
      </c>
      <c r="Q303" s="28">
        <f t="shared" si="71"/>
        <v>0</v>
      </c>
      <c r="R303" s="28">
        <f t="shared" si="72"/>
        <v>0</v>
      </c>
      <c r="S303" s="28">
        <f t="shared" si="73"/>
        <v>0</v>
      </c>
    </row>
    <row r="304" spans="1:19" ht="12" customHeight="1" x14ac:dyDescent="0.2">
      <c r="A304" s="33">
        <f t="shared" si="60"/>
        <v>279</v>
      </c>
      <c r="B304" s="32">
        <v>0</v>
      </c>
      <c r="C304" s="31">
        <f t="shared" si="61"/>
        <v>0</v>
      </c>
      <c r="D304" s="32">
        <v>0</v>
      </c>
      <c r="E304" s="31">
        <f t="shared" si="62"/>
        <v>0</v>
      </c>
      <c r="F304" s="30" t="s">
        <v>6</v>
      </c>
      <c r="G304" s="28">
        <f t="shared" si="63"/>
        <v>0</v>
      </c>
      <c r="H304" s="28">
        <f t="shared" si="64"/>
        <v>0</v>
      </c>
      <c r="I304" s="28">
        <f t="shared" si="65"/>
        <v>0</v>
      </c>
      <c r="J304" s="28">
        <f t="shared" si="66"/>
        <v>0</v>
      </c>
      <c r="K304" s="28">
        <f t="shared" si="74"/>
        <v>0</v>
      </c>
      <c r="L304" s="29"/>
      <c r="M304" s="28">
        <f t="shared" si="67"/>
        <v>0</v>
      </c>
      <c r="N304" s="28">
        <f t="shared" si="68"/>
        <v>0</v>
      </c>
      <c r="O304" s="28">
        <f t="shared" si="69"/>
        <v>0</v>
      </c>
      <c r="P304" s="28">
        <f t="shared" si="70"/>
        <v>0</v>
      </c>
      <c r="Q304" s="28">
        <f t="shared" si="71"/>
        <v>0</v>
      </c>
      <c r="R304" s="28">
        <f t="shared" si="72"/>
        <v>0</v>
      </c>
      <c r="S304" s="28">
        <f t="shared" si="73"/>
        <v>0</v>
      </c>
    </row>
    <row r="305" spans="1:19" ht="12" customHeight="1" x14ac:dyDescent="0.2">
      <c r="A305" s="33">
        <f t="shared" si="60"/>
        <v>280</v>
      </c>
      <c r="B305" s="32">
        <v>0</v>
      </c>
      <c r="C305" s="31">
        <f t="shared" si="61"/>
        <v>0</v>
      </c>
      <c r="D305" s="32">
        <v>0</v>
      </c>
      <c r="E305" s="31">
        <f t="shared" si="62"/>
        <v>0</v>
      </c>
      <c r="F305" s="30" t="s">
        <v>6</v>
      </c>
      <c r="G305" s="28">
        <f t="shared" si="63"/>
        <v>0</v>
      </c>
      <c r="H305" s="28">
        <f t="shared" si="64"/>
        <v>0</v>
      </c>
      <c r="I305" s="28">
        <f t="shared" si="65"/>
        <v>0</v>
      </c>
      <c r="J305" s="28">
        <f t="shared" si="66"/>
        <v>0</v>
      </c>
      <c r="K305" s="28">
        <f t="shared" si="74"/>
        <v>0</v>
      </c>
      <c r="L305" s="29"/>
      <c r="M305" s="28">
        <f t="shared" si="67"/>
        <v>0</v>
      </c>
      <c r="N305" s="28">
        <f t="shared" si="68"/>
        <v>0</v>
      </c>
      <c r="O305" s="28">
        <f t="shared" si="69"/>
        <v>0</v>
      </c>
      <c r="P305" s="28">
        <f t="shared" si="70"/>
        <v>0</v>
      </c>
      <c r="Q305" s="28">
        <f t="shared" si="71"/>
        <v>0</v>
      </c>
      <c r="R305" s="28">
        <f t="shared" si="72"/>
        <v>0</v>
      </c>
      <c r="S305" s="28">
        <f t="shared" si="73"/>
        <v>0</v>
      </c>
    </row>
    <row r="306" spans="1:19" ht="12" customHeight="1" x14ac:dyDescent="0.2">
      <c r="A306" s="33">
        <f t="shared" si="60"/>
        <v>281</v>
      </c>
      <c r="B306" s="32">
        <v>0</v>
      </c>
      <c r="C306" s="31">
        <f t="shared" si="61"/>
        <v>0</v>
      </c>
      <c r="D306" s="32">
        <v>0</v>
      </c>
      <c r="E306" s="31">
        <f t="shared" si="62"/>
        <v>0</v>
      </c>
      <c r="F306" s="30" t="s">
        <v>6</v>
      </c>
      <c r="G306" s="28">
        <f t="shared" si="63"/>
        <v>0</v>
      </c>
      <c r="H306" s="28">
        <f t="shared" si="64"/>
        <v>0</v>
      </c>
      <c r="I306" s="28">
        <f t="shared" si="65"/>
        <v>0</v>
      </c>
      <c r="J306" s="28">
        <f t="shared" si="66"/>
        <v>0</v>
      </c>
      <c r="K306" s="28">
        <f t="shared" si="74"/>
        <v>0</v>
      </c>
      <c r="L306" s="29"/>
      <c r="M306" s="28">
        <f t="shared" si="67"/>
        <v>0</v>
      </c>
      <c r="N306" s="28">
        <f t="shared" si="68"/>
        <v>0</v>
      </c>
      <c r="O306" s="28">
        <f t="shared" si="69"/>
        <v>0</v>
      </c>
      <c r="P306" s="28">
        <f t="shared" si="70"/>
        <v>0</v>
      </c>
      <c r="Q306" s="28">
        <f t="shared" si="71"/>
        <v>0</v>
      </c>
      <c r="R306" s="28">
        <f t="shared" si="72"/>
        <v>0</v>
      </c>
      <c r="S306" s="28">
        <f t="shared" si="73"/>
        <v>0</v>
      </c>
    </row>
    <row r="307" spans="1:19" ht="12" customHeight="1" x14ac:dyDescent="0.2">
      <c r="A307" s="33">
        <f t="shared" si="60"/>
        <v>282</v>
      </c>
      <c r="B307" s="32">
        <v>0</v>
      </c>
      <c r="C307" s="31">
        <f t="shared" si="61"/>
        <v>0</v>
      </c>
      <c r="D307" s="32">
        <v>0</v>
      </c>
      <c r="E307" s="31">
        <f t="shared" si="62"/>
        <v>0</v>
      </c>
      <c r="F307" s="30" t="s">
        <v>6</v>
      </c>
      <c r="G307" s="28">
        <f t="shared" si="63"/>
        <v>0</v>
      </c>
      <c r="H307" s="28">
        <f t="shared" si="64"/>
        <v>0</v>
      </c>
      <c r="I307" s="28">
        <f t="shared" si="65"/>
        <v>0</v>
      </c>
      <c r="J307" s="28">
        <f t="shared" si="66"/>
        <v>0</v>
      </c>
      <c r="K307" s="28">
        <f t="shared" si="74"/>
        <v>0</v>
      </c>
      <c r="L307" s="29"/>
      <c r="M307" s="28">
        <f t="shared" si="67"/>
        <v>0</v>
      </c>
      <c r="N307" s="28">
        <f t="shared" si="68"/>
        <v>0</v>
      </c>
      <c r="O307" s="28">
        <f t="shared" si="69"/>
        <v>0</v>
      </c>
      <c r="P307" s="28">
        <f t="shared" si="70"/>
        <v>0</v>
      </c>
      <c r="Q307" s="28">
        <f t="shared" si="71"/>
        <v>0</v>
      </c>
      <c r="R307" s="28">
        <f t="shared" si="72"/>
        <v>0</v>
      </c>
      <c r="S307" s="28">
        <f t="shared" si="73"/>
        <v>0</v>
      </c>
    </row>
    <row r="308" spans="1:19" ht="12" customHeight="1" x14ac:dyDescent="0.2">
      <c r="A308" s="33">
        <f t="shared" si="60"/>
        <v>283</v>
      </c>
      <c r="B308" s="32">
        <v>0</v>
      </c>
      <c r="C308" s="31">
        <f t="shared" si="61"/>
        <v>0</v>
      </c>
      <c r="D308" s="32">
        <v>0</v>
      </c>
      <c r="E308" s="31">
        <f t="shared" si="62"/>
        <v>0</v>
      </c>
      <c r="F308" s="30" t="s">
        <v>6</v>
      </c>
      <c r="G308" s="28">
        <f t="shared" si="63"/>
        <v>0</v>
      </c>
      <c r="H308" s="28">
        <f t="shared" si="64"/>
        <v>0</v>
      </c>
      <c r="I308" s="28">
        <f t="shared" si="65"/>
        <v>0</v>
      </c>
      <c r="J308" s="28">
        <f t="shared" si="66"/>
        <v>0</v>
      </c>
      <c r="K308" s="28">
        <f t="shared" si="74"/>
        <v>0</v>
      </c>
      <c r="L308" s="29"/>
      <c r="M308" s="28">
        <f t="shared" si="67"/>
        <v>0</v>
      </c>
      <c r="N308" s="28">
        <f t="shared" si="68"/>
        <v>0</v>
      </c>
      <c r="O308" s="28">
        <f t="shared" si="69"/>
        <v>0</v>
      </c>
      <c r="P308" s="28">
        <f t="shared" si="70"/>
        <v>0</v>
      </c>
      <c r="Q308" s="28">
        <f t="shared" si="71"/>
        <v>0</v>
      </c>
      <c r="R308" s="28">
        <f t="shared" si="72"/>
        <v>0</v>
      </c>
      <c r="S308" s="28">
        <f t="shared" si="73"/>
        <v>0</v>
      </c>
    </row>
    <row r="309" spans="1:19" ht="12" customHeight="1" x14ac:dyDescent="0.2">
      <c r="A309" s="33">
        <f t="shared" si="60"/>
        <v>284</v>
      </c>
      <c r="B309" s="32">
        <v>0</v>
      </c>
      <c r="C309" s="31">
        <f t="shared" si="61"/>
        <v>0</v>
      </c>
      <c r="D309" s="32">
        <v>0</v>
      </c>
      <c r="E309" s="31">
        <f t="shared" si="62"/>
        <v>0</v>
      </c>
      <c r="F309" s="30" t="s">
        <v>6</v>
      </c>
      <c r="G309" s="28">
        <f t="shared" si="63"/>
        <v>0</v>
      </c>
      <c r="H309" s="28">
        <f t="shared" si="64"/>
        <v>0</v>
      </c>
      <c r="I309" s="28">
        <f t="shared" si="65"/>
        <v>0</v>
      </c>
      <c r="J309" s="28">
        <f t="shared" si="66"/>
        <v>0</v>
      </c>
      <c r="K309" s="28">
        <f t="shared" si="74"/>
        <v>0</v>
      </c>
      <c r="L309" s="29"/>
      <c r="M309" s="28">
        <f t="shared" si="67"/>
        <v>0</v>
      </c>
      <c r="N309" s="28">
        <f t="shared" si="68"/>
        <v>0</v>
      </c>
      <c r="O309" s="28">
        <f t="shared" si="69"/>
        <v>0</v>
      </c>
      <c r="P309" s="28">
        <f t="shared" si="70"/>
        <v>0</v>
      </c>
      <c r="Q309" s="28">
        <f t="shared" si="71"/>
        <v>0</v>
      </c>
      <c r="R309" s="28">
        <f t="shared" si="72"/>
        <v>0</v>
      </c>
      <c r="S309" s="28">
        <f t="shared" si="73"/>
        <v>0</v>
      </c>
    </row>
    <row r="310" spans="1:19" ht="12" customHeight="1" x14ac:dyDescent="0.2">
      <c r="A310" s="33">
        <f t="shared" si="60"/>
        <v>285</v>
      </c>
      <c r="B310" s="32">
        <v>0</v>
      </c>
      <c r="C310" s="31">
        <f t="shared" si="61"/>
        <v>0</v>
      </c>
      <c r="D310" s="32">
        <v>0</v>
      </c>
      <c r="E310" s="31">
        <f t="shared" si="62"/>
        <v>0</v>
      </c>
      <c r="F310" s="30" t="s">
        <v>6</v>
      </c>
      <c r="G310" s="28">
        <f t="shared" si="63"/>
        <v>0</v>
      </c>
      <c r="H310" s="28">
        <f t="shared" si="64"/>
        <v>0</v>
      </c>
      <c r="I310" s="28">
        <f t="shared" si="65"/>
        <v>0</v>
      </c>
      <c r="J310" s="28">
        <f t="shared" si="66"/>
        <v>0</v>
      </c>
      <c r="K310" s="28">
        <f t="shared" si="74"/>
        <v>0</v>
      </c>
      <c r="L310" s="29"/>
      <c r="M310" s="28">
        <f t="shared" si="67"/>
        <v>0</v>
      </c>
      <c r="N310" s="28">
        <f t="shared" si="68"/>
        <v>0</v>
      </c>
      <c r="O310" s="28">
        <f t="shared" si="69"/>
        <v>0</v>
      </c>
      <c r="P310" s="28">
        <f t="shared" si="70"/>
        <v>0</v>
      </c>
      <c r="Q310" s="28">
        <f t="shared" si="71"/>
        <v>0</v>
      </c>
      <c r="R310" s="28">
        <f t="shared" si="72"/>
        <v>0</v>
      </c>
      <c r="S310" s="28">
        <f t="shared" si="73"/>
        <v>0</v>
      </c>
    </row>
    <row r="311" spans="1:19" ht="12" customHeight="1" x14ac:dyDescent="0.2">
      <c r="A311" s="33">
        <f t="shared" si="60"/>
        <v>286</v>
      </c>
      <c r="B311" s="32">
        <v>0</v>
      </c>
      <c r="C311" s="31">
        <f t="shared" si="61"/>
        <v>0</v>
      </c>
      <c r="D311" s="32">
        <v>0</v>
      </c>
      <c r="E311" s="31">
        <f t="shared" si="62"/>
        <v>0</v>
      </c>
      <c r="F311" s="30" t="s">
        <v>6</v>
      </c>
      <c r="G311" s="28">
        <f t="shared" si="63"/>
        <v>0</v>
      </c>
      <c r="H311" s="28">
        <f t="shared" si="64"/>
        <v>0</v>
      </c>
      <c r="I311" s="28">
        <f t="shared" si="65"/>
        <v>0</v>
      </c>
      <c r="J311" s="28">
        <f t="shared" si="66"/>
        <v>0</v>
      </c>
      <c r="K311" s="28">
        <f t="shared" si="74"/>
        <v>0</v>
      </c>
      <c r="L311" s="29"/>
      <c r="M311" s="28">
        <f t="shared" si="67"/>
        <v>0</v>
      </c>
      <c r="N311" s="28">
        <f t="shared" si="68"/>
        <v>0</v>
      </c>
      <c r="O311" s="28">
        <f t="shared" si="69"/>
        <v>0</v>
      </c>
      <c r="P311" s="28">
        <f t="shared" si="70"/>
        <v>0</v>
      </c>
      <c r="Q311" s="28">
        <f t="shared" si="71"/>
        <v>0</v>
      </c>
      <c r="R311" s="28">
        <f t="shared" si="72"/>
        <v>0</v>
      </c>
      <c r="S311" s="28">
        <f t="shared" si="73"/>
        <v>0</v>
      </c>
    </row>
    <row r="312" spans="1:19" ht="12" customHeight="1" x14ac:dyDescent="0.2">
      <c r="A312" s="33">
        <f t="shared" si="60"/>
        <v>287</v>
      </c>
      <c r="B312" s="32">
        <v>0</v>
      </c>
      <c r="C312" s="31">
        <f t="shared" si="61"/>
        <v>0</v>
      </c>
      <c r="D312" s="32">
        <v>0</v>
      </c>
      <c r="E312" s="31">
        <f t="shared" si="62"/>
        <v>0</v>
      </c>
      <c r="F312" s="30" t="s">
        <v>6</v>
      </c>
      <c r="G312" s="28">
        <f t="shared" si="63"/>
        <v>0</v>
      </c>
      <c r="H312" s="28">
        <f t="shared" si="64"/>
        <v>0</v>
      </c>
      <c r="I312" s="28">
        <f t="shared" si="65"/>
        <v>0</v>
      </c>
      <c r="J312" s="28">
        <f t="shared" si="66"/>
        <v>0</v>
      </c>
      <c r="K312" s="28">
        <f t="shared" si="74"/>
        <v>0</v>
      </c>
      <c r="L312" s="29"/>
      <c r="M312" s="28">
        <f t="shared" si="67"/>
        <v>0</v>
      </c>
      <c r="N312" s="28">
        <f t="shared" si="68"/>
        <v>0</v>
      </c>
      <c r="O312" s="28">
        <f t="shared" si="69"/>
        <v>0</v>
      </c>
      <c r="P312" s="28">
        <f t="shared" si="70"/>
        <v>0</v>
      </c>
      <c r="Q312" s="28">
        <f t="shared" si="71"/>
        <v>0</v>
      </c>
      <c r="R312" s="28">
        <f t="shared" si="72"/>
        <v>0</v>
      </c>
      <c r="S312" s="28">
        <f t="shared" si="73"/>
        <v>0</v>
      </c>
    </row>
    <row r="313" spans="1:19" ht="12" customHeight="1" x14ac:dyDescent="0.2">
      <c r="A313" s="33">
        <f t="shared" si="60"/>
        <v>288</v>
      </c>
      <c r="B313" s="32">
        <v>0</v>
      </c>
      <c r="C313" s="31">
        <f t="shared" si="61"/>
        <v>0</v>
      </c>
      <c r="D313" s="32">
        <v>0</v>
      </c>
      <c r="E313" s="31">
        <f t="shared" si="62"/>
        <v>0</v>
      </c>
      <c r="F313" s="30" t="s">
        <v>6</v>
      </c>
      <c r="G313" s="28">
        <f t="shared" si="63"/>
        <v>0</v>
      </c>
      <c r="H313" s="28">
        <f t="shared" si="64"/>
        <v>0</v>
      </c>
      <c r="I313" s="28">
        <f t="shared" si="65"/>
        <v>0</v>
      </c>
      <c r="J313" s="28">
        <f t="shared" si="66"/>
        <v>0</v>
      </c>
      <c r="K313" s="28">
        <f t="shared" si="74"/>
        <v>0</v>
      </c>
      <c r="L313" s="29"/>
      <c r="M313" s="28">
        <f t="shared" si="67"/>
        <v>0</v>
      </c>
      <c r="N313" s="28">
        <f t="shared" si="68"/>
        <v>0</v>
      </c>
      <c r="O313" s="28">
        <f t="shared" si="69"/>
        <v>0</v>
      </c>
      <c r="P313" s="28">
        <f t="shared" si="70"/>
        <v>0</v>
      </c>
      <c r="Q313" s="28">
        <f t="shared" si="71"/>
        <v>0</v>
      </c>
      <c r="R313" s="28">
        <f t="shared" si="72"/>
        <v>0</v>
      </c>
      <c r="S313" s="28">
        <f t="shared" si="73"/>
        <v>0</v>
      </c>
    </row>
    <row r="314" spans="1:19" ht="12" customHeight="1" x14ac:dyDescent="0.2">
      <c r="A314" s="33">
        <f t="shared" si="60"/>
        <v>289</v>
      </c>
      <c r="B314" s="32">
        <v>0</v>
      </c>
      <c r="C314" s="31">
        <f t="shared" si="61"/>
        <v>0</v>
      </c>
      <c r="D314" s="32">
        <v>0</v>
      </c>
      <c r="E314" s="31">
        <f t="shared" si="62"/>
        <v>0</v>
      </c>
      <c r="F314" s="30" t="s">
        <v>6</v>
      </c>
      <c r="G314" s="28">
        <f t="shared" si="63"/>
        <v>0</v>
      </c>
      <c r="H314" s="28">
        <f t="shared" si="64"/>
        <v>0</v>
      </c>
      <c r="I314" s="28">
        <f t="shared" si="65"/>
        <v>0</v>
      </c>
      <c r="J314" s="28">
        <f t="shared" si="66"/>
        <v>0</v>
      </c>
      <c r="K314" s="28">
        <f t="shared" si="74"/>
        <v>0</v>
      </c>
      <c r="L314" s="29"/>
      <c r="M314" s="28">
        <f t="shared" si="67"/>
        <v>0</v>
      </c>
      <c r="N314" s="28">
        <f t="shared" si="68"/>
        <v>0</v>
      </c>
      <c r="O314" s="28">
        <f t="shared" si="69"/>
        <v>0</v>
      </c>
      <c r="P314" s="28">
        <f t="shared" si="70"/>
        <v>0</v>
      </c>
      <c r="Q314" s="28">
        <f t="shared" si="71"/>
        <v>0</v>
      </c>
      <c r="R314" s="28">
        <f t="shared" si="72"/>
        <v>0</v>
      </c>
      <c r="S314" s="28">
        <f t="shared" si="73"/>
        <v>0</v>
      </c>
    </row>
    <row r="315" spans="1:19" ht="12" customHeight="1" x14ac:dyDescent="0.2">
      <c r="A315" s="33">
        <f t="shared" si="60"/>
        <v>290</v>
      </c>
      <c r="B315" s="32">
        <v>0</v>
      </c>
      <c r="C315" s="31">
        <f t="shared" si="61"/>
        <v>0</v>
      </c>
      <c r="D315" s="32">
        <v>0</v>
      </c>
      <c r="E315" s="31">
        <f t="shared" si="62"/>
        <v>0</v>
      </c>
      <c r="F315" s="30" t="s">
        <v>6</v>
      </c>
      <c r="G315" s="28">
        <f t="shared" si="63"/>
        <v>0</v>
      </c>
      <c r="H315" s="28">
        <f t="shared" si="64"/>
        <v>0</v>
      </c>
      <c r="I315" s="28">
        <f t="shared" si="65"/>
        <v>0</v>
      </c>
      <c r="J315" s="28">
        <f t="shared" si="66"/>
        <v>0</v>
      </c>
      <c r="K315" s="28">
        <f t="shared" si="74"/>
        <v>0</v>
      </c>
      <c r="L315" s="29"/>
      <c r="M315" s="28">
        <f t="shared" si="67"/>
        <v>0</v>
      </c>
      <c r="N315" s="28">
        <f t="shared" si="68"/>
        <v>0</v>
      </c>
      <c r="O315" s="28">
        <f t="shared" si="69"/>
        <v>0</v>
      </c>
      <c r="P315" s="28">
        <f t="shared" si="70"/>
        <v>0</v>
      </c>
      <c r="Q315" s="28">
        <f t="shared" si="71"/>
        <v>0</v>
      </c>
      <c r="R315" s="28">
        <f t="shared" si="72"/>
        <v>0</v>
      </c>
      <c r="S315" s="28">
        <f t="shared" si="73"/>
        <v>0</v>
      </c>
    </row>
    <row r="316" spans="1:19" ht="12" customHeight="1" x14ac:dyDescent="0.2">
      <c r="A316" s="33">
        <f t="shared" si="60"/>
        <v>291</v>
      </c>
      <c r="B316" s="32">
        <v>0</v>
      </c>
      <c r="C316" s="31">
        <f t="shared" si="61"/>
        <v>0</v>
      </c>
      <c r="D316" s="32">
        <v>0</v>
      </c>
      <c r="E316" s="31">
        <f t="shared" si="62"/>
        <v>0</v>
      </c>
      <c r="F316" s="30" t="s">
        <v>6</v>
      </c>
      <c r="G316" s="28">
        <f t="shared" si="63"/>
        <v>0</v>
      </c>
      <c r="H316" s="28">
        <f t="shared" si="64"/>
        <v>0</v>
      </c>
      <c r="I316" s="28">
        <f t="shared" si="65"/>
        <v>0</v>
      </c>
      <c r="J316" s="28">
        <f t="shared" si="66"/>
        <v>0</v>
      </c>
      <c r="K316" s="28">
        <f t="shared" si="74"/>
        <v>0</v>
      </c>
      <c r="L316" s="29"/>
      <c r="M316" s="28">
        <f t="shared" si="67"/>
        <v>0</v>
      </c>
      <c r="N316" s="28">
        <f t="shared" si="68"/>
        <v>0</v>
      </c>
      <c r="O316" s="28">
        <f t="shared" si="69"/>
        <v>0</v>
      </c>
      <c r="P316" s="28">
        <f t="shared" si="70"/>
        <v>0</v>
      </c>
      <c r="Q316" s="28">
        <f t="shared" si="71"/>
        <v>0</v>
      </c>
      <c r="R316" s="28">
        <f t="shared" si="72"/>
        <v>0</v>
      </c>
      <c r="S316" s="28">
        <f t="shared" si="73"/>
        <v>0</v>
      </c>
    </row>
    <row r="317" spans="1:19" ht="12" customHeight="1" x14ac:dyDescent="0.2">
      <c r="A317" s="33">
        <f t="shared" si="60"/>
        <v>292</v>
      </c>
      <c r="B317" s="32">
        <v>0</v>
      </c>
      <c r="C317" s="31">
        <f t="shared" si="61"/>
        <v>0</v>
      </c>
      <c r="D317" s="32">
        <v>0</v>
      </c>
      <c r="E317" s="31">
        <f t="shared" si="62"/>
        <v>0</v>
      </c>
      <c r="F317" s="30" t="s">
        <v>6</v>
      </c>
      <c r="G317" s="28">
        <f t="shared" si="63"/>
        <v>0</v>
      </c>
      <c r="H317" s="28">
        <f t="shared" si="64"/>
        <v>0</v>
      </c>
      <c r="I317" s="28">
        <f t="shared" si="65"/>
        <v>0</v>
      </c>
      <c r="J317" s="28">
        <f t="shared" si="66"/>
        <v>0</v>
      </c>
      <c r="K317" s="28">
        <f t="shared" si="74"/>
        <v>0</v>
      </c>
      <c r="L317" s="29"/>
      <c r="M317" s="28">
        <f t="shared" si="67"/>
        <v>0</v>
      </c>
      <c r="N317" s="28">
        <f t="shared" si="68"/>
        <v>0</v>
      </c>
      <c r="O317" s="28">
        <f t="shared" si="69"/>
        <v>0</v>
      </c>
      <c r="P317" s="28">
        <f t="shared" si="70"/>
        <v>0</v>
      </c>
      <c r="Q317" s="28">
        <f t="shared" si="71"/>
        <v>0</v>
      </c>
      <c r="R317" s="28">
        <f t="shared" si="72"/>
        <v>0</v>
      </c>
      <c r="S317" s="28">
        <f t="shared" si="73"/>
        <v>0</v>
      </c>
    </row>
    <row r="318" spans="1:19" ht="12" customHeight="1" x14ac:dyDescent="0.2">
      <c r="A318" s="33">
        <f t="shared" si="60"/>
        <v>293</v>
      </c>
      <c r="B318" s="32">
        <v>0</v>
      </c>
      <c r="C318" s="31">
        <f t="shared" si="61"/>
        <v>0</v>
      </c>
      <c r="D318" s="32">
        <v>0</v>
      </c>
      <c r="E318" s="31">
        <f t="shared" si="62"/>
        <v>0</v>
      </c>
      <c r="F318" s="30" t="s">
        <v>6</v>
      </c>
      <c r="G318" s="28">
        <f t="shared" si="63"/>
        <v>0</v>
      </c>
      <c r="H318" s="28">
        <f t="shared" si="64"/>
        <v>0</v>
      </c>
      <c r="I318" s="28">
        <f t="shared" si="65"/>
        <v>0</v>
      </c>
      <c r="J318" s="28">
        <f t="shared" si="66"/>
        <v>0</v>
      </c>
      <c r="K318" s="28">
        <f t="shared" si="74"/>
        <v>0</v>
      </c>
      <c r="L318" s="29"/>
      <c r="M318" s="28">
        <f t="shared" si="67"/>
        <v>0</v>
      </c>
      <c r="N318" s="28">
        <f t="shared" si="68"/>
        <v>0</v>
      </c>
      <c r="O318" s="28">
        <f t="shared" si="69"/>
        <v>0</v>
      </c>
      <c r="P318" s="28">
        <f t="shared" si="70"/>
        <v>0</v>
      </c>
      <c r="Q318" s="28">
        <f t="shared" si="71"/>
        <v>0</v>
      </c>
      <c r="R318" s="28">
        <f t="shared" si="72"/>
        <v>0</v>
      </c>
      <c r="S318" s="28">
        <f t="shared" si="73"/>
        <v>0</v>
      </c>
    </row>
    <row r="319" spans="1:19" ht="12" customHeight="1" x14ac:dyDescent="0.2">
      <c r="A319" s="33">
        <f t="shared" si="60"/>
        <v>294</v>
      </c>
      <c r="B319" s="32">
        <v>0</v>
      </c>
      <c r="C319" s="31">
        <f t="shared" si="61"/>
        <v>0</v>
      </c>
      <c r="D319" s="32">
        <v>0</v>
      </c>
      <c r="E319" s="31">
        <f t="shared" si="62"/>
        <v>0</v>
      </c>
      <c r="F319" s="30" t="s">
        <v>6</v>
      </c>
      <c r="G319" s="28">
        <f t="shared" si="63"/>
        <v>0</v>
      </c>
      <c r="H319" s="28">
        <f t="shared" si="64"/>
        <v>0</v>
      </c>
      <c r="I319" s="28">
        <f t="shared" si="65"/>
        <v>0</v>
      </c>
      <c r="J319" s="28">
        <f t="shared" si="66"/>
        <v>0</v>
      </c>
      <c r="K319" s="28">
        <f t="shared" si="74"/>
        <v>0</v>
      </c>
      <c r="L319" s="29"/>
      <c r="M319" s="28">
        <f t="shared" si="67"/>
        <v>0</v>
      </c>
      <c r="N319" s="28">
        <f t="shared" si="68"/>
        <v>0</v>
      </c>
      <c r="O319" s="28">
        <f t="shared" si="69"/>
        <v>0</v>
      </c>
      <c r="P319" s="28">
        <f t="shared" si="70"/>
        <v>0</v>
      </c>
      <c r="Q319" s="28">
        <f t="shared" si="71"/>
        <v>0</v>
      </c>
      <c r="R319" s="28">
        <f t="shared" si="72"/>
        <v>0</v>
      </c>
      <c r="S319" s="28">
        <f t="shared" si="73"/>
        <v>0</v>
      </c>
    </row>
    <row r="320" spans="1:19" ht="12" customHeight="1" x14ac:dyDescent="0.2">
      <c r="A320" s="33">
        <f t="shared" si="60"/>
        <v>295</v>
      </c>
      <c r="B320" s="32">
        <v>0</v>
      </c>
      <c r="C320" s="31">
        <f t="shared" si="61"/>
        <v>0</v>
      </c>
      <c r="D320" s="32">
        <v>0</v>
      </c>
      <c r="E320" s="31">
        <f t="shared" si="62"/>
        <v>0</v>
      </c>
      <c r="F320" s="30" t="s">
        <v>6</v>
      </c>
      <c r="G320" s="28">
        <f t="shared" si="63"/>
        <v>0</v>
      </c>
      <c r="H320" s="28">
        <f t="shared" si="64"/>
        <v>0</v>
      </c>
      <c r="I320" s="28">
        <f t="shared" si="65"/>
        <v>0</v>
      </c>
      <c r="J320" s="28">
        <f t="shared" si="66"/>
        <v>0</v>
      </c>
      <c r="K320" s="28">
        <f t="shared" si="74"/>
        <v>0</v>
      </c>
      <c r="L320" s="29"/>
      <c r="M320" s="28">
        <f t="shared" si="67"/>
        <v>0</v>
      </c>
      <c r="N320" s="28">
        <f t="shared" si="68"/>
        <v>0</v>
      </c>
      <c r="O320" s="28">
        <f t="shared" si="69"/>
        <v>0</v>
      </c>
      <c r="P320" s="28">
        <f t="shared" si="70"/>
        <v>0</v>
      </c>
      <c r="Q320" s="28">
        <f t="shared" si="71"/>
        <v>0</v>
      </c>
      <c r="R320" s="28">
        <f t="shared" si="72"/>
        <v>0</v>
      </c>
      <c r="S320" s="28">
        <f t="shared" si="73"/>
        <v>0</v>
      </c>
    </row>
    <row r="321" spans="1:19" ht="12" customHeight="1" x14ac:dyDescent="0.2">
      <c r="A321" s="33">
        <f t="shared" si="60"/>
        <v>296</v>
      </c>
      <c r="B321" s="32">
        <v>0</v>
      </c>
      <c r="C321" s="31">
        <f t="shared" si="61"/>
        <v>0</v>
      </c>
      <c r="D321" s="32">
        <v>0</v>
      </c>
      <c r="E321" s="31">
        <f t="shared" si="62"/>
        <v>0</v>
      </c>
      <c r="F321" s="30" t="s">
        <v>6</v>
      </c>
      <c r="G321" s="28">
        <f t="shared" si="63"/>
        <v>0</v>
      </c>
      <c r="H321" s="28">
        <f t="shared" si="64"/>
        <v>0</v>
      </c>
      <c r="I321" s="28">
        <f t="shared" si="65"/>
        <v>0</v>
      </c>
      <c r="J321" s="28">
        <f t="shared" si="66"/>
        <v>0</v>
      </c>
      <c r="K321" s="28">
        <f t="shared" si="74"/>
        <v>0</v>
      </c>
      <c r="L321" s="29"/>
      <c r="M321" s="28">
        <f t="shared" si="67"/>
        <v>0</v>
      </c>
      <c r="N321" s="28">
        <f t="shared" si="68"/>
        <v>0</v>
      </c>
      <c r="O321" s="28">
        <f t="shared" si="69"/>
        <v>0</v>
      </c>
      <c r="P321" s="28">
        <f t="shared" si="70"/>
        <v>0</v>
      </c>
      <c r="Q321" s="28">
        <f t="shared" si="71"/>
        <v>0</v>
      </c>
      <c r="R321" s="28">
        <f t="shared" si="72"/>
        <v>0</v>
      </c>
      <c r="S321" s="28">
        <f t="shared" si="73"/>
        <v>0</v>
      </c>
    </row>
    <row r="322" spans="1:19" ht="12" customHeight="1" x14ac:dyDescent="0.2">
      <c r="A322" s="33">
        <f t="shared" si="60"/>
        <v>297</v>
      </c>
      <c r="B322" s="32">
        <v>0</v>
      </c>
      <c r="C322" s="31">
        <f t="shared" si="61"/>
        <v>0</v>
      </c>
      <c r="D322" s="32">
        <v>0</v>
      </c>
      <c r="E322" s="31">
        <f t="shared" si="62"/>
        <v>0</v>
      </c>
      <c r="F322" s="30" t="s">
        <v>6</v>
      </c>
      <c r="G322" s="28">
        <f t="shared" si="63"/>
        <v>0</v>
      </c>
      <c r="H322" s="28">
        <f t="shared" si="64"/>
        <v>0</v>
      </c>
      <c r="I322" s="28">
        <f t="shared" si="65"/>
        <v>0</v>
      </c>
      <c r="J322" s="28">
        <f t="shared" si="66"/>
        <v>0</v>
      </c>
      <c r="K322" s="28">
        <f t="shared" si="74"/>
        <v>0</v>
      </c>
      <c r="L322" s="29"/>
      <c r="M322" s="28">
        <f t="shared" si="67"/>
        <v>0</v>
      </c>
      <c r="N322" s="28">
        <f t="shared" si="68"/>
        <v>0</v>
      </c>
      <c r="O322" s="28">
        <f t="shared" si="69"/>
        <v>0</v>
      </c>
      <c r="P322" s="28">
        <f t="shared" si="70"/>
        <v>0</v>
      </c>
      <c r="Q322" s="28">
        <f t="shared" si="71"/>
        <v>0</v>
      </c>
      <c r="R322" s="28">
        <f t="shared" si="72"/>
        <v>0</v>
      </c>
      <c r="S322" s="28">
        <f t="shared" si="73"/>
        <v>0</v>
      </c>
    </row>
    <row r="323" spans="1:19" ht="12" customHeight="1" x14ac:dyDescent="0.2">
      <c r="A323" s="33">
        <f t="shared" si="60"/>
        <v>298</v>
      </c>
      <c r="B323" s="32">
        <v>0</v>
      </c>
      <c r="C323" s="31">
        <f t="shared" si="61"/>
        <v>0</v>
      </c>
      <c r="D323" s="32">
        <v>0</v>
      </c>
      <c r="E323" s="31">
        <f t="shared" si="62"/>
        <v>0</v>
      </c>
      <c r="F323" s="30" t="s">
        <v>6</v>
      </c>
      <c r="G323" s="28">
        <f t="shared" si="63"/>
        <v>0</v>
      </c>
      <c r="H323" s="28">
        <f t="shared" si="64"/>
        <v>0</v>
      </c>
      <c r="I323" s="28">
        <f t="shared" si="65"/>
        <v>0</v>
      </c>
      <c r="J323" s="28">
        <f t="shared" si="66"/>
        <v>0</v>
      </c>
      <c r="K323" s="28">
        <f t="shared" si="74"/>
        <v>0</v>
      </c>
      <c r="L323" s="29"/>
      <c r="M323" s="28">
        <f t="shared" si="67"/>
        <v>0</v>
      </c>
      <c r="N323" s="28">
        <f t="shared" si="68"/>
        <v>0</v>
      </c>
      <c r="O323" s="28">
        <f t="shared" si="69"/>
        <v>0</v>
      </c>
      <c r="P323" s="28">
        <f t="shared" si="70"/>
        <v>0</v>
      </c>
      <c r="Q323" s="28">
        <f t="shared" si="71"/>
        <v>0</v>
      </c>
      <c r="R323" s="28">
        <f t="shared" si="72"/>
        <v>0</v>
      </c>
      <c r="S323" s="28">
        <f t="shared" si="73"/>
        <v>0</v>
      </c>
    </row>
    <row r="324" spans="1:19" ht="12" customHeight="1" x14ac:dyDescent="0.2">
      <c r="A324" s="33">
        <f t="shared" si="60"/>
        <v>299</v>
      </c>
      <c r="B324" s="32">
        <v>0</v>
      </c>
      <c r="C324" s="31">
        <f t="shared" si="61"/>
        <v>0</v>
      </c>
      <c r="D324" s="32">
        <v>0</v>
      </c>
      <c r="E324" s="31">
        <f t="shared" si="62"/>
        <v>0</v>
      </c>
      <c r="F324" s="30" t="s">
        <v>6</v>
      </c>
      <c r="G324" s="28">
        <f t="shared" si="63"/>
        <v>0</v>
      </c>
      <c r="H324" s="28">
        <f t="shared" si="64"/>
        <v>0</v>
      </c>
      <c r="I324" s="28">
        <f t="shared" si="65"/>
        <v>0</v>
      </c>
      <c r="J324" s="28">
        <f t="shared" si="66"/>
        <v>0</v>
      </c>
      <c r="K324" s="28">
        <f t="shared" si="74"/>
        <v>0</v>
      </c>
      <c r="L324" s="29"/>
      <c r="M324" s="28">
        <f t="shared" si="67"/>
        <v>0</v>
      </c>
      <c r="N324" s="28">
        <f t="shared" si="68"/>
        <v>0</v>
      </c>
      <c r="O324" s="28">
        <f t="shared" si="69"/>
        <v>0</v>
      </c>
      <c r="P324" s="28">
        <f t="shared" si="70"/>
        <v>0</v>
      </c>
      <c r="Q324" s="28">
        <f t="shared" si="71"/>
        <v>0</v>
      </c>
      <c r="R324" s="28">
        <f t="shared" si="72"/>
        <v>0</v>
      </c>
      <c r="S324" s="28">
        <f t="shared" si="73"/>
        <v>0</v>
      </c>
    </row>
    <row r="325" spans="1:19" ht="12" customHeight="1" x14ac:dyDescent="0.2">
      <c r="A325" s="33">
        <f t="shared" si="60"/>
        <v>300</v>
      </c>
      <c r="B325" s="32">
        <v>0</v>
      </c>
      <c r="C325" s="31">
        <f t="shared" si="61"/>
        <v>0</v>
      </c>
      <c r="D325" s="32">
        <v>0</v>
      </c>
      <c r="E325" s="31">
        <f t="shared" si="62"/>
        <v>0</v>
      </c>
      <c r="F325" s="30" t="s">
        <v>6</v>
      </c>
      <c r="G325" s="28">
        <f t="shared" si="63"/>
        <v>0</v>
      </c>
      <c r="H325" s="28">
        <f t="shared" si="64"/>
        <v>0</v>
      </c>
      <c r="I325" s="28">
        <f t="shared" si="65"/>
        <v>0</v>
      </c>
      <c r="J325" s="28">
        <f t="shared" si="66"/>
        <v>0</v>
      </c>
      <c r="K325" s="28">
        <f t="shared" si="74"/>
        <v>0</v>
      </c>
      <c r="L325" s="29"/>
      <c r="M325" s="28">
        <f t="shared" si="67"/>
        <v>0</v>
      </c>
      <c r="N325" s="28">
        <f t="shared" si="68"/>
        <v>0</v>
      </c>
      <c r="O325" s="28">
        <f t="shared" si="69"/>
        <v>0</v>
      </c>
      <c r="P325" s="28">
        <f t="shared" si="70"/>
        <v>0</v>
      </c>
      <c r="Q325" s="28">
        <f t="shared" si="71"/>
        <v>0</v>
      </c>
      <c r="R325" s="28">
        <f t="shared" si="72"/>
        <v>0</v>
      </c>
      <c r="S325" s="28">
        <f t="shared" si="73"/>
        <v>0</v>
      </c>
    </row>
  </sheetData>
  <mergeCells count="43">
    <mergeCell ref="B9:D9"/>
    <mergeCell ref="A3:A22"/>
    <mergeCell ref="B10:C10"/>
    <mergeCell ref="G19:H19"/>
    <mergeCell ref="G20:H20"/>
    <mergeCell ref="G21:H21"/>
    <mergeCell ref="G22:H22"/>
    <mergeCell ref="B21:D21"/>
    <mergeCell ref="G18:I18"/>
    <mergeCell ref="F3:F22"/>
    <mergeCell ref="B8:C8"/>
    <mergeCell ref="B7:C7"/>
    <mergeCell ref="B4:C4"/>
    <mergeCell ref="B6:C6"/>
    <mergeCell ref="B5:C5"/>
    <mergeCell ref="A1:I1"/>
    <mergeCell ref="G3:I3"/>
    <mergeCell ref="B3:D3"/>
    <mergeCell ref="G9:H9"/>
    <mergeCell ref="G4:H4"/>
    <mergeCell ref="G5:H5"/>
    <mergeCell ref="G6:H6"/>
    <mergeCell ref="G7:H7"/>
    <mergeCell ref="G8:I8"/>
    <mergeCell ref="G17:H17"/>
    <mergeCell ref="G13:H13"/>
    <mergeCell ref="G12:H12"/>
    <mergeCell ref="G10:H10"/>
    <mergeCell ref="G14:H14"/>
    <mergeCell ref="G15:H15"/>
    <mergeCell ref="G11:I11"/>
    <mergeCell ref="G16:H16"/>
    <mergeCell ref="B22:C22"/>
    <mergeCell ref="B20:C20"/>
    <mergeCell ref="B19:C19"/>
    <mergeCell ref="B18:C18"/>
    <mergeCell ref="B17:C17"/>
    <mergeCell ref="B16:C16"/>
    <mergeCell ref="B14:C14"/>
    <mergeCell ref="B12:C12"/>
    <mergeCell ref="B11:C11"/>
    <mergeCell ref="B15:D15"/>
    <mergeCell ref="B13:C13"/>
  </mergeCells>
  <conditionalFormatting sqref="D16:D20 D22 D4:D8 D10:D14 D26:D204 B26:B325">
    <cfRule type="cellIs" dxfId="23" priority="3" stopIfTrue="1" operator="greaterThan">
      <formula>0</formula>
    </cfRule>
    <cfRule type="cellIs" dxfId="22" priority="4" stopIfTrue="1" operator="lessThan">
      <formula>0</formula>
    </cfRule>
  </conditionalFormatting>
  <conditionalFormatting sqref="D205:D325">
    <cfRule type="cellIs" dxfId="21" priority="1" stopIfTrue="1" operator="greaterThan">
      <formula>0</formula>
    </cfRule>
    <cfRule type="cellIs" dxfId="20" priority="2" stopIfTrue="1" operator="lessThan">
      <formula>0</formula>
    </cfRule>
  </conditionalFormatting>
  <dataValidations count="1">
    <dataValidation type="list" allowBlank="1" showInputMessage="1" showErrorMessage="1" promptTitle="ELIJA PLAZO DE GRACIA" prompt="T : Total_x000a_P : Parcial o Normal_x000a_S : Sin Plazo de Gracia" sqref="F26:F325">
      <formula1>"T,P,S"</formula1>
    </dataValidation>
  </dataValidations>
  <printOptions horizontalCentered="1" verticalCentered="1"/>
  <pageMargins left="0" right="0" top="0" bottom="0" header="0" footer="0"/>
  <pageSetup paperSize="9" scale="70" orientation="landscape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5"/>
  <sheetViews>
    <sheetView zoomScale="160" zoomScaleNormal="160" workbookViewId="0">
      <selection sqref="A1:I1"/>
    </sheetView>
  </sheetViews>
  <sheetFormatPr baseColWidth="10" defaultRowHeight="12" customHeight="1" x14ac:dyDescent="0.2"/>
  <cols>
    <col min="1" max="1" width="4" style="27" bestFit="1" customWidth="1"/>
    <col min="2" max="5" width="10.7109375" style="27" customWidth="1"/>
    <col min="6" max="6" width="4" style="27" bestFit="1" customWidth="1"/>
    <col min="7" max="18" width="10.7109375" style="27" customWidth="1"/>
    <col min="19" max="19" width="12.7109375" style="27" customWidth="1"/>
    <col min="20" max="20" width="18.140625" style="27" bestFit="1" customWidth="1"/>
    <col min="21" max="16384" width="11.42578125" style="27"/>
  </cols>
  <sheetData>
    <row r="1" spans="1:14" ht="18.75" x14ac:dyDescent="0.3">
      <c r="A1" s="99" t="s">
        <v>122</v>
      </c>
      <c r="B1" s="100"/>
      <c r="C1" s="100"/>
      <c r="D1" s="100"/>
      <c r="E1" s="100"/>
      <c r="F1" s="100"/>
      <c r="G1" s="100"/>
      <c r="H1" s="100"/>
      <c r="I1" s="100"/>
      <c r="J1" s="41"/>
      <c r="K1" s="41"/>
      <c r="L1" s="41"/>
      <c r="M1" s="41"/>
      <c r="N1" s="41"/>
    </row>
    <row r="2" spans="1:14" ht="5.0999999999999996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2" customHeight="1" x14ac:dyDescent="0.2">
      <c r="A3" s="101" t="s">
        <v>120</v>
      </c>
      <c r="B3" s="98" t="s">
        <v>119</v>
      </c>
      <c r="C3" s="98"/>
      <c r="D3" s="98"/>
      <c r="E3" s="41"/>
      <c r="F3" s="101" t="s">
        <v>118</v>
      </c>
      <c r="G3" s="98" t="s">
        <v>117</v>
      </c>
      <c r="H3" s="98"/>
      <c r="I3" s="98"/>
      <c r="J3" s="41"/>
      <c r="K3" s="41"/>
      <c r="L3" s="41"/>
      <c r="M3" s="41"/>
      <c r="N3" s="41"/>
    </row>
    <row r="4" spans="1:14" ht="12" customHeight="1" x14ac:dyDescent="0.2">
      <c r="A4" s="101"/>
      <c r="B4" s="97" t="s">
        <v>116</v>
      </c>
      <c r="C4" s="97"/>
      <c r="D4" s="47">
        <v>20000</v>
      </c>
      <c r="E4" s="41"/>
      <c r="F4" s="101"/>
      <c r="G4" s="97" t="s">
        <v>115</v>
      </c>
      <c r="H4" s="97"/>
      <c r="I4" s="48">
        <f>PV-PV*pCI</f>
        <v>20000</v>
      </c>
      <c r="J4" s="41"/>
      <c r="K4" s="41"/>
      <c r="L4" s="41"/>
      <c r="M4" s="41"/>
      <c r="N4" s="41"/>
    </row>
    <row r="5" spans="1:14" ht="12" customHeight="1" x14ac:dyDescent="0.2">
      <c r="A5" s="101"/>
      <c r="B5" s="97" t="s">
        <v>114</v>
      </c>
      <c r="C5" s="97"/>
      <c r="D5" s="52">
        <v>0</v>
      </c>
      <c r="E5" s="41"/>
      <c r="F5" s="101"/>
      <c r="G5" s="97" t="s">
        <v>113</v>
      </c>
      <c r="H5" s="97"/>
      <c r="I5" s="48">
        <f>Saldo+SUM(D10:D14)</f>
        <v>20000</v>
      </c>
      <c r="J5" s="41"/>
      <c r="K5" s="41"/>
      <c r="L5" s="41"/>
      <c r="M5" s="41"/>
      <c r="N5" s="41"/>
    </row>
    <row r="6" spans="1:14" ht="12" customHeight="1" x14ac:dyDescent="0.2">
      <c r="A6" s="101"/>
      <c r="B6" s="97" t="s">
        <v>47</v>
      </c>
      <c r="C6" s="97"/>
      <c r="D6" s="50">
        <v>3</v>
      </c>
      <c r="E6" s="41"/>
      <c r="F6" s="101"/>
      <c r="G6" s="97" t="s">
        <v>112</v>
      </c>
      <c r="H6" s="97"/>
      <c r="I6" s="51">
        <f>NDiasxAgno/frec</f>
        <v>12</v>
      </c>
      <c r="J6" s="41"/>
      <c r="K6" s="41"/>
      <c r="L6" s="41"/>
      <c r="M6" s="41"/>
      <c r="N6" s="41"/>
    </row>
    <row r="7" spans="1:14" ht="12" customHeight="1" x14ac:dyDescent="0.2">
      <c r="A7" s="101"/>
      <c r="B7" s="97" t="s">
        <v>111</v>
      </c>
      <c r="C7" s="97"/>
      <c r="D7" s="50">
        <v>30</v>
      </c>
      <c r="E7" s="41"/>
      <c r="F7" s="101"/>
      <c r="G7" s="97" t="s">
        <v>110</v>
      </c>
      <c r="H7" s="97"/>
      <c r="I7" s="51">
        <f>NCxA*NA</f>
        <v>36</v>
      </c>
      <c r="J7" s="41"/>
      <c r="K7" s="41"/>
      <c r="L7" s="41"/>
      <c r="M7" s="41"/>
      <c r="N7" s="41"/>
    </row>
    <row r="8" spans="1:14" ht="12" customHeight="1" x14ac:dyDescent="0.2">
      <c r="A8" s="101"/>
      <c r="B8" s="97" t="s">
        <v>109</v>
      </c>
      <c r="C8" s="97"/>
      <c r="D8" s="50">
        <v>360</v>
      </c>
      <c r="E8" s="41"/>
      <c r="F8" s="101"/>
      <c r="G8" s="98" t="s">
        <v>97</v>
      </c>
      <c r="H8" s="98"/>
      <c r="I8" s="98"/>
      <c r="J8" s="41"/>
      <c r="K8" s="41"/>
      <c r="L8" s="41"/>
      <c r="M8" s="41"/>
      <c r="N8" s="41"/>
    </row>
    <row r="9" spans="1:14" ht="12" customHeight="1" x14ac:dyDescent="0.2">
      <c r="A9" s="101"/>
      <c r="B9" s="98" t="s">
        <v>108</v>
      </c>
      <c r="C9" s="98"/>
      <c r="D9" s="98"/>
      <c r="E9" s="41"/>
      <c r="F9" s="101"/>
      <c r="G9" s="97" t="s">
        <v>107</v>
      </c>
      <c r="H9" s="97"/>
      <c r="I9" s="49">
        <f>pSegDes*frec/30</f>
        <v>0</v>
      </c>
      <c r="M9" s="41"/>
      <c r="N9" s="41"/>
    </row>
    <row r="10" spans="1:14" ht="12" customHeight="1" x14ac:dyDescent="0.2">
      <c r="A10" s="101"/>
      <c r="B10" s="97" t="s">
        <v>106</v>
      </c>
      <c r="C10" s="97"/>
      <c r="D10" s="47">
        <v>0</v>
      </c>
      <c r="E10" s="41"/>
      <c r="F10" s="101"/>
      <c r="G10" s="97" t="s">
        <v>77</v>
      </c>
      <c r="H10" s="97"/>
      <c r="I10" s="48">
        <f>pSegRie*PV/NCxA</f>
        <v>5</v>
      </c>
      <c r="N10" s="41"/>
    </row>
    <row r="11" spans="1:14" ht="12" customHeight="1" x14ac:dyDescent="0.2">
      <c r="A11" s="101"/>
      <c r="B11" s="97" t="s">
        <v>105</v>
      </c>
      <c r="C11" s="97"/>
      <c r="D11" s="47">
        <v>0</v>
      </c>
      <c r="E11" s="41"/>
      <c r="F11" s="101"/>
      <c r="G11" s="98" t="s">
        <v>104</v>
      </c>
      <c r="H11" s="98"/>
      <c r="I11" s="98"/>
      <c r="N11" s="41"/>
    </row>
    <row r="12" spans="1:14" ht="12" customHeight="1" x14ac:dyDescent="0.2">
      <c r="A12" s="101"/>
      <c r="B12" s="97" t="s">
        <v>103</v>
      </c>
      <c r="C12" s="97"/>
      <c r="D12" s="47">
        <v>0</v>
      </c>
      <c r="E12" s="41"/>
      <c r="F12" s="101"/>
      <c r="G12" s="97" t="s">
        <v>102</v>
      </c>
      <c r="H12" s="97"/>
      <c r="I12" s="48">
        <f>-SUM(Interes)</f>
        <v>3787.632412525269</v>
      </c>
      <c r="N12" s="41"/>
    </row>
    <row r="13" spans="1:14" ht="12" customHeight="1" x14ac:dyDescent="0.2">
      <c r="A13" s="101"/>
      <c r="B13" s="97" t="s">
        <v>101</v>
      </c>
      <c r="C13" s="97"/>
      <c r="D13" s="47">
        <v>0</v>
      </c>
      <c r="E13" s="41"/>
      <c r="F13" s="101"/>
      <c r="G13" s="97" t="s">
        <v>100</v>
      </c>
      <c r="H13" s="97"/>
      <c r="I13" s="48">
        <f>-SUM(Amort,Prepago)</f>
        <v>20000.000000000004</v>
      </c>
      <c r="N13" s="41"/>
    </row>
    <row r="14" spans="1:14" ht="12" customHeight="1" x14ac:dyDescent="0.2">
      <c r="A14" s="101"/>
      <c r="B14" s="97" t="s">
        <v>99</v>
      </c>
      <c r="C14" s="97"/>
      <c r="D14" s="47">
        <v>0</v>
      </c>
      <c r="E14" s="41"/>
      <c r="F14" s="101"/>
      <c r="G14" s="97" t="s">
        <v>98</v>
      </c>
      <c r="H14" s="97"/>
      <c r="I14" s="48">
        <f>-SUM(SegDes)</f>
        <v>0</v>
      </c>
      <c r="N14" s="41"/>
    </row>
    <row r="15" spans="1:14" ht="12" customHeight="1" x14ac:dyDescent="0.2">
      <c r="A15" s="101"/>
      <c r="B15" s="98" t="s">
        <v>97</v>
      </c>
      <c r="C15" s="98"/>
      <c r="D15" s="98"/>
      <c r="E15" s="41"/>
      <c r="F15" s="101"/>
      <c r="G15" s="97" t="s">
        <v>96</v>
      </c>
      <c r="H15" s="97"/>
      <c r="I15" s="48">
        <f>-SUM(SegRie)</f>
        <v>180</v>
      </c>
      <c r="N15" s="41"/>
    </row>
    <row r="16" spans="1:14" ht="12" customHeight="1" x14ac:dyDescent="0.2">
      <c r="A16" s="101"/>
      <c r="B16" s="97" t="s">
        <v>95</v>
      </c>
      <c r="C16" s="97"/>
      <c r="D16" s="47">
        <v>0</v>
      </c>
      <c r="E16" s="41"/>
      <c r="F16" s="101"/>
      <c r="G16" s="97" t="s">
        <v>94</v>
      </c>
      <c r="H16" s="97"/>
      <c r="I16" s="48">
        <f>-SUM(Comision)</f>
        <v>0</v>
      </c>
      <c r="N16" s="41"/>
    </row>
    <row r="17" spans="1:20" ht="12" customHeight="1" x14ac:dyDescent="0.2">
      <c r="A17" s="101"/>
      <c r="B17" s="97" t="s">
        <v>43</v>
      </c>
      <c r="C17" s="97"/>
      <c r="D17" s="47">
        <v>10</v>
      </c>
      <c r="E17" s="41"/>
      <c r="F17" s="101"/>
      <c r="G17" s="97" t="s">
        <v>93</v>
      </c>
      <c r="H17" s="97"/>
      <c r="I17" s="48">
        <f>-SUM(Portes,GasAdm)</f>
        <v>360</v>
      </c>
      <c r="N17" s="41"/>
    </row>
    <row r="18" spans="1:20" ht="12" customHeight="1" x14ac:dyDescent="0.2">
      <c r="A18" s="101"/>
      <c r="B18" s="97" t="s">
        <v>92</v>
      </c>
      <c r="C18" s="97"/>
      <c r="D18" s="47">
        <v>0</v>
      </c>
      <c r="E18" s="41"/>
      <c r="F18" s="101"/>
      <c r="G18" s="98" t="s">
        <v>91</v>
      </c>
      <c r="H18" s="98"/>
      <c r="I18" s="98"/>
      <c r="N18" s="41"/>
    </row>
    <row r="19" spans="1:20" ht="12" customHeight="1" x14ac:dyDescent="0.2">
      <c r="A19" s="101"/>
      <c r="B19" s="97" t="s">
        <v>90</v>
      </c>
      <c r="C19" s="97"/>
      <c r="D19" s="44">
        <v>0</v>
      </c>
      <c r="E19" s="41"/>
      <c r="F19" s="101"/>
      <c r="G19" s="97" t="s">
        <v>85</v>
      </c>
      <c r="H19" s="97"/>
      <c r="I19" s="46">
        <f>POWER(1+COK,frec/NDiasxAgno)-1</f>
        <v>0</v>
      </c>
      <c r="N19" s="41"/>
    </row>
    <row r="20" spans="1:20" ht="12" customHeight="1" x14ac:dyDescent="0.2">
      <c r="A20" s="101"/>
      <c r="B20" s="97" t="s">
        <v>89</v>
      </c>
      <c r="C20" s="97"/>
      <c r="D20" s="44">
        <v>3.0000000000000001E-3</v>
      </c>
      <c r="E20" s="41"/>
      <c r="F20" s="101"/>
      <c r="G20" s="97" t="s">
        <v>88</v>
      </c>
      <c r="H20" s="97"/>
      <c r="I20" s="45">
        <f>IRR(S25:S325,1%)</f>
        <v>1.1604518665493613E-2</v>
      </c>
      <c r="N20" s="41"/>
    </row>
    <row r="21" spans="1:20" ht="12" customHeight="1" x14ac:dyDescent="0.2">
      <c r="A21" s="101"/>
      <c r="B21" s="98" t="s">
        <v>87</v>
      </c>
      <c r="C21" s="98"/>
      <c r="D21" s="98"/>
      <c r="E21" s="41"/>
      <c r="F21" s="101"/>
      <c r="G21" s="97" t="s">
        <v>86</v>
      </c>
      <c r="H21" s="97"/>
      <c r="I21" s="45">
        <f>POWER(1+I20,I6)-1</f>
        <v>0.14849504848003114</v>
      </c>
      <c r="N21" s="41"/>
    </row>
    <row r="22" spans="1:20" ht="12" customHeight="1" x14ac:dyDescent="0.2">
      <c r="A22" s="101"/>
      <c r="B22" s="97" t="s">
        <v>85</v>
      </c>
      <c r="C22" s="97"/>
      <c r="D22" s="44">
        <v>0</v>
      </c>
      <c r="E22" s="41"/>
      <c r="F22" s="101"/>
      <c r="G22" s="97" t="s">
        <v>84</v>
      </c>
      <c r="H22" s="97"/>
      <c r="I22" s="43">
        <f>S25+NPV(I19,S26:S85)</f>
        <v>-4327.632412525254</v>
      </c>
      <c r="N22" s="41"/>
    </row>
    <row r="23" spans="1:20" ht="5.0999999999999996" customHeight="1" x14ac:dyDescent="0.2">
      <c r="A23" s="42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20" ht="25.5" x14ac:dyDescent="0.2">
      <c r="A24" s="38" t="s">
        <v>7</v>
      </c>
      <c r="B24" s="40" t="s">
        <v>0</v>
      </c>
      <c r="C24" s="38" t="s">
        <v>8</v>
      </c>
      <c r="D24" s="40" t="s">
        <v>83</v>
      </c>
      <c r="E24" s="38" t="s">
        <v>82</v>
      </c>
      <c r="F24" s="39" t="s">
        <v>81</v>
      </c>
      <c r="G24" s="38" t="s">
        <v>4</v>
      </c>
      <c r="H24" s="38" t="s">
        <v>52</v>
      </c>
      <c r="I24" s="38" t="s">
        <v>2</v>
      </c>
      <c r="J24" s="38" t="s">
        <v>80</v>
      </c>
      <c r="K24" s="38" t="s">
        <v>31</v>
      </c>
      <c r="L24" s="39" t="s">
        <v>79</v>
      </c>
      <c r="M24" s="38" t="s">
        <v>78</v>
      </c>
      <c r="N24" s="38" t="s">
        <v>77</v>
      </c>
      <c r="O24" s="38" t="s">
        <v>76</v>
      </c>
      <c r="P24" s="38" t="s">
        <v>43</v>
      </c>
      <c r="Q24" s="38" t="s">
        <v>44</v>
      </c>
      <c r="R24" s="37" t="s">
        <v>5</v>
      </c>
      <c r="S24" s="37" t="s">
        <v>3</v>
      </c>
    </row>
    <row r="25" spans="1:20" ht="12" customHeight="1" x14ac:dyDescent="0.2">
      <c r="A25" s="33">
        <v>0</v>
      </c>
      <c r="B25" s="36"/>
      <c r="C25" s="36"/>
      <c r="D25" s="36"/>
      <c r="E25" s="36"/>
      <c r="F25" s="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28">
        <f>Prestamo</f>
        <v>20000</v>
      </c>
    </row>
    <row r="26" spans="1:20" ht="12" customHeight="1" x14ac:dyDescent="0.2">
      <c r="A26" s="33">
        <f t="shared" ref="A26:A89" si="0">+A25+1</f>
        <v>1</v>
      </c>
      <c r="B26" s="32">
        <v>0.13</v>
      </c>
      <c r="C26" s="31">
        <f t="shared" ref="C26:C89" si="1">IF(NC&lt;=N,POWER(1+TEA,frec/NDiasxAgno)-1,0)</f>
        <v>1.02368443581764E-2</v>
      </c>
      <c r="D26" s="32">
        <v>0</v>
      </c>
      <c r="E26" s="31">
        <f t="shared" ref="E26:E89" si="2">IF(NC&lt;=N,POWER(1+IA,frec/NDiasxAgno)-1,0)</f>
        <v>0</v>
      </c>
      <c r="F26" s="30" t="s">
        <v>6</v>
      </c>
      <c r="G26" s="28">
        <f t="shared" ref="G26:G89" si="3">IF(NC=1,Prestamo,IF(NC&lt;=N,R25,0))</f>
        <v>20000</v>
      </c>
      <c r="H26" s="28">
        <f t="shared" ref="H26:H89" si="4">SI+SI*IP</f>
        <v>20000</v>
      </c>
      <c r="I26" s="28">
        <f t="shared" ref="I26:I89" si="5">-SII*TEP</f>
        <v>-204.736887163528</v>
      </c>
      <c r="J26" s="28">
        <f t="shared" ref="J26:J89" si="6">IF(NC&lt;=N,IF(PG="T",0,IF(PG="P",Interes,Interes+Amort+SegDes)),0)</f>
        <v>-760.29244271908351</v>
      </c>
      <c r="K26" s="28">
        <f t="shared" ref="K26:K89" si="7">IF(NC&lt;=N,IF(OR(PG="T",PG="P"),0,-SII/(N-NC+1)),0)</f>
        <v>-555.55555555555554</v>
      </c>
      <c r="L26" s="29"/>
      <c r="M26" s="28">
        <f t="shared" ref="M26:M89" si="8">-SII*pSegDesPer</f>
        <v>0</v>
      </c>
      <c r="N26" s="28">
        <f t="shared" ref="N26:N89" si="9">IF(NC&lt;=N,-SegRiePer,0)</f>
        <v>-5</v>
      </c>
      <c r="O26" s="28">
        <f t="shared" ref="O26:O89" si="10">IF(NC&lt;=N,-ComPer,0)</f>
        <v>0</v>
      </c>
      <c r="P26" s="28">
        <f t="shared" ref="P26:P89" si="11">IF(NC&lt;=N,-PortesPer,0)</f>
        <v>-10</v>
      </c>
      <c r="Q26" s="28">
        <f t="shared" ref="Q26:Q89" si="12">IF(NC&lt;=N,-GasAdmPer,0)</f>
        <v>0</v>
      </c>
      <c r="R26" s="28">
        <f t="shared" ref="R26:R89" si="13">IF(PG="T",SII-Interes,SII+Amort+Prepago)</f>
        <v>19444.444444444445</v>
      </c>
      <c r="S26" s="28">
        <f t="shared" ref="S26:S89" si="14">Cuota+Prepago+SegRie+Comision+Portes+GasAdm+IF(OR(PG="T",PG="P"),SegDes,0)</f>
        <v>-775.29244271908351</v>
      </c>
      <c r="T26" s="34"/>
    </row>
    <row r="27" spans="1:20" ht="12" customHeight="1" x14ac:dyDescent="0.2">
      <c r="A27" s="33">
        <f t="shared" si="0"/>
        <v>2</v>
      </c>
      <c r="B27" s="32">
        <v>0.13</v>
      </c>
      <c r="C27" s="31">
        <f t="shared" si="1"/>
        <v>1.02368443581764E-2</v>
      </c>
      <c r="D27" s="32">
        <v>0</v>
      </c>
      <c r="E27" s="31">
        <f t="shared" si="2"/>
        <v>0</v>
      </c>
      <c r="F27" s="30" t="s">
        <v>6</v>
      </c>
      <c r="G27" s="28">
        <f t="shared" si="3"/>
        <v>19444.444444444445</v>
      </c>
      <c r="H27" s="28">
        <f t="shared" si="4"/>
        <v>19444.444444444445</v>
      </c>
      <c r="I27" s="28">
        <f t="shared" si="5"/>
        <v>-199.04975140898557</v>
      </c>
      <c r="J27" s="28">
        <f t="shared" si="6"/>
        <v>-754.60530696454111</v>
      </c>
      <c r="K27" s="28">
        <f t="shared" si="7"/>
        <v>-555.55555555555554</v>
      </c>
      <c r="L27" s="29"/>
      <c r="M27" s="28">
        <f t="shared" si="8"/>
        <v>0</v>
      </c>
      <c r="N27" s="28">
        <f t="shared" si="9"/>
        <v>-5</v>
      </c>
      <c r="O27" s="28">
        <f t="shared" si="10"/>
        <v>0</v>
      </c>
      <c r="P27" s="28">
        <f t="shared" si="11"/>
        <v>-10</v>
      </c>
      <c r="Q27" s="28">
        <f t="shared" si="12"/>
        <v>0</v>
      </c>
      <c r="R27" s="28">
        <f t="shared" si="13"/>
        <v>18888.888888888891</v>
      </c>
      <c r="S27" s="28">
        <f t="shared" si="14"/>
        <v>-769.60530696454111</v>
      </c>
    </row>
    <row r="28" spans="1:20" ht="12" customHeight="1" x14ac:dyDescent="0.2">
      <c r="A28" s="33">
        <f t="shared" si="0"/>
        <v>3</v>
      </c>
      <c r="B28" s="32">
        <v>0.13</v>
      </c>
      <c r="C28" s="31">
        <f t="shared" si="1"/>
        <v>1.02368443581764E-2</v>
      </c>
      <c r="D28" s="32">
        <v>0</v>
      </c>
      <c r="E28" s="31">
        <f t="shared" si="2"/>
        <v>0</v>
      </c>
      <c r="F28" s="30" t="s">
        <v>6</v>
      </c>
      <c r="G28" s="28">
        <f t="shared" si="3"/>
        <v>18888.888888888891</v>
      </c>
      <c r="H28" s="28">
        <f t="shared" si="4"/>
        <v>18888.888888888891</v>
      </c>
      <c r="I28" s="28">
        <f t="shared" si="5"/>
        <v>-193.36261565444312</v>
      </c>
      <c r="J28" s="28">
        <f t="shared" si="6"/>
        <v>-748.91817120999872</v>
      </c>
      <c r="K28" s="28">
        <f t="shared" si="7"/>
        <v>-555.55555555555566</v>
      </c>
      <c r="L28" s="29"/>
      <c r="M28" s="28">
        <f t="shared" si="8"/>
        <v>0</v>
      </c>
      <c r="N28" s="28">
        <f t="shared" si="9"/>
        <v>-5</v>
      </c>
      <c r="O28" s="28">
        <f t="shared" si="10"/>
        <v>0</v>
      </c>
      <c r="P28" s="28">
        <f t="shared" si="11"/>
        <v>-10</v>
      </c>
      <c r="Q28" s="28">
        <f t="shared" si="12"/>
        <v>0</v>
      </c>
      <c r="R28" s="28">
        <f t="shared" si="13"/>
        <v>18333.333333333336</v>
      </c>
      <c r="S28" s="28">
        <f t="shared" si="14"/>
        <v>-763.91817120999872</v>
      </c>
    </row>
    <row r="29" spans="1:20" ht="12" customHeight="1" x14ac:dyDescent="0.2">
      <c r="A29" s="33">
        <f t="shared" si="0"/>
        <v>4</v>
      </c>
      <c r="B29" s="32">
        <v>0.13</v>
      </c>
      <c r="C29" s="31">
        <f t="shared" si="1"/>
        <v>1.02368443581764E-2</v>
      </c>
      <c r="D29" s="32">
        <v>0</v>
      </c>
      <c r="E29" s="31">
        <f t="shared" si="2"/>
        <v>0</v>
      </c>
      <c r="F29" s="30" t="s">
        <v>6</v>
      </c>
      <c r="G29" s="28">
        <f t="shared" si="3"/>
        <v>18333.333333333336</v>
      </c>
      <c r="H29" s="28">
        <f t="shared" si="4"/>
        <v>18333.333333333336</v>
      </c>
      <c r="I29" s="28">
        <f t="shared" si="5"/>
        <v>-187.67547989990069</v>
      </c>
      <c r="J29" s="28">
        <f t="shared" si="6"/>
        <v>-743.23103545545632</v>
      </c>
      <c r="K29" s="28">
        <f t="shared" si="7"/>
        <v>-555.55555555555566</v>
      </c>
      <c r="L29" s="29"/>
      <c r="M29" s="28">
        <f t="shared" si="8"/>
        <v>0</v>
      </c>
      <c r="N29" s="28">
        <f t="shared" si="9"/>
        <v>-5</v>
      </c>
      <c r="O29" s="28">
        <f t="shared" si="10"/>
        <v>0</v>
      </c>
      <c r="P29" s="28">
        <f t="shared" si="11"/>
        <v>-10</v>
      </c>
      <c r="Q29" s="28">
        <f t="shared" si="12"/>
        <v>0</v>
      </c>
      <c r="R29" s="28">
        <f t="shared" si="13"/>
        <v>17777.777777777781</v>
      </c>
      <c r="S29" s="28">
        <f t="shared" si="14"/>
        <v>-758.23103545545632</v>
      </c>
    </row>
    <row r="30" spans="1:20" ht="12" customHeight="1" x14ac:dyDescent="0.2">
      <c r="A30" s="33">
        <f t="shared" si="0"/>
        <v>5</v>
      </c>
      <c r="B30" s="32">
        <v>0.13</v>
      </c>
      <c r="C30" s="31">
        <f t="shared" si="1"/>
        <v>1.02368443581764E-2</v>
      </c>
      <c r="D30" s="32">
        <v>0</v>
      </c>
      <c r="E30" s="31">
        <f t="shared" si="2"/>
        <v>0</v>
      </c>
      <c r="F30" s="30" t="s">
        <v>6</v>
      </c>
      <c r="G30" s="28">
        <f t="shared" si="3"/>
        <v>17777.777777777781</v>
      </c>
      <c r="H30" s="28">
        <f t="shared" si="4"/>
        <v>17777.777777777781</v>
      </c>
      <c r="I30" s="28">
        <f t="shared" si="5"/>
        <v>-181.98834414535827</v>
      </c>
      <c r="J30" s="28">
        <f t="shared" si="6"/>
        <v>-737.54389970091393</v>
      </c>
      <c r="K30" s="28">
        <f t="shared" si="7"/>
        <v>-555.55555555555566</v>
      </c>
      <c r="L30" s="29"/>
      <c r="M30" s="28">
        <f t="shared" si="8"/>
        <v>0</v>
      </c>
      <c r="N30" s="28">
        <f t="shared" si="9"/>
        <v>-5</v>
      </c>
      <c r="O30" s="28">
        <f t="shared" si="10"/>
        <v>0</v>
      </c>
      <c r="P30" s="28">
        <f t="shared" si="11"/>
        <v>-10</v>
      </c>
      <c r="Q30" s="28">
        <f t="shared" si="12"/>
        <v>0</v>
      </c>
      <c r="R30" s="28">
        <f t="shared" si="13"/>
        <v>17222.222222222226</v>
      </c>
      <c r="S30" s="28">
        <f t="shared" si="14"/>
        <v>-752.54389970091393</v>
      </c>
    </row>
    <row r="31" spans="1:20" ht="12" customHeight="1" x14ac:dyDescent="0.2">
      <c r="A31" s="33">
        <f t="shared" si="0"/>
        <v>6</v>
      </c>
      <c r="B31" s="32">
        <v>0.13</v>
      </c>
      <c r="C31" s="31">
        <f t="shared" si="1"/>
        <v>1.02368443581764E-2</v>
      </c>
      <c r="D31" s="32">
        <v>0</v>
      </c>
      <c r="E31" s="31">
        <f t="shared" si="2"/>
        <v>0</v>
      </c>
      <c r="F31" s="30" t="s">
        <v>6</v>
      </c>
      <c r="G31" s="28">
        <f t="shared" si="3"/>
        <v>17222.222222222226</v>
      </c>
      <c r="H31" s="28">
        <f t="shared" si="4"/>
        <v>17222.222222222226</v>
      </c>
      <c r="I31" s="28">
        <f t="shared" si="5"/>
        <v>-176.30120839081582</v>
      </c>
      <c r="J31" s="28">
        <f t="shared" si="6"/>
        <v>-731.85676394637153</v>
      </c>
      <c r="K31" s="28">
        <f t="shared" si="7"/>
        <v>-555.55555555555566</v>
      </c>
      <c r="L31" s="29"/>
      <c r="M31" s="28">
        <f t="shared" si="8"/>
        <v>0</v>
      </c>
      <c r="N31" s="28">
        <f t="shared" si="9"/>
        <v>-5</v>
      </c>
      <c r="O31" s="28">
        <f t="shared" si="10"/>
        <v>0</v>
      </c>
      <c r="P31" s="28">
        <f t="shared" si="11"/>
        <v>-10</v>
      </c>
      <c r="Q31" s="28">
        <f t="shared" si="12"/>
        <v>0</v>
      </c>
      <c r="R31" s="28">
        <f t="shared" si="13"/>
        <v>16666.666666666672</v>
      </c>
      <c r="S31" s="28">
        <f t="shared" si="14"/>
        <v>-746.85676394637153</v>
      </c>
    </row>
    <row r="32" spans="1:20" ht="12" customHeight="1" x14ac:dyDescent="0.2">
      <c r="A32" s="33">
        <f t="shared" si="0"/>
        <v>7</v>
      </c>
      <c r="B32" s="32">
        <v>0.13</v>
      </c>
      <c r="C32" s="31">
        <f t="shared" si="1"/>
        <v>1.02368443581764E-2</v>
      </c>
      <c r="D32" s="32">
        <v>0</v>
      </c>
      <c r="E32" s="31">
        <f t="shared" si="2"/>
        <v>0</v>
      </c>
      <c r="F32" s="30" t="s">
        <v>6</v>
      </c>
      <c r="G32" s="28">
        <f t="shared" si="3"/>
        <v>16666.666666666672</v>
      </c>
      <c r="H32" s="28">
        <f t="shared" si="4"/>
        <v>16666.666666666672</v>
      </c>
      <c r="I32" s="28">
        <f t="shared" si="5"/>
        <v>-170.61407263627339</v>
      </c>
      <c r="J32" s="28">
        <f t="shared" si="6"/>
        <v>-726.16962819182913</v>
      </c>
      <c r="K32" s="28">
        <f t="shared" si="7"/>
        <v>-555.55555555555577</v>
      </c>
      <c r="L32" s="29"/>
      <c r="M32" s="28">
        <f t="shared" si="8"/>
        <v>0</v>
      </c>
      <c r="N32" s="28">
        <f t="shared" si="9"/>
        <v>-5</v>
      </c>
      <c r="O32" s="28">
        <f t="shared" si="10"/>
        <v>0</v>
      </c>
      <c r="P32" s="28">
        <f t="shared" si="11"/>
        <v>-10</v>
      </c>
      <c r="Q32" s="28">
        <f t="shared" si="12"/>
        <v>0</v>
      </c>
      <c r="R32" s="28">
        <f t="shared" si="13"/>
        <v>16111.111111111115</v>
      </c>
      <c r="S32" s="28">
        <f t="shared" si="14"/>
        <v>-741.16962819182913</v>
      </c>
    </row>
    <row r="33" spans="1:19" ht="12" customHeight="1" x14ac:dyDescent="0.2">
      <c r="A33" s="33">
        <f t="shared" si="0"/>
        <v>8</v>
      </c>
      <c r="B33" s="32">
        <v>0.13</v>
      </c>
      <c r="C33" s="31">
        <f t="shared" si="1"/>
        <v>1.02368443581764E-2</v>
      </c>
      <c r="D33" s="32">
        <v>0</v>
      </c>
      <c r="E33" s="31">
        <f t="shared" si="2"/>
        <v>0</v>
      </c>
      <c r="F33" s="30" t="s">
        <v>6</v>
      </c>
      <c r="G33" s="28">
        <f t="shared" si="3"/>
        <v>16111.111111111115</v>
      </c>
      <c r="H33" s="28">
        <f t="shared" si="4"/>
        <v>16111.111111111115</v>
      </c>
      <c r="I33" s="28">
        <f t="shared" si="5"/>
        <v>-164.92693688173094</v>
      </c>
      <c r="J33" s="28">
        <f t="shared" si="6"/>
        <v>-720.48249243728662</v>
      </c>
      <c r="K33" s="28">
        <f t="shared" si="7"/>
        <v>-555.55555555555566</v>
      </c>
      <c r="L33" s="29"/>
      <c r="M33" s="28">
        <f t="shared" si="8"/>
        <v>0</v>
      </c>
      <c r="N33" s="28">
        <f t="shared" si="9"/>
        <v>-5</v>
      </c>
      <c r="O33" s="28">
        <f t="shared" si="10"/>
        <v>0</v>
      </c>
      <c r="P33" s="28">
        <f t="shared" si="11"/>
        <v>-10</v>
      </c>
      <c r="Q33" s="28">
        <f t="shared" si="12"/>
        <v>0</v>
      </c>
      <c r="R33" s="28">
        <f t="shared" si="13"/>
        <v>15555.555555555558</v>
      </c>
      <c r="S33" s="28">
        <f t="shared" si="14"/>
        <v>-735.48249243728662</v>
      </c>
    </row>
    <row r="34" spans="1:19" ht="12" customHeight="1" x14ac:dyDescent="0.2">
      <c r="A34" s="33">
        <f t="shared" si="0"/>
        <v>9</v>
      </c>
      <c r="B34" s="32">
        <v>0.13</v>
      </c>
      <c r="C34" s="31">
        <f t="shared" si="1"/>
        <v>1.02368443581764E-2</v>
      </c>
      <c r="D34" s="32">
        <v>0</v>
      </c>
      <c r="E34" s="31">
        <f t="shared" si="2"/>
        <v>0</v>
      </c>
      <c r="F34" s="30" t="s">
        <v>6</v>
      </c>
      <c r="G34" s="28">
        <f t="shared" si="3"/>
        <v>15555.555555555558</v>
      </c>
      <c r="H34" s="28">
        <f t="shared" si="4"/>
        <v>15555.555555555558</v>
      </c>
      <c r="I34" s="28">
        <f t="shared" si="5"/>
        <v>-159.23980112718849</v>
      </c>
      <c r="J34" s="28">
        <f t="shared" si="6"/>
        <v>-714.79535668274411</v>
      </c>
      <c r="K34" s="28">
        <f t="shared" si="7"/>
        <v>-555.55555555555566</v>
      </c>
      <c r="L34" s="29"/>
      <c r="M34" s="28">
        <f t="shared" si="8"/>
        <v>0</v>
      </c>
      <c r="N34" s="28">
        <f t="shared" si="9"/>
        <v>-5</v>
      </c>
      <c r="O34" s="28">
        <f t="shared" si="10"/>
        <v>0</v>
      </c>
      <c r="P34" s="28">
        <f t="shared" si="11"/>
        <v>-10</v>
      </c>
      <c r="Q34" s="28">
        <f t="shared" si="12"/>
        <v>0</v>
      </c>
      <c r="R34" s="28">
        <f t="shared" si="13"/>
        <v>15000.000000000004</v>
      </c>
      <c r="S34" s="28">
        <f t="shared" si="14"/>
        <v>-729.79535668274411</v>
      </c>
    </row>
    <row r="35" spans="1:19" ht="12" customHeight="1" x14ac:dyDescent="0.2">
      <c r="A35" s="33">
        <f t="shared" si="0"/>
        <v>10</v>
      </c>
      <c r="B35" s="32">
        <v>0.13</v>
      </c>
      <c r="C35" s="31">
        <f t="shared" si="1"/>
        <v>1.02368443581764E-2</v>
      </c>
      <c r="D35" s="32">
        <v>0</v>
      </c>
      <c r="E35" s="31">
        <f t="shared" si="2"/>
        <v>0</v>
      </c>
      <c r="F35" s="30" t="s">
        <v>6</v>
      </c>
      <c r="G35" s="28">
        <f t="shared" si="3"/>
        <v>15000.000000000004</v>
      </c>
      <c r="H35" s="28">
        <f t="shared" si="4"/>
        <v>15000.000000000004</v>
      </c>
      <c r="I35" s="28">
        <f t="shared" si="5"/>
        <v>-153.55266537264603</v>
      </c>
      <c r="J35" s="28">
        <f t="shared" si="6"/>
        <v>-709.10822092820172</v>
      </c>
      <c r="K35" s="28">
        <f t="shared" si="7"/>
        <v>-555.55555555555566</v>
      </c>
      <c r="L35" s="29"/>
      <c r="M35" s="28">
        <f t="shared" si="8"/>
        <v>0</v>
      </c>
      <c r="N35" s="28">
        <f t="shared" si="9"/>
        <v>-5</v>
      </c>
      <c r="O35" s="28">
        <f t="shared" si="10"/>
        <v>0</v>
      </c>
      <c r="P35" s="28">
        <f t="shared" si="11"/>
        <v>-10</v>
      </c>
      <c r="Q35" s="28">
        <f t="shared" si="12"/>
        <v>0</v>
      </c>
      <c r="R35" s="28">
        <f t="shared" si="13"/>
        <v>14444.444444444449</v>
      </c>
      <c r="S35" s="28">
        <f t="shared" si="14"/>
        <v>-724.10822092820172</v>
      </c>
    </row>
    <row r="36" spans="1:19" ht="12" customHeight="1" x14ac:dyDescent="0.2">
      <c r="A36" s="33">
        <f t="shared" si="0"/>
        <v>11</v>
      </c>
      <c r="B36" s="32">
        <v>0.13</v>
      </c>
      <c r="C36" s="31">
        <f t="shared" si="1"/>
        <v>1.02368443581764E-2</v>
      </c>
      <c r="D36" s="32">
        <v>0</v>
      </c>
      <c r="E36" s="31">
        <f t="shared" si="2"/>
        <v>0</v>
      </c>
      <c r="F36" s="30" t="s">
        <v>6</v>
      </c>
      <c r="G36" s="28">
        <f t="shared" si="3"/>
        <v>14444.444444444449</v>
      </c>
      <c r="H36" s="28">
        <f t="shared" si="4"/>
        <v>14444.444444444449</v>
      </c>
      <c r="I36" s="28">
        <f t="shared" si="5"/>
        <v>-147.86552961810361</v>
      </c>
      <c r="J36" s="28">
        <f t="shared" si="6"/>
        <v>-703.42108517365932</v>
      </c>
      <c r="K36" s="28">
        <f t="shared" si="7"/>
        <v>-555.55555555555577</v>
      </c>
      <c r="L36" s="29"/>
      <c r="M36" s="28">
        <f t="shared" si="8"/>
        <v>0</v>
      </c>
      <c r="N36" s="28">
        <f t="shared" si="9"/>
        <v>-5</v>
      </c>
      <c r="O36" s="28">
        <f t="shared" si="10"/>
        <v>0</v>
      </c>
      <c r="P36" s="28">
        <f t="shared" si="11"/>
        <v>-10</v>
      </c>
      <c r="Q36" s="28">
        <f t="shared" si="12"/>
        <v>0</v>
      </c>
      <c r="R36" s="28">
        <f t="shared" si="13"/>
        <v>13888.888888888892</v>
      </c>
      <c r="S36" s="28">
        <f t="shared" si="14"/>
        <v>-718.42108517365932</v>
      </c>
    </row>
    <row r="37" spans="1:19" ht="12" customHeight="1" x14ac:dyDescent="0.2">
      <c r="A37" s="33">
        <f t="shared" si="0"/>
        <v>12</v>
      </c>
      <c r="B37" s="32">
        <v>0.13</v>
      </c>
      <c r="C37" s="31">
        <f t="shared" si="1"/>
        <v>1.02368443581764E-2</v>
      </c>
      <c r="D37" s="32">
        <v>0</v>
      </c>
      <c r="E37" s="31">
        <f t="shared" si="2"/>
        <v>0</v>
      </c>
      <c r="F37" s="30" t="s">
        <v>6</v>
      </c>
      <c r="G37" s="28">
        <f t="shared" si="3"/>
        <v>13888.888888888892</v>
      </c>
      <c r="H37" s="28">
        <f t="shared" si="4"/>
        <v>13888.888888888892</v>
      </c>
      <c r="I37" s="28">
        <f t="shared" si="5"/>
        <v>-142.17839386356115</v>
      </c>
      <c r="J37" s="28">
        <f t="shared" si="6"/>
        <v>-697.73394941911681</v>
      </c>
      <c r="K37" s="28">
        <f t="shared" si="7"/>
        <v>-555.55555555555566</v>
      </c>
      <c r="L37" s="29"/>
      <c r="M37" s="28">
        <f t="shared" si="8"/>
        <v>0</v>
      </c>
      <c r="N37" s="28">
        <f t="shared" si="9"/>
        <v>-5</v>
      </c>
      <c r="O37" s="28">
        <f t="shared" si="10"/>
        <v>0</v>
      </c>
      <c r="P37" s="28">
        <f t="shared" si="11"/>
        <v>-10</v>
      </c>
      <c r="Q37" s="28">
        <f t="shared" si="12"/>
        <v>0</v>
      </c>
      <c r="R37" s="28">
        <f t="shared" si="13"/>
        <v>13333.333333333336</v>
      </c>
      <c r="S37" s="28">
        <f t="shared" si="14"/>
        <v>-712.73394941911681</v>
      </c>
    </row>
    <row r="38" spans="1:19" ht="12" customHeight="1" x14ac:dyDescent="0.2">
      <c r="A38" s="33">
        <f t="shared" si="0"/>
        <v>13</v>
      </c>
      <c r="B38" s="32">
        <v>0.13</v>
      </c>
      <c r="C38" s="31">
        <f t="shared" si="1"/>
        <v>1.02368443581764E-2</v>
      </c>
      <c r="D38" s="32">
        <v>0</v>
      </c>
      <c r="E38" s="31">
        <f t="shared" si="2"/>
        <v>0</v>
      </c>
      <c r="F38" s="30" t="s">
        <v>6</v>
      </c>
      <c r="G38" s="28">
        <f t="shared" si="3"/>
        <v>13333.333333333336</v>
      </c>
      <c r="H38" s="28">
        <f t="shared" si="4"/>
        <v>13333.333333333336</v>
      </c>
      <c r="I38" s="28">
        <f t="shared" si="5"/>
        <v>-136.4912581090187</v>
      </c>
      <c r="J38" s="28">
        <f t="shared" si="6"/>
        <v>-692.0468136645743</v>
      </c>
      <c r="K38" s="28">
        <f t="shared" si="7"/>
        <v>-555.55555555555566</v>
      </c>
      <c r="L38" s="29"/>
      <c r="M38" s="28">
        <f t="shared" si="8"/>
        <v>0</v>
      </c>
      <c r="N38" s="28">
        <f t="shared" si="9"/>
        <v>-5</v>
      </c>
      <c r="O38" s="28">
        <f t="shared" si="10"/>
        <v>0</v>
      </c>
      <c r="P38" s="28">
        <f t="shared" si="11"/>
        <v>-10</v>
      </c>
      <c r="Q38" s="28">
        <f t="shared" si="12"/>
        <v>0</v>
      </c>
      <c r="R38" s="28">
        <f t="shared" si="13"/>
        <v>12777.777777777781</v>
      </c>
      <c r="S38" s="28">
        <f t="shared" si="14"/>
        <v>-707.0468136645743</v>
      </c>
    </row>
    <row r="39" spans="1:19" ht="12" customHeight="1" x14ac:dyDescent="0.2">
      <c r="A39" s="33">
        <f t="shared" si="0"/>
        <v>14</v>
      </c>
      <c r="B39" s="32">
        <v>0.13</v>
      </c>
      <c r="C39" s="31">
        <f t="shared" si="1"/>
        <v>1.02368443581764E-2</v>
      </c>
      <c r="D39" s="32">
        <v>0</v>
      </c>
      <c r="E39" s="31">
        <f t="shared" si="2"/>
        <v>0</v>
      </c>
      <c r="F39" s="30" t="s">
        <v>6</v>
      </c>
      <c r="G39" s="28">
        <f t="shared" si="3"/>
        <v>12777.777777777781</v>
      </c>
      <c r="H39" s="28">
        <f t="shared" si="4"/>
        <v>12777.777777777781</v>
      </c>
      <c r="I39" s="28">
        <f t="shared" si="5"/>
        <v>-130.80412235447625</v>
      </c>
      <c r="J39" s="28">
        <f t="shared" si="6"/>
        <v>-686.35967791003191</v>
      </c>
      <c r="K39" s="28">
        <f t="shared" si="7"/>
        <v>-555.55555555555566</v>
      </c>
      <c r="L39" s="29"/>
      <c r="M39" s="28">
        <f t="shared" si="8"/>
        <v>0</v>
      </c>
      <c r="N39" s="28">
        <f t="shared" si="9"/>
        <v>-5</v>
      </c>
      <c r="O39" s="28">
        <f t="shared" si="10"/>
        <v>0</v>
      </c>
      <c r="P39" s="28">
        <f t="shared" si="11"/>
        <v>-10</v>
      </c>
      <c r="Q39" s="28">
        <f t="shared" si="12"/>
        <v>0</v>
      </c>
      <c r="R39" s="28">
        <f t="shared" si="13"/>
        <v>12222.222222222226</v>
      </c>
      <c r="S39" s="28">
        <f t="shared" si="14"/>
        <v>-701.35967791003191</v>
      </c>
    </row>
    <row r="40" spans="1:19" ht="12" customHeight="1" x14ac:dyDescent="0.2">
      <c r="A40" s="33">
        <f t="shared" si="0"/>
        <v>15</v>
      </c>
      <c r="B40" s="32">
        <v>0.13</v>
      </c>
      <c r="C40" s="31">
        <f t="shared" si="1"/>
        <v>1.02368443581764E-2</v>
      </c>
      <c r="D40" s="32">
        <v>0</v>
      </c>
      <c r="E40" s="31">
        <f t="shared" si="2"/>
        <v>0</v>
      </c>
      <c r="F40" s="30" t="s">
        <v>6</v>
      </c>
      <c r="G40" s="28">
        <f t="shared" si="3"/>
        <v>12222.222222222226</v>
      </c>
      <c r="H40" s="28">
        <f t="shared" si="4"/>
        <v>12222.222222222226</v>
      </c>
      <c r="I40" s="28">
        <f t="shared" si="5"/>
        <v>-125.11698659993382</v>
      </c>
      <c r="J40" s="28">
        <f t="shared" si="6"/>
        <v>-680.67254215548962</v>
      </c>
      <c r="K40" s="28">
        <f t="shared" si="7"/>
        <v>-555.55555555555577</v>
      </c>
      <c r="L40" s="29"/>
      <c r="M40" s="28">
        <f t="shared" si="8"/>
        <v>0</v>
      </c>
      <c r="N40" s="28">
        <f t="shared" si="9"/>
        <v>-5</v>
      </c>
      <c r="O40" s="28">
        <f t="shared" si="10"/>
        <v>0</v>
      </c>
      <c r="P40" s="28">
        <f t="shared" si="11"/>
        <v>-10</v>
      </c>
      <c r="Q40" s="28">
        <f t="shared" si="12"/>
        <v>0</v>
      </c>
      <c r="R40" s="28">
        <f t="shared" si="13"/>
        <v>11666.66666666667</v>
      </c>
      <c r="S40" s="28">
        <f t="shared" si="14"/>
        <v>-695.67254215548962</v>
      </c>
    </row>
    <row r="41" spans="1:19" ht="12" customHeight="1" x14ac:dyDescent="0.2">
      <c r="A41" s="33">
        <f t="shared" si="0"/>
        <v>16</v>
      </c>
      <c r="B41" s="32">
        <v>0.13</v>
      </c>
      <c r="C41" s="31">
        <f t="shared" si="1"/>
        <v>1.02368443581764E-2</v>
      </c>
      <c r="D41" s="32">
        <v>0</v>
      </c>
      <c r="E41" s="31">
        <f t="shared" si="2"/>
        <v>0</v>
      </c>
      <c r="F41" s="30" t="s">
        <v>6</v>
      </c>
      <c r="G41" s="28">
        <f t="shared" si="3"/>
        <v>11666.66666666667</v>
      </c>
      <c r="H41" s="28">
        <f t="shared" si="4"/>
        <v>11666.66666666667</v>
      </c>
      <c r="I41" s="28">
        <f t="shared" si="5"/>
        <v>-119.42985084539137</v>
      </c>
      <c r="J41" s="28">
        <f t="shared" si="6"/>
        <v>-674.985406400947</v>
      </c>
      <c r="K41" s="28">
        <f t="shared" si="7"/>
        <v>-555.55555555555566</v>
      </c>
      <c r="L41" s="29"/>
      <c r="M41" s="28">
        <f t="shared" si="8"/>
        <v>0</v>
      </c>
      <c r="N41" s="28">
        <f t="shared" si="9"/>
        <v>-5</v>
      </c>
      <c r="O41" s="28">
        <f t="shared" si="10"/>
        <v>0</v>
      </c>
      <c r="P41" s="28">
        <f t="shared" si="11"/>
        <v>-10</v>
      </c>
      <c r="Q41" s="28">
        <f t="shared" si="12"/>
        <v>0</v>
      </c>
      <c r="R41" s="28">
        <f t="shared" si="13"/>
        <v>11111.111111111113</v>
      </c>
      <c r="S41" s="28">
        <f t="shared" si="14"/>
        <v>-689.985406400947</v>
      </c>
    </row>
    <row r="42" spans="1:19" ht="12" customHeight="1" x14ac:dyDescent="0.2">
      <c r="A42" s="33">
        <f t="shared" si="0"/>
        <v>17</v>
      </c>
      <c r="B42" s="32">
        <v>0.13</v>
      </c>
      <c r="C42" s="31">
        <f t="shared" si="1"/>
        <v>1.02368443581764E-2</v>
      </c>
      <c r="D42" s="32">
        <v>0</v>
      </c>
      <c r="E42" s="31">
        <f t="shared" si="2"/>
        <v>0</v>
      </c>
      <c r="F42" s="30" t="s">
        <v>6</v>
      </c>
      <c r="G42" s="28">
        <f t="shared" si="3"/>
        <v>11111.111111111113</v>
      </c>
      <c r="H42" s="28">
        <f t="shared" si="4"/>
        <v>11111.111111111113</v>
      </c>
      <c r="I42" s="28">
        <f t="shared" si="5"/>
        <v>-113.74271509084892</v>
      </c>
      <c r="J42" s="28">
        <f t="shared" si="6"/>
        <v>-669.2982706464046</v>
      </c>
      <c r="K42" s="28">
        <f t="shared" si="7"/>
        <v>-555.55555555555566</v>
      </c>
      <c r="L42" s="29"/>
      <c r="M42" s="28">
        <f t="shared" si="8"/>
        <v>0</v>
      </c>
      <c r="N42" s="28">
        <f t="shared" si="9"/>
        <v>-5</v>
      </c>
      <c r="O42" s="28">
        <f t="shared" si="10"/>
        <v>0</v>
      </c>
      <c r="P42" s="28">
        <f t="shared" si="11"/>
        <v>-10</v>
      </c>
      <c r="Q42" s="28">
        <f t="shared" si="12"/>
        <v>0</v>
      </c>
      <c r="R42" s="28">
        <f t="shared" si="13"/>
        <v>10555.555555555558</v>
      </c>
      <c r="S42" s="28">
        <f t="shared" si="14"/>
        <v>-684.2982706464046</v>
      </c>
    </row>
    <row r="43" spans="1:19" ht="12" customHeight="1" x14ac:dyDescent="0.2">
      <c r="A43" s="33">
        <f t="shared" si="0"/>
        <v>18</v>
      </c>
      <c r="B43" s="32">
        <v>0.13</v>
      </c>
      <c r="C43" s="31">
        <f t="shared" si="1"/>
        <v>1.02368443581764E-2</v>
      </c>
      <c r="D43" s="32">
        <v>0</v>
      </c>
      <c r="E43" s="31">
        <f t="shared" si="2"/>
        <v>0</v>
      </c>
      <c r="F43" s="30" t="s">
        <v>6</v>
      </c>
      <c r="G43" s="28">
        <f t="shared" si="3"/>
        <v>10555.555555555558</v>
      </c>
      <c r="H43" s="28">
        <f t="shared" si="4"/>
        <v>10555.555555555558</v>
      </c>
      <c r="I43" s="28">
        <f t="shared" si="5"/>
        <v>-108.05557933630648</v>
      </c>
      <c r="J43" s="28">
        <f t="shared" si="6"/>
        <v>-663.61113489186209</v>
      </c>
      <c r="K43" s="28">
        <f t="shared" si="7"/>
        <v>-555.55555555555566</v>
      </c>
      <c r="L43" s="29"/>
      <c r="M43" s="28">
        <f t="shared" si="8"/>
        <v>0</v>
      </c>
      <c r="N43" s="28">
        <f t="shared" si="9"/>
        <v>-5</v>
      </c>
      <c r="O43" s="28">
        <f t="shared" si="10"/>
        <v>0</v>
      </c>
      <c r="P43" s="28">
        <f t="shared" si="11"/>
        <v>-10</v>
      </c>
      <c r="Q43" s="28">
        <f t="shared" si="12"/>
        <v>0</v>
      </c>
      <c r="R43" s="28">
        <f t="shared" si="13"/>
        <v>10000.000000000004</v>
      </c>
      <c r="S43" s="28">
        <f t="shared" si="14"/>
        <v>-678.61113489186209</v>
      </c>
    </row>
    <row r="44" spans="1:19" ht="12" customHeight="1" x14ac:dyDescent="0.2">
      <c r="A44" s="33">
        <f t="shared" si="0"/>
        <v>19</v>
      </c>
      <c r="B44" s="32">
        <v>0.13</v>
      </c>
      <c r="C44" s="31">
        <f t="shared" si="1"/>
        <v>1.02368443581764E-2</v>
      </c>
      <c r="D44" s="32">
        <v>0</v>
      </c>
      <c r="E44" s="31">
        <f t="shared" si="2"/>
        <v>0</v>
      </c>
      <c r="F44" s="30" t="s">
        <v>6</v>
      </c>
      <c r="G44" s="28">
        <f t="shared" si="3"/>
        <v>10000.000000000004</v>
      </c>
      <c r="H44" s="28">
        <f t="shared" si="4"/>
        <v>10000.000000000004</v>
      </c>
      <c r="I44" s="28">
        <f t="shared" si="5"/>
        <v>-102.36844358176404</v>
      </c>
      <c r="J44" s="28">
        <f t="shared" si="6"/>
        <v>-657.92399913731981</v>
      </c>
      <c r="K44" s="28">
        <f t="shared" si="7"/>
        <v>-555.55555555555577</v>
      </c>
      <c r="L44" s="29"/>
      <c r="M44" s="28">
        <f t="shared" si="8"/>
        <v>0</v>
      </c>
      <c r="N44" s="28">
        <f t="shared" si="9"/>
        <v>-5</v>
      </c>
      <c r="O44" s="28">
        <f t="shared" si="10"/>
        <v>0</v>
      </c>
      <c r="P44" s="28">
        <f t="shared" si="11"/>
        <v>-10</v>
      </c>
      <c r="Q44" s="28">
        <f t="shared" si="12"/>
        <v>0</v>
      </c>
      <c r="R44" s="28">
        <f t="shared" si="13"/>
        <v>9444.4444444444471</v>
      </c>
      <c r="S44" s="28">
        <f t="shared" si="14"/>
        <v>-672.92399913731981</v>
      </c>
    </row>
    <row r="45" spans="1:19" ht="12" customHeight="1" x14ac:dyDescent="0.2">
      <c r="A45" s="33">
        <f t="shared" si="0"/>
        <v>20</v>
      </c>
      <c r="B45" s="32">
        <v>0.13</v>
      </c>
      <c r="C45" s="31">
        <f t="shared" si="1"/>
        <v>1.02368443581764E-2</v>
      </c>
      <c r="D45" s="32">
        <v>0</v>
      </c>
      <c r="E45" s="31">
        <f t="shared" si="2"/>
        <v>0</v>
      </c>
      <c r="F45" s="30" t="s">
        <v>6</v>
      </c>
      <c r="G45" s="28">
        <f t="shared" si="3"/>
        <v>9444.4444444444471</v>
      </c>
      <c r="H45" s="28">
        <f t="shared" si="4"/>
        <v>9444.4444444444471</v>
      </c>
      <c r="I45" s="28">
        <f t="shared" si="5"/>
        <v>-96.681307827221588</v>
      </c>
      <c r="J45" s="28">
        <f t="shared" si="6"/>
        <v>-652.2368633827773</v>
      </c>
      <c r="K45" s="28">
        <f t="shared" si="7"/>
        <v>-555.55555555555566</v>
      </c>
      <c r="L45" s="29"/>
      <c r="M45" s="28">
        <f t="shared" si="8"/>
        <v>0</v>
      </c>
      <c r="N45" s="28">
        <f t="shared" si="9"/>
        <v>-5</v>
      </c>
      <c r="O45" s="28">
        <f t="shared" si="10"/>
        <v>0</v>
      </c>
      <c r="P45" s="28">
        <f t="shared" si="11"/>
        <v>-10</v>
      </c>
      <c r="Q45" s="28">
        <f t="shared" si="12"/>
        <v>0</v>
      </c>
      <c r="R45" s="28">
        <f t="shared" si="13"/>
        <v>8888.8888888888905</v>
      </c>
      <c r="S45" s="28">
        <f t="shared" si="14"/>
        <v>-667.2368633827773</v>
      </c>
    </row>
    <row r="46" spans="1:19" ht="12" customHeight="1" x14ac:dyDescent="0.2">
      <c r="A46" s="33">
        <f t="shared" si="0"/>
        <v>21</v>
      </c>
      <c r="B46" s="32">
        <v>0.13</v>
      </c>
      <c r="C46" s="31">
        <f t="shared" si="1"/>
        <v>1.02368443581764E-2</v>
      </c>
      <c r="D46" s="32">
        <v>0</v>
      </c>
      <c r="E46" s="31">
        <f t="shared" si="2"/>
        <v>0</v>
      </c>
      <c r="F46" s="30" t="s">
        <v>6</v>
      </c>
      <c r="G46" s="28">
        <f t="shared" si="3"/>
        <v>8888.8888888888905</v>
      </c>
      <c r="H46" s="28">
        <f t="shared" si="4"/>
        <v>8888.8888888888905</v>
      </c>
      <c r="I46" s="28">
        <f t="shared" si="5"/>
        <v>-90.994172072679135</v>
      </c>
      <c r="J46" s="28">
        <f t="shared" si="6"/>
        <v>-646.54972762823479</v>
      </c>
      <c r="K46" s="28">
        <f t="shared" si="7"/>
        <v>-555.55555555555566</v>
      </c>
      <c r="L46" s="29"/>
      <c r="M46" s="28">
        <f t="shared" si="8"/>
        <v>0</v>
      </c>
      <c r="N46" s="28">
        <f t="shared" si="9"/>
        <v>-5</v>
      </c>
      <c r="O46" s="28">
        <f t="shared" si="10"/>
        <v>0</v>
      </c>
      <c r="P46" s="28">
        <f t="shared" si="11"/>
        <v>-10</v>
      </c>
      <c r="Q46" s="28">
        <f t="shared" si="12"/>
        <v>0</v>
      </c>
      <c r="R46" s="28">
        <f t="shared" si="13"/>
        <v>8333.3333333333358</v>
      </c>
      <c r="S46" s="28">
        <f t="shared" si="14"/>
        <v>-661.54972762823479</v>
      </c>
    </row>
    <row r="47" spans="1:19" ht="12" customHeight="1" x14ac:dyDescent="0.2">
      <c r="A47" s="33">
        <f t="shared" si="0"/>
        <v>22</v>
      </c>
      <c r="B47" s="32">
        <v>0.13</v>
      </c>
      <c r="C47" s="31">
        <f t="shared" si="1"/>
        <v>1.02368443581764E-2</v>
      </c>
      <c r="D47" s="32">
        <v>0</v>
      </c>
      <c r="E47" s="31">
        <f t="shared" si="2"/>
        <v>0</v>
      </c>
      <c r="F47" s="30" t="s">
        <v>6</v>
      </c>
      <c r="G47" s="28">
        <f t="shared" si="3"/>
        <v>8333.3333333333358</v>
      </c>
      <c r="H47" s="28">
        <f t="shared" si="4"/>
        <v>8333.3333333333358</v>
      </c>
      <c r="I47" s="28">
        <f t="shared" si="5"/>
        <v>-85.307036318136696</v>
      </c>
      <c r="J47" s="28">
        <f t="shared" si="6"/>
        <v>-640.86259187369251</v>
      </c>
      <c r="K47" s="28">
        <f t="shared" si="7"/>
        <v>-555.55555555555577</v>
      </c>
      <c r="L47" s="29"/>
      <c r="M47" s="28">
        <f t="shared" si="8"/>
        <v>0</v>
      </c>
      <c r="N47" s="28">
        <f t="shared" si="9"/>
        <v>-5</v>
      </c>
      <c r="O47" s="28">
        <f t="shared" si="10"/>
        <v>0</v>
      </c>
      <c r="P47" s="28">
        <f t="shared" si="11"/>
        <v>-10</v>
      </c>
      <c r="Q47" s="28">
        <f t="shared" si="12"/>
        <v>0</v>
      </c>
      <c r="R47" s="28">
        <f t="shared" si="13"/>
        <v>7777.7777777777801</v>
      </c>
      <c r="S47" s="28">
        <f t="shared" si="14"/>
        <v>-655.86259187369251</v>
      </c>
    </row>
    <row r="48" spans="1:19" ht="12" customHeight="1" x14ac:dyDescent="0.2">
      <c r="A48" s="33">
        <f t="shared" si="0"/>
        <v>23</v>
      </c>
      <c r="B48" s="32">
        <v>0.13</v>
      </c>
      <c r="C48" s="31">
        <f t="shared" si="1"/>
        <v>1.02368443581764E-2</v>
      </c>
      <c r="D48" s="32">
        <v>0</v>
      </c>
      <c r="E48" s="31">
        <f t="shared" si="2"/>
        <v>0</v>
      </c>
      <c r="F48" s="30" t="s">
        <v>6</v>
      </c>
      <c r="G48" s="28">
        <f t="shared" si="3"/>
        <v>7777.7777777777801</v>
      </c>
      <c r="H48" s="28">
        <f t="shared" si="4"/>
        <v>7777.7777777777801</v>
      </c>
      <c r="I48" s="28">
        <f t="shared" si="5"/>
        <v>-79.619900563594243</v>
      </c>
      <c r="J48" s="28">
        <f t="shared" si="6"/>
        <v>-635.17545611915</v>
      </c>
      <c r="K48" s="28">
        <f t="shared" si="7"/>
        <v>-555.55555555555577</v>
      </c>
      <c r="L48" s="29"/>
      <c r="M48" s="28">
        <f t="shared" si="8"/>
        <v>0</v>
      </c>
      <c r="N48" s="28">
        <f t="shared" si="9"/>
        <v>-5</v>
      </c>
      <c r="O48" s="28">
        <f t="shared" si="10"/>
        <v>0</v>
      </c>
      <c r="P48" s="28">
        <f t="shared" si="11"/>
        <v>-10</v>
      </c>
      <c r="Q48" s="28">
        <f t="shared" si="12"/>
        <v>0</v>
      </c>
      <c r="R48" s="28">
        <f t="shared" si="13"/>
        <v>7222.2222222222244</v>
      </c>
      <c r="S48" s="28">
        <f t="shared" si="14"/>
        <v>-650.17545611915</v>
      </c>
    </row>
    <row r="49" spans="1:19" ht="12" customHeight="1" x14ac:dyDescent="0.2">
      <c r="A49" s="33">
        <f t="shared" si="0"/>
        <v>24</v>
      </c>
      <c r="B49" s="32">
        <v>0.13</v>
      </c>
      <c r="C49" s="31">
        <f t="shared" si="1"/>
        <v>1.02368443581764E-2</v>
      </c>
      <c r="D49" s="32">
        <v>0</v>
      </c>
      <c r="E49" s="31">
        <f t="shared" si="2"/>
        <v>0</v>
      </c>
      <c r="F49" s="30" t="s">
        <v>6</v>
      </c>
      <c r="G49" s="28">
        <f t="shared" si="3"/>
        <v>7222.2222222222244</v>
      </c>
      <c r="H49" s="28">
        <f t="shared" si="4"/>
        <v>7222.2222222222244</v>
      </c>
      <c r="I49" s="28">
        <f t="shared" si="5"/>
        <v>-73.932764809051804</v>
      </c>
      <c r="J49" s="28">
        <f t="shared" si="6"/>
        <v>-629.4883203646076</v>
      </c>
      <c r="K49" s="28">
        <f t="shared" si="7"/>
        <v>-555.55555555555577</v>
      </c>
      <c r="L49" s="29"/>
      <c r="M49" s="28">
        <f t="shared" si="8"/>
        <v>0</v>
      </c>
      <c r="N49" s="28">
        <f t="shared" si="9"/>
        <v>-5</v>
      </c>
      <c r="O49" s="28">
        <f t="shared" si="10"/>
        <v>0</v>
      </c>
      <c r="P49" s="28">
        <f t="shared" si="11"/>
        <v>-10</v>
      </c>
      <c r="Q49" s="28">
        <f t="shared" si="12"/>
        <v>0</v>
      </c>
      <c r="R49" s="28">
        <f t="shared" si="13"/>
        <v>6666.6666666666688</v>
      </c>
      <c r="S49" s="28">
        <f t="shared" si="14"/>
        <v>-644.4883203646076</v>
      </c>
    </row>
    <row r="50" spans="1:19" ht="12" customHeight="1" x14ac:dyDescent="0.2">
      <c r="A50" s="33">
        <f t="shared" si="0"/>
        <v>25</v>
      </c>
      <c r="B50" s="32">
        <v>0.13</v>
      </c>
      <c r="C50" s="31">
        <f t="shared" si="1"/>
        <v>1.02368443581764E-2</v>
      </c>
      <c r="D50" s="32">
        <v>0</v>
      </c>
      <c r="E50" s="31">
        <f t="shared" si="2"/>
        <v>0</v>
      </c>
      <c r="F50" s="30" t="s">
        <v>6</v>
      </c>
      <c r="G50" s="28">
        <f t="shared" si="3"/>
        <v>6666.6666666666688</v>
      </c>
      <c r="H50" s="28">
        <f t="shared" si="4"/>
        <v>6666.6666666666688</v>
      </c>
      <c r="I50" s="28">
        <f t="shared" si="5"/>
        <v>-68.245629054509351</v>
      </c>
      <c r="J50" s="28">
        <f t="shared" si="6"/>
        <v>-623.80118461006509</v>
      </c>
      <c r="K50" s="28">
        <f t="shared" si="7"/>
        <v>-555.55555555555577</v>
      </c>
      <c r="L50" s="29"/>
      <c r="M50" s="28">
        <f t="shared" si="8"/>
        <v>0</v>
      </c>
      <c r="N50" s="28">
        <f t="shared" si="9"/>
        <v>-5</v>
      </c>
      <c r="O50" s="28">
        <f t="shared" si="10"/>
        <v>0</v>
      </c>
      <c r="P50" s="28">
        <f t="shared" si="11"/>
        <v>-10</v>
      </c>
      <c r="Q50" s="28">
        <f t="shared" si="12"/>
        <v>0</v>
      </c>
      <c r="R50" s="28">
        <f t="shared" si="13"/>
        <v>6111.1111111111131</v>
      </c>
      <c r="S50" s="28">
        <f t="shared" si="14"/>
        <v>-638.80118461006509</v>
      </c>
    </row>
    <row r="51" spans="1:19" ht="12" customHeight="1" x14ac:dyDescent="0.2">
      <c r="A51" s="33">
        <f t="shared" si="0"/>
        <v>26</v>
      </c>
      <c r="B51" s="32">
        <v>0.13</v>
      </c>
      <c r="C51" s="31">
        <f t="shared" si="1"/>
        <v>1.02368443581764E-2</v>
      </c>
      <c r="D51" s="32">
        <v>0</v>
      </c>
      <c r="E51" s="31">
        <f t="shared" si="2"/>
        <v>0</v>
      </c>
      <c r="F51" s="30" t="s">
        <v>6</v>
      </c>
      <c r="G51" s="28">
        <f t="shared" si="3"/>
        <v>6111.1111111111131</v>
      </c>
      <c r="H51" s="28">
        <f t="shared" si="4"/>
        <v>6111.1111111111131</v>
      </c>
      <c r="I51" s="28">
        <f t="shared" si="5"/>
        <v>-62.558493299966912</v>
      </c>
      <c r="J51" s="28">
        <f t="shared" si="6"/>
        <v>-618.1140488555227</v>
      </c>
      <c r="K51" s="28">
        <f t="shared" si="7"/>
        <v>-555.55555555555577</v>
      </c>
      <c r="L51" s="29"/>
      <c r="M51" s="28">
        <f t="shared" si="8"/>
        <v>0</v>
      </c>
      <c r="N51" s="28">
        <f t="shared" si="9"/>
        <v>-5</v>
      </c>
      <c r="O51" s="28">
        <f t="shared" si="10"/>
        <v>0</v>
      </c>
      <c r="P51" s="28">
        <f t="shared" si="11"/>
        <v>-10</v>
      </c>
      <c r="Q51" s="28">
        <f t="shared" si="12"/>
        <v>0</v>
      </c>
      <c r="R51" s="28">
        <f t="shared" si="13"/>
        <v>5555.5555555555575</v>
      </c>
      <c r="S51" s="28">
        <f t="shared" si="14"/>
        <v>-633.1140488555227</v>
      </c>
    </row>
    <row r="52" spans="1:19" ht="12" customHeight="1" x14ac:dyDescent="0.2">
      <c r="A52" s="33">
        <f t="shared" si="0"/>
        <v>27</v>
      </c>
      <c r="B52" s="32">
        <v>0.13</v>
      </c>
      <c r="C52" s="31">
        <f t="shared" si="1"/>
        <v>1.02368443581764E-2</v>
      </c>
      <c r="D52" s="32">
        <v>0</v>
      </c>
      <c r="E52" s="31">
        <f t="shared" si="2"/>
        <v>0</v>
      </c>
      <c r="F52" s="30" t="s">
        <v>6</v>
      </c>
      <c r="G52" s="28">
        <f t="shared" si="3"/>
        <v>5555.5555555555575</v>
      </c>
      <c r="H52" s="28">
        <f t="shared" si="4"/>
        <v>5555.5555555555575</v>
      </c>
      <c r="I52" s="28">
        <f t="shared" si="5"/>
        <v>-56.871357545424466</v>
      </c>
      <c r="J52" s="28">
        <f t="shared" si="6"/>
        <v>-612.42691310098019</v>
      </c>
      <c r="K52" s="28">
        <f t="shared" si="7"/>
        <v>-555.55555555555577</v>
      </c>
      <c r="L52" s="29"/>
      <c r="M52" s="28">
        <f t="shared" si="8"/>
        <v>0</v>
      </c>
      <c r="N52" s="28">
        <f t="shared" si="9"/>
        <v>-5</v>
      </c>
      <c r="O52" s="28">
        <f t="shared" si="10"/>
        <v>0</v>
      </c>
      <c r="P52" s="28">
        <f t="shared" si="11"/>
        <v>-10</v>
      </c>
      <c r="Q52" s="28">
        <f t="shared" si="12"/>
        <v>0</v>
      </c>
      <c r="R52" s="28">
        <f t="shared" si="13"/>
        <v>5000.0000000000018</v>
      </c>
      <c r="S52" s="28">
        <f t="shared" si="14"/>
        <v>-627.42691310098019</v>
      </c>
    </row>
    <row r="53" spans="1:19" ht="12" customHeight="1" x14ac:dyDescent="0.2">
      <c r="A53" s="33">
        <f t="shared" si="0"/>
        <v>28</v>
      </c>
      <c r="B53" s="32">
        <v>0.13</v>
      </c>
      <c r="C53" s="31">
        <f t="shared" si="1"/>
        <v>1.02368443581764E-2</v>
      </c>
      <c r="D53" s="32">
        <v>0</v>
      </c>
      <c r="E53" s="31">
        <f t="shared" si="2"/>
        <v>0</v>
      </c>
      <c r="F53" s="30" t="s">
        <v>6</v>
      </c>
      <c r="G53" s="28">
        <f t="shared" si="3"/>
        <v>5000.0000000000018</v>
      </c>
      <c r="H53" s="28">
        <f t="shared" si="4"/>
        <v>5000.0000000000018</v>
      </c>
      <c r="I53" s="28">
        <f t="shared" si="5"/>
        <v>-51.18422179088202</v>
      </c>
      <c r="J53" s="28">
        <f t="shared" si="6"/>
        <v>-606.73977734643779</v>
      </c>
      <c r="K53" s="28">
        <f t="shared" si="7"/>
        <v>-555.55555555555577</v>
      </c>
      <c r="L53" s="29"/>
      <c r="M53" s="28">
        <f t="shared" si="8"/>
        <v>0</v>
      </c>
      <c r="N53" s="28">
        <f t="shared" si="9"/>
        <v>-5</v>
      </c>
      <c r="O53" s="28">
        <f t="shared" si="10"/>
        <v>0</v>
      </c>
      <c r="P53" s="28">
        <f t="shared" si="11"/>
        <v>-10</v>
      </c>
      <c r="Q53" s="28">
        <f t="shared" si="12"/>
        <v>0</v>
      </c>
      <c r="R53" s="28">
        <f t="shared" si="13"/>
        <v>4444.4444444444462</v>
      </c>
      <c r="S53" s="28">
        <f t="shared" si="14"/>
        <v>-621.73977734643779</v>
      </c>
    </row>
    <row r="54" spans="1:19" ht="12" customHeight="1" x14ac:dyDescent="0.2">
      <c r="A54" s="33">
        <f t="shared" si="0"/>
        <v>29</v>
      </c>
      <c r="B54" s="32">
        <v>0.13</v>
      </c>
      <c r="C54" s="31">
        <f t="shared" si="1"/>
        <v>1.02368443581764E-2</v>
      </c>
      <c r="D54" s="32">
        <v>0</v>
      </c>
      <c r="E54" s="31">
        <f t="shared" si="2"/>
        <v>0</v>
      </c>
      <c r="F54" s="30" t="s">
        <v>6</v>
      </c>
      <c r="G54" s="28">
        <f t="shared" si="3"/>
        <v>4444.4444444444462</v>
      </c>
      <c r="H54" s="28">
        <f t="shared" si="4"/>
        <v>4444.4444444444462</v>
      </c>
      <c r="I54" s="28">
        <f t="shared" si="5"/>
        <v>-45.497086036339574</v>
      </c>
      <c r="J54" s="28">
        <f t="shared" si="6"/>
        <v>-601.05264159189539</v>
      </c>
      <c r="K54" s="28">
        <f t="shared" si="7"/>
        <v>-555.55555555555577</v>
      </c>
      <c r="L54" s="29"/>
      <c r="M54" s="28">
        <f t="shared" si="8"/>
        <v>0</v>
      </c>
      <c r="N54" s="28">
        <f t="shared" si="9"/>
        <v>-5</v>
      </c>
      <c r="O54" s="28">
        <f t="shared" si="10"/>
        <v>0</v>
      </c>
      <c r="P54" s="28">
        <f t="shared" si="11"/>
        <v>-10</v>
      </c>
      <c r="Q54" s="28">
        <f t="shared" si="12"/>
        <v>0</v>
      </c>
      <c r="R54" s="28">
        <f t="shared" si="13"/>
        <v>3888.8888888888905</v>
      </c>
      <c r="S54" s="28">
        <f t="shared" si="14"/>
        <v>-616.05264159189539</v>
      </c>
    </row>
    <row r="55" spans="1:19" ht="12" customHeight="1" x14ac:dyDescent="0.2">
      <c r="A55" s="33">
        <f t="shared" si="0"/>
        <v>30</v>
      </c>
      <c r="B55" s="32">
        <v>0.13</v>
      </c>
      <c r="C55" s="31">
        <f t="shared" si="1"/>
        <v>1.02368443581764E-2</v>
      </c>
      <c r="D55" s="32">
        <v>0</v>
      </c>
      <c r="E55" s="31">
        <f t="shared" si="2"/>
        <v>0</v>
      </c>
      <c r="F55" s="30" t="s">
        <v>6</v>
      </c>
      <c r="G55" s="28">
        <f t="shared" si="3"/>
        <v>3888.8888888888905</v>
      </c>
      <c r="H55" s="28">
        <f t="shared" si="4"/>
        <v>3888.8888888888905</v>
      </c>
      <c r="I55" s="28">
        <f t="shared" si="5"/>
        <v>-39.809950281797128</v>
      </c>
      <c r="J55" s="28">
        <f t="shared" si="6"/>
        <v>-595.36550583735288</v>
      </c>
      <c r="K55" s="28">
        <f t="shared" si="7"/>
        <v>-555.55555555555577</v>
      </c>
      <c r="L55" s="29"/>
      <c r="M55" s="28">
        <f t="shared" si="8"/>
        <v>0</v>
      </c>
      <c r="N55" s="28">
        <f t="shared" si="9"/>
        <v>-5</v>
      </c>
      <c r="O55" s="28">
        <f t="shared" si="10"/>
        <v>0</v>
      </c>
      <c r="P55" s="28">
        <f t="shared" si="11"/>
        <v>-10</v>
      </c>
      <c r="Q55" s="28">
        <f t="shared" si="12"/>
        <v>0</v>
      </c>
      <c r="R55" s="28">
        <f t="shared" si="13"/>
        <v>3333.3333333333348</v>
      </c>
      <c r="S55" s="28">
        <f t="shared" si="14"/>
        <v>-610.36550583735288</v>
      </c>
    </row>
    <row r="56" spans="1:19" ht="12" customHeight="1" x14ac:dyDescent="0.2">
      <c r="A56" s="33">
        <f t="shared" si="0"/>
        <v>31</v>
      </c>
      <c r="B56" s="32">
        <v>0.13</v>
      </c>
      <c r="C56" s="31">
        <f t="shared" si="1"/>
        <v>1.02368443581764E-2</v>
      </c>
      <c r="D56" s="32">
        <v>0</v>
      </c>
      <c r="E56" s="31">
        <f t="shared" si="2"/>
        <v>0</v>
      </c>
      <c r="F56" s="30" t="s">
        <v>6</v>
      </c>
      <c r="G56" s="28">
        <f t="shared" si="3"/>
        <v>3333.3333333333348</v>
      </c>
      <c r="H56" s="28">
        <f t="shared" si="4"/>
        <v>3333.3333333333348</v>
      </c>
      <c r="I56" s="28">
        <f t="shared" si="5"/>
        <v>-34.122814527254683</v>
      </c>
      <c r="J56" s="28">
        <f t="shared" si="6"/>
        <v>-589.67837008281049</v>
      </c>
      <c r="K56" s="28">
        <f t="shared" si="7"/>
        <v>-555.55555555555577</v>
      </c>
      <c r="L56" s="29"/>
      <c r="M56" s="28">
        <f t="shared" si="8"/>
        <v>0</v>
      </c>
      <c r="N56" s="28">
        <f t="shared" si="9"/>
        <v>-5</v>
      </c>
      <c r="O56" s="28">
        <f t="shared" si="10"/>
        <v>0</v>
      </c>
      <c r="P56" s="28">
        <f t="shared" si="11"/>
        <v>-10</v>
      </c>
      <c r="Q56" s="28">
        <f t="shared" si="12"/>
        <v>0</v>
      </c>
      <c r="R56" s="28">
        <f t="shared" si="13"/>
        <v>2777.7777777777792</v>
      </c>
      <c r="S56" s="28">
        <f t="shared" si="14"/>
        <v>-604.67837008281049</v>
      </c>
    </row>
    <row r="57" spans="1:19" ht="12" customHeight="1" x14ac:dyDescent="0.2">
      <c r="A57" s="33">
        <f t="shared" si="0"/>
        <v>32</v>
      </c>
      <c r="B57" s="32">
        <v>0.13</v>
      </c>
      <c r="C57" s="31">
        <f t="shared" si="1"/>
        <v>1.02368443581764E-2</v>
      </c>
      <c r="D57" s="32">
        <v>0</v>
      </c>
      <c r="E57" s="31">
        <f t="shared" si="2"/>
        <v>0</v>
      </c>
      <c r="F57" s="30" t="s">
        <v>6</v>
      </c>
      <c r="G57" s="28">
        <f t="shared" si="3"/>
        <v>2777.7777777777792</v>
      </c>
      <c r="H57" s="28">
        <f t="shared" si="4"/>
        <v>2777.7777777777792</v>
      </c>
      <c r="I57" s="28">
        <f t="shared" si="5"/>
        <v>-28.435678772712237</v>
      </c>
      <c r="J57" s="28">
        <f t="shared" si="6"/>
        <v>-583.99123432826809</v>
      </c>
      <c r="K57" s="28">
        <f t="shared" si="7"/>
        <v>-555.55555555555588</v>
      </c>
      <c r="L57" s="29"/>
      <c r="M57" s="28">
        <f t="shared" si="8"/>
        <v>0</v>
      </c>
      <c r="N57" s="28">
        <f t="shared" si="9"/>
        <v>-5</v>
      </c>
      <c r="O57" s="28">
        <f t="shared" si="10"/>
        <v>0</v>
      </c>
      <c r="P57" s="28">
        <f t="shared" si="11"/>
        <v>-10</v>
      </c>
      <c r="Q57" s="28">
        <f t="shared" si="12"/>
        <v>0</v>
      </c>
      <c r="R57" s="28">
        <f t="shared" si="13"/>
        <v>2222.2222222222235</v>
      </c>
      <c r="S57" s="28">
        <f t="shared" si="14"/>
        <v>-598.99123432826809</v>
      </c>
    </row>
    <row r="58" spans="1:19" ht="12" customHeight="1" x14ac:dyDescent="0.2">
      <c r="A58" s="33">
        <f t="shared" si="0"/>
        <v>33</v>
      </c>
      <c r="B58" s="32">
        <v>0.13</v>
      </c>
      <c r="C58" s="31">
        <f t="shared" si="1"/>
        <v>1.02368443581764E-2</v>
      </c>
      <c r="D58" s="32">
        <v>0</v>
      </c>
      <c r="E58" s="31">
        <f t="shared" si="2"/>
        <v>0</v>
      </c>
      <c r="F58" s="30" t="s">
        <v>6</v>
      </c>
      <c r="G58" s="28">
        <f t="shared" si="3"/>
        <v>2222.2222222222235</v>
      </c>
      <c r="H58" s="28">
        <f t="shared" si="4"/>
        <v>2222.2222222222235</v>
      </c>
      <c r="I58" s="28">
        <f t="shared" si="5"/>
        <v>-22.748543018169791</v>
      </c>
      <c r="J58" s="28">
        <f t="shared" si="6"/>
        <v>-578.3040985737257</v>
      </c>
      <c r="K58" s="28">
        <f t="shared" si="7"/>
        <v>-555.55555555555588</v>
      </c>
      <c r="L58" s="29"/>
      <c r="M58" s="28">
        <f t="shared" si="8"/>
        <v>0</v>
      </c>
      <c r="N58" s="28">
        <f t="shared" si="9"/>
        <v>-5</v>
      </c>
      <c r="O58" s="28">
        <f t="shared" si="10"/>
        <v>0</v>
      </c>
      <c r="P58" s="28">
        <f t="shared" si="11"/>
        <v>-10</v>
      </c>
      <c r="Q58" s="28">
        <f t="shared" si="12"/>
        <v>0</v>
      </c>
      <c r="R58" s="28">
        <f t="shared" si="13"/>
        <v>1666.6666666666677</v>
      </c>
      <c r="S58" s="28">
        <f t="shared" si="14"/>
        <v>-593.3040985737257</v>
      </c>
    </row>
    <row r="59" spans="1:19" ht="12" customHeight="1" x14ac:dyDescent="0.2">
      <c r="A59" s="33">
        <f t="shared" si="0"/>
        <v>34</v>
      </c>
      <c r="B59" s="32">
        <v>0.13</v>
      </c>
      <c r="C59" s="31">
        <f t="shared" si="1"/>
        <v>1.02368443581764E-2</v>
      </c>
      <c r="D59" s="32">
        <v>0</v>
      </c>
      <c r="E59" s="31">
        <f t="shared" si="2"/>
        <v>0</v>
      </c>
      <c r="F59" s="30" t="s">
        <v>6</v>
      </c>
      <c r="G59" s="28">
        <f t="shared" si="3"/>
        <v>1666.6666666666677</v>
      </c>
      <c r="H59" s="28">
        <f t="shared" si="4"/>
        <v>1666.6666666666677</v>
      </c>
      <c r="I59" s="28">
        <f t="shared" si="5"/>
        <v>-17.061407263627345</v>
      </c>
      <c r="J59" s="28">
        <f t="shared" si="6"/>
        <v>-572.61696281918319</v>
      </c>
      <c r="K59" s="28">
        <f t="shared" si="7"/>
        <v>-555.55555555555588</v>
      </c>
      <c r="L59" s="29"/>
      <c r="M59" s="28">
        <f t="shared" si="8"/>
        <v>0</v>
      </c>
      <c r="N59" s="28">
        <f t="shared" si="9"/>
        <v>-5</v>
      </c>
      <c r="O59" s="28">
        <f t="shared" si="10"/>
        <v>0</v>
      </c>
      <c r="P59" s="28">
        <f t="shared" si="11"/>
        <v>-10</v>
      </c>
      <c r="Q59" s="28">
        <f t="shared" si="12"/>
        <v>0</v>
      </c>
      <c r="R59" s="28">
        <f t="shared" si="13"/>
        <v>1111.1111111111118</v>
      </c>
      <c r="S59" s="28">
        <f t="shared" si="14"/>
        <v>-587.61696281918319</v>
      </c>
    </row>
    <row r="60" spans="1:19" ht="12" customHeight="1" x14ac:dyDescent="0.2">
      <c r="A60" s="33">
        <f t="shared" si="0"/>
        <v>35</v>
      </c>
      <c r="B60" s="32">
        <v>0.13</v>
      </c>
      <c r="C60" s="31">
        <f t="shared" si="1"/>
        <v>1.02368443581764E-2</v>
      </c>
      <c r="D60" s="32">
        <v>0</v>
      </c>
      <c r="E60" s="31">
        <f t="shared" si="2"/>
        <v>0</v>
      </c>
      <c r="F60" s="30" t="s">
        <v>6</v>
      </c>
      <c r="G60" s="28">
        <f t="shared" si="3"/>
        <v>1111.1111111111118</v>
      </c>
      <c r="H60" s="28">
        <f t="shared" si="4"/>
        <v>1111.1111111111118</v>
      </c>
      <c r="I60" s="28">
        <f t="shared" si="5"/>
        <v>-11.374271509084895</v>
      </c>
      <c r="J60" s="28">
        <f t="shared" si="6"/>
        <v>-566.92982706464079</v>
      </c>
      <c r="K60" s="28">
        <f t="shared" si="7"/>
        <v>-555.55555555555588</v>
      </c>
      <c r="L60" s="29"/>
      <c r="M60" s="28">
        <f t="shared" si="8"/>
        <v>0</v>
      </c>
      <c r="N60" s="28">
        <f t="shared" si="9"/>
        <v>-5</v>
      </c>
      <c r="O60" s="28">
        <f t="shared" si="10"/>
        <v>0</v>
      </c>
      <c r="P60" s="28">
        <f t="shared" si="11"/>
        <v>-10</v>
      </c>
      <c r="Q60" s="28">
        <f t="shared" si="12"/>
        <v>0</v>
      </c>
      <c r="R60" s="28">
        <f t="shared" si="13"/>
        <v>555.55555555555588</v>
      </c>
      <c r="S60" s="28">
        <f t="shared" si="14"/>
        <v>-581.92982706464079</v>
      </c>
    </row>
    <row r="61" spans="1:19" ht="12" customHeight="1" x14ac:dyDescent="0.2">
      <c r="A61" s="33">
        <f t="shared" si="0"/>
        <v>36</v>
      </c>
      <c r="B61" s="32">
        <v>0.13</v>
      </c>
      <c r="C61" s="31">
        <f t="shared" si="1"/>
        <v>1.02368443581764E-2</v>
      </c>
      <c r="D61" s="32">
        <v>0</v>
      </c>
      <c r="E61" s="31">
        <f t="shared" si="2"/>
        <v>0</v>
      </c>
      <c r="F61" s="30" t="s">
        <v>6</v>
      </c>
      <c r="G61" s="28">
        <f t="shared" si="3"/>
        <v>555.55555555555588</v>
      </c>
      <c r="H61" s="28">
        <f t="shared" si="4"/>
        <v>555.55555555555588</v>
      </c>
      <c r="I61" s="28">
        <f t="shared" si="5"/>
        <v>-5.6871357545424477</v>
      </c>
      <c r="J61" s="28">
        <f t="shared" si="6"/>
        <v>-561.24269131009828</v>
      </c>
      <c r="K61" s="28">
        <f t="shared" si="7"/>
        <v>-555.55555555555588</v>
      </c>
      <c r="L61" s="29"/>
      <c r="M61" s="28">
        <f t="shared" si="8"/>
        <v>0</v>
      </c>
      <c r="N61" s="28">
        <f t="shared" si="9"/>
        <v>-5</v>
      </c>
      <c r="O61" s="28">
        <f t="shared" si="10"/>
        <v>0</v>
      </c>
      <c r="P61" s="28">
        <f t="shared" si="11"/>
        <v>-10</v>
      </c>
      <c r="Q61" s="28">
        <f t="shared" si="12"/>
        <v>0</v>
      </c>
      <c r="R61" s="28">
        <f t="shared" si="13"/>
        <v>0</v>
      </c>
      <c r="S61" s="28">
        <f t="shared" si="14"/>
        <v>-576.24269131009828</v>
      </c>
    </row>
    <row r="62" spans="1:19" ht="12" customHeight="1" x14ac:dyDescent="0.2">
      <c r="A62" s="33">
        <f t="shared" si="0"/>
        <v>37</v>
      </c>
      <c r="B62" s="32">
        <v>0</v>
      </c>
      <c r="C62" s="31">
        <f t="shared" si="1"/>
        <v>0</v>
      </c>
      <c r="D62" s="32">
        <v>0</v>
      </c>
      <c r="E62" s="31">
        <f t="shared" si="2"/>
        <v>0</v>
      </c>
      <c r="F62" s="30" t="s">
        <v>6</v>
      </c>
      <c r="G62" s="28">
        <f t="shared" si="3"/>
        <v>0</v>
      </c>
      <c r="H62" s="28">
        <f t="shared" si="4"/>
        <v>0</v>
      </c>
      <c r="I62" s="28">
        <f t="shared" si="5"/>
        <v>0</v>
      </c>
      <c r="J62" s="28">
        <f t="shared" si="6"/>
        <v>0</v>
      </c>
      <c r="K62" s="28">
        <f t="shared" si="7"/>
        <v>0</v>
      </c>
      <c r="L62" s="29"/>
      <c r="M62" s="28">
        <f t="shared" si="8"/>
        <v>0</v>
      </c>
      <c r="N62" s="28">
        <f t="shared" si="9"/>
        <v>0</v>
      </c>
      <c r="O62" s="28">
        <f t="shared" si="10"/>
        <v>0</v>
      </c>
      <c r="P62" s="28">
        <f t="shared" si="11"/>
        <v>0</v>
      </c>
      <c r="Q62" s="28">
        <f t="shared" si="12"/>
        <v>0</v>
      </c>
      <c r="R62" s="28">
        <f t="shared" si="13"/>
        <v>0</v>
      </c>
      <c r="S62" s="28">
        <f t="shared" si="14"/>
        <v>0</v>
      </c>
    </row>
    <row r="63" spans="1:19" ht="12" customHeight="1" x14ac:dyDescent="0.2">
      <c r="A63" s="33">
        <f t="shared" si="0"/>
        <v>38</v>
      </c>
      <c r="B63" s="32">
        <v>0</v>
      </c>
      <c r="C63" s="31">
        <f t="shared" si="1"/>
        <v>0</v>
      </c>
      <c r="D63" s="32">
        <v>0</v>
      </c>
      <c r="E63" s="31">
        <f t="shared" si="2"/>
        <v>0</v>
      </c>
      <c r="F63" s="30" t="s">
        <v>6</v>
      </c>
      <c r="G63" s="28">
        <f t="shared" si="3"/>
        <v>0</v>
      </c>
      <c r="H63" s="28">
        <f t="shared" si="4"/>
        <v>0</v>
      </c>
      <c r="I63" s="28">
        <f t="shared" si="5"/>
        <v>0</v>
      </c>
      <c r="J63" s="28">
        <f t="shared" si="6"/>
        <v>0</v>
      </c>
      <c r="K63" s="28">
        <f t="shared" si="7"/>
        <v>0</v>
      </c>
      <c r="L63" s="29"/>
      <c r="M63" s="28">
        <f t="shared" si="8"/>
        <v>0</v>
      </c>
      <c r="N63" s="28">
        <f t="shared" si="9"/>
        <v>0</v>
      </c>
      <c r="O63" s="28">
        <f t="shared" si="10"/>
        <v>0</v>
      </c>
      <c r="P63" s="28">
        <f t="shared" si="11"/>
        <v>0</v>
      </c>
      <c r="Q63" s="28">
        <f t="shared" si="12"/>
        <v>0</v>
      </c>
      <c r="R63" s="28">
        <f t="shared" si="13"/>
        <v>0</v>
      </c>
      <c r="S63" s="28">
        <f t="shared" si="14"/>
        <v>0</v>
      </c>
    </row>
    <row r="64" spans="1:19" ht="12" customHeight="1" x14ac:dyDescent="0.2">
      <c r="A64" s="33">
        <f t="shared" si="0"/>
        <v>39</v>
      </c>
      <c r="B64" s="32">
        <v>0</v>
      </c>
      <c r="C64" s="31">
        <f t="shared" si="1"/>
        <v>0</v>
      </c>
      <c r="D64" s="32">
        <v>0</v>
      </c>
      <c r="E64" s="31">
        <f t="shared" si="2"/>
        <v>0</v>
      </c>
      <c r="F64" s="30" t="s">
        <v>6</v>
      </c>
      <c r="G64" s="28">
        <f t="shared" si="3"/>
        <v>0</v>
      </c>
      <c r="H64" s="28">
        <f t="shared" si="4"/>
        <v>0</v>
      </c>
      <c r="I64" s="28">
        <f t="shared" si="5"/>
        <v>0</v>
      </c>
      <c r="J64" s="28">
        <f t="shared" si="6"/>
        <v>0</v>
      </c>
      <c r="K64" s="28">
        <f t="shared" si="7"/>
        <v>0</v>
      </c>
      <c r="L64" s="29"/>
      <c r="M64" s="28">
        <f t="shared" si="8"/>
        <v>0</v>
      </c>
      <c r="N64" s="28">
        <f t="shared" si="9"/>
        <v>0</v>
      </c>
      <c r="O64" s="28">
        <f t="shared" si="10"/>
        <v>0</v>
      </c>
      <c r="P64" s="28">
        <f t="shared" si="11"/>
        <v>0</v>
      </c>
      <c r="Q64" s="28">
        <f t="shared" si="12"/>
        <v>0</v>
      </c>
      <c r="R64" s="28">
        <f t="shared" si="13"/>
        <v>0</v>
      </c>
      <c r="S64" s="28">
        <f t="shared" si="14"/>
        <v>0</v>
      </c>
    </row>
    <row r="65" spans="1:19" ht="12" customHeight="1" x14ac:dyDescent="0.2">
      <c r="A65" s="33">
        <f t="shared" si="0"/>
        <v>40</v>
      </c>
      <c r="B65" s="32">
        <v>0</v>
      </c>
      <c r="C65" s="31">
        <f t="shared" si="1"/>
        <v>0</v>
      </c>
      <c r="D65" s="32">
        <v>0</v>
      </c>
      <c r="E65" s="31">
        <f t="shared" si="2"/>
        <v>0</v>
      </c>
      <c r="F65" s="30" t="s">
        <v>6</v>
      </c>
      <c r="G65" s="28">
        <f t="shared" si="3"/>
        <v>0</v>
      </c>
      <c r="H65" s="28">
        <f t="shared" si="4"/>
        <v>0</v>
      </c>
      <c r="I65" s="28">
        <f t="shared" si="5"/>
        <v>0</v>
      </c>
      <c r="J65" s="28">
        <f t="shared" si="6"/>
        <v>0</v>
      </c>
      <c r="K65" s="28">
        <f t="shared" si="7"/>
        <v>0</v>
      </c>
      <c r="L65" s="29"/>
      <c r="M65" s="28">
        <f t="shared" si="8"/>
        <v>0</v>
      </c>
      <c r="N65" s="28">
        <f t="shared" si="9"/>
        <v>0</v>
      </c>
      <c r="O65" s="28">
        <f t="shared" si="10"/>
        <v>0</v>
      </c>
      <c r="P65" s="28">
        <f t="shared" si="11"/>
        <v>0</v>
      </c>
      <c r="Q65" s="28">
        <f t="shared" si="12"/>
        <v>0</v>
      </c>
      <c r="R65" s="28">
        <f t="shared" si="13"/>
        <v>0</v>
      </c>
      <c r="S65" s="28">
        <f t="shared" si="14"/>
        <v>0</v>
      </c>
    </row>
    <row r="66" spans="1:19" ht="12" customHeight="1" x14ac:dyDescent="0.2">
      <c r="A66" s="33">
        <f t="shared" si="0"/>
        <v>41</v>
      </c>
      <c r="B66" s="32">
        <v>0</v>
      </c>
      <c r="C66" s="31">
        <f t="shared" si="1"/>
        <v>0</v>
      </c>
      <c r="D66" s="32">
        <v>0</v>
      </c>
      <c r="E66" s="31">
        <f t="shared" si="2"/>
        <v>0</v>
      </c>
      <c r="F66" s="30" t="s">
        <v>6</v>
      </c>
      <c r="G66" s="28">
        <f t="shared" si="3"/>
        <v>0</v>
      </c>
      <c r="H66" s="28">
        <f t="shared" si="4"/>
        <v>0</v>
      </c>
      <c r="I66" s="28">
        <f t="shared" si="5"/>
        <v>0</v>
      </c>
      <c r="J66" s="28">
        <f t="shared" si="6"/>
        <v>0</v>
      </c>
      <c r="K66" s="28">
        <f t="shared" si="7"/>
        <v>0</v>
      </c>
      <c r="L66" s="29"/>
      <c r="M66" s="28">
        <f t="shared" si="8"/>
        <v>0</v>
      </c>
      <c r="N66" s="28">
        <f t="shared" si="9"/>
        <v>0</v>
      </c>
      <c r="O66" s="28">
        <f t="shared" si="10"/>
        <v>0</v>
      </c>
      <c r="P66" s="28">
        <f t="shared" si="11"/>
        <v>0</v>
      </c>
      <c r="Q66" s="28">
        <f t="shared" si="12"/>
        <v>0</v>
      </c>
      <c r="R66" s="28">
        <f t="shared" si="13"/>
        <v>0</v>
      </c>
      <c r="S66" s="28">
        <f t="shared" si="14"/>
        <v>0</v>
      </c>
    </row>
    <row r="67" spans="1:19" ht="12" customHeight="1" x14ac:dyDescent="0.2">
      <c r="A67" s="33">
        <f t="shared" si="0"/>
        <v>42</v>
      </c>
      <c r="B67" s="32">
        <v>0</v>
      </c>
      <c r="C67" s="31">
        <f t="shared" si="1"/>
        <v>0</v>
      </c>
      <c r="D67" s="32">
        <v>0</v>
      </c>
      <c r="E67" s="31">
        <f t="shared" si="2"/>
        <v>0</v>
      </c>
      <c r="F67" s="30" t="s">
        <v>6</v>
      </c>
      <c r="G67" s="28">
        <f t="shared" si="3"/>
        <v>0</v>
      </c>
      <c r="H67" s="28">
        <f t="shared" si="4"/>
        <v>0</v>
      </c>
      <c r="I67" s="28">
        <f t="shared" si="5"/>
        <v>0</v>
      </c>
      <c r="J67" s="28">
        <f t="shared" si="6"/>
        <v>0</v>
      </c>
      <c r="K67" s="28">
        <f t="shared" si="7"/>
        <v>0</v>
      </c>
      <c r="L67" s="29"/>
      <c r="M67" s="28">
        <f t="shared" si="8"/>
        <v>0</v>
      </c>
      <c r="N67" s="28">
        <f t="shared" si="9"/>
        <v>0</v>
      </c>
      <c r="O67" s="28">
        <f t="shared" si="10"/>
        <v>0</v>
      </c>
      <c r="P67" s="28">
        <f t="shared" si="11"/>
        <v>0</v>
      </c>
      <c r="Q67" s="28">
        <f t="shared" si="12"/>
        <v>0</v>
      </c>
      <c r="R67" s="28">
        <f t="shared" si="13"/>
        <v>0</v>
      </c>
      <c r="S67" s="28">
        <f t="shared" si="14"/>
        <v>0</v>
      </c>
    </row>
    <row r="68" spans="1:19" ht="12" customHeight="1" x14ac:dyDescent="0.2">
      <c r="A68" s="33">
        <f t="shared" si="0"/>
        <v>43</v>
      </c>
      <c r="B68" s="32">
        <v>0</v>
      </c>
      <c r="C68" s="31">
        <f t="shared" si="1"/>
        <v>0</v>
      </c>
      <c r="D68" s="32">
        <v>0</v>
      </c>
      <c r="E68" s="31">
        <f t="shared" si="2"/>
        <v>0</v>
      </c>
      <c r="F68" s="30" t="s">
        <v>6</v>
      </c>
      <c r="G68" s="28">
        <f t="shared" si="3"/>
        <v>0</v>
      </c>
      <c r="H68" s="28">
        <f t="shared" si="4"/>
        <v>0</v>
      </c>
      <c r="I68" s="28">
        <f t="shared" si="5"/>
        <v>0</v>
      </c>
      <c r="J68" s="28">
        <f t="shared" si="6"/>
        <v>0</v>
      </c>
      <c r="K68" s="28">
        <f t="shared" si="7"/>
        <v>0</v>
      </c>
      <c r="L68" s="29"/>
      <c r="M68" s="28">
        <f t="shared" si="8"/>
        <v>0</v>
      </c>
      <c r="N68" s="28">
        <f t="shared" si="9"/>
        <v>0</v>
      </c>
      <c r="O68" s="28">
        <f t="shared" si="10"/>
        <v>0</v>
      </c>
      <c r="P68" s="28">
        <f t="shared" si="11"/>
        <v>0</v>
      </c>
      <c r="Q68" s="28">
        <f t="shared" si="12"/>
        <v>0</v>
      </c>
      <c r="R68" s="28">
        <f t="shared" si="13"/>
        <v>0</v>
      </c>
      <c r="S68" s="28">
        <f t="shared" si="14"/>
        <v>0</v>
      </c>
    </row>
    <row r="69" spans="1:19" ht="12" customHeight="1" x14ac:dyDescent="0.2">
      <c r="A69" s="33">
        <f t="shared" si="0"/>
        <v>44</v>
      </c>
      <c r="B69" s="32">
        <v>0</v>
      </c>
      <c r="C69" s="31">
        <f t="shared" si="1"/>
        <v>0</v>
      </c>
      <c r="D69" s="32">
        <v>0</v>
      </c>
      <c r="E69" s="31">
        <f t="shared" si="2"/>
        <v>0</v>
      </c>
      <c r="F69" s="30" t="s">
        <v>6</v>
      </c>
      <c r="G69" s="28">
        <f t="shared" si="3"/>
        <v>0</v>
      </c>
      <c r="H69" s="28">
        <f t="shared" si="4"/>
        <v>0</v>
      </c>
      <c r="I69" s="28">
        <f t="shared" si="5"/>
        <v>0</v>
      </c>
      <c r="J69" s="28">
        <f t="shared" si="6"/>
        <v>0</v>
      </c>
      <c r="K69" s="28">
        <f t="shared" si="7"/>
        <v>0</v>
      </c>
      <c r="L69" s="29"/>
      <c r="M69" s="28">
        <f t="shared" si="8"/>
        <v>0</v>
      </c>
      <c r="N69" s="28">
        <f t="shared" si="9"/>
        <v>0</v>
      </c>
      <c r="O69" s="28">
        <f t="shared" si="10"/>
        <v>0</v>
      </c>
      <c r="P69" s="28">
        <f t="shared" si="11"/>
        <v>0</v>
      </c>
      <c r="Q69" s="28">
        <f t="shared" si="12"/>
        <v>0</v>
      </c>
      <c r="R69" s="28">
        <f t="shared" si="13"/>
        <v>0</v>
      </c>
      <c r="S69" s="28">
        <f t="shared" si="14"/>
        <v>0</v>
      </c>
    </row>
    <row r="70" spans="1:19" ht="12" customHeight="1" x14ac:dyDescent="0.2">
      <c r="A70" s="33">
        <f t="shared" si="0"/>
        <v>45</v>
      </c>
      <c r="B70" s="32">
        <v>0</v>
      </c>
      <c r="C70" s="31">
        <f t="shared" si="1"/>
        <v>0</v>
      </c>
      <c r="D70" s="32">
        <v>0</v>
      </c>
      <c r="E70" s="31">
        <f t="shared" si="2"/>
        <v>0</v>
      </c>
      <c r="F70" s="30" t="s">
        <v>6</v>
      </c>
      <c r="G70" s="28">
        <f t="shared" si="3"/>
        <v>0</v>
      </c>
      <c r="H70" s="28">
        <f t="shared" si="4"/>
        <v>0</v>
      </c>
      <c r="I70" s="28">
        <f t="shared" si="5"/>
        <v>0</v>
      </c>
      <c r="J70" s="28">
        <f t="shared" si="6"/>
        <v>0</v>
      </c>
      <c r="K70" s="28">
        <f t="shared" si="7"/>
        <v>0</v>
      </c>
      <c r="L70" s="29"/>
      <c r="M70" s="28">
        <f t="shared" si="8"/>
        <v>0</v>
      </c>
      <c r="N70" s="28">
        <f t="shared" si="9"/>
        <v>0</v>
      </c>
      <c r="O70" s="28">
        <f t="shared" si="10"/>
        <v>0</v>
      </c>
      <c r="P70" s="28">
        <f t="shared" si="11"/>
        <v>0</v>
      </c>
      <c r="Q70" s="28">
        <f t="shared" si="12"/>
        <v>0</v>
      </c>
      <c r="R70" s="28">
        <f t="shared" si="13"/>
        <v>0</v>
      </c>
      <c r="S70" s="28">
        <f t="shared" si="14"/>
        <v>0</v>
      </c>
    </row>
    <row r="71" spans="1:19" ht="12" customHeight="1" x14ac:dyDescent="0.2">
      <c r="A71" s="33">
        <f t="shared" si="0"/>
        <v>46</v>
      </c>
      <c r="B71" s="32">
        <v>0</v>
      </c>
      <c r="C71" s="31">
        <f t="shared" si="1"/>
        <v>0</v>
      </c>
      <c r="D71" s="32">
        <v>0</v>
      </c>
      <c r="E71" s="31">
        <f t="shared" si="2"/>
        <v>0</v>
      </c>
      <c r="F71" s="30" t="s">
        <v>6</v>
      </c>
      <c r="G71" s="28">
        <f t="shared" si="3"/>
        <v>0</v>
      </c>
      <c r="H71" s="28">
        <f t="shared" si="4"/>
        <v>0</v>
      </c>
      <c r="I71" s="28">
        <f t="shared" si="5"/>
        <v>0</v>
      </c>
      <c r="J71" s="28">
        <f t="shared" si="6"/>
        <v>0</v>
      </c>
      <c r="K71" s="28">
        <f t="shared" si="7"/>
        <v>0</v>
      </c>
      <c r="L71" s="29"/>
      <c r="M71" s="28">
        <f t="shared" si="8"/>
        <v>0</v>
      </c>
      <c r="N71" s="28">
        <f t="shared" si="9"/>
        <v>0</v>
      </c>
      <c r="O71" s="28">
        <f t="shared" si="10"/>
        <v>0</v>
      </c>
      <c r="P71" s="28">
        <f t="shared" si="11"/>
        <v>0</v>
      </c>
      <c r="Q71" s="28">
        <f t="shared" si="12"/>
        <v>0</v>
      </c>
      <c r="R71" s="28">
        <f t="shared" si="13"/>
        <v>0</v>
      </c>
      <c r="S71" s="28">
        <f t="shared" si="14"/>
        <v>0</v>
      </c>
    </row>
    <row r="72" spans="1:19" ht="12" customHeight="1" x14ac:dyDescent="0.2">
      <c r="A72" s="33">
        <f t="shared" si="0"/>
        <v>47</v>
      </c>
      <c r="B72" s="32">
        <v>0</v>
      </c>
      <c r="C72" s="31">
        <f t="shared" si="1"/>
        <v>0</v>
      </c>
      <c r="D72" s="32">
        <v>0</v>
      </c>
      <c r="E72" s="31">
        <f t="shared" si="2"/>
        <v>0</v>
      </c>
      <c r="F72" s="30" t="s">
        <v>6</v>
      </c>
      <c r="G72" s="28">
        <f t="shared" si="3"/>
        <v>0</v>
      </c>
      <c r="H72" s="28">
        <f t="shared" si="4"/>
        <v>0</v>
      </c>
      <c r="I72" s="28">
        <f t="shared" si="5"/>
        <v>0</v>
      </c>
      <c r="J72" s="28">
        <f t="shared" si="6"/>
        <v>0</v>
      </c>
      <c r="K72" s="28">
        <f t="shared" si="7"/>
        <v>0</v>
      </c>
      <c r="L72" s="29"/>
      <c r="M72" s="28">
        <f t="shared" si="8"/>
        <v>0</v>
      </c>
      <c r="N72" s="28">
        <f t="shared" si="9"/>
        <v>0</v>
      </c>
      <c r="O72" s="28">
        <f t="shared" si="10"/>
        <v>0</v>
      </c>
      <c r="P72" s="28">
        <f t="shared" si="11"/>
        <v>0</v>
      </c>
      <c r="Q72" s="28">
        <f t="shared" si="12"/>
        <v>0</v>
      </c>
      <c r="R72" s="28">
        <f t="shared" si="13"/>
        <v>0</v>
      </c>
      <c r="S72" s="28">
        <f t="shared" si="14"/>
        <v>0</v>
      </c>
    </row>
    <row r="73" spans="1:19" ht="12" customHeight="1" x14ac:dyDescent="0.2">
      <c r="A73" s="33">
        <f t="shared" si="0"/>
        <v>48</v>
      </c>
      <c r="B73" s="32">
        <v>0</v>
      </c>
      <c r="C73" s="31">
        <f t="shared" si="1"/>
        <v>0</v>
      </c>
      <c r="D73" s="32">
        <v>0</v>
      </c>
      <c r="E73" s="31">
        <f t="shared" si="2"/>
        <v>0</v>
      </c>
      <c r="F73" s="30" t="s">
        <v>6</v>
      </c>
      <c r="G73" s="28">
        <f t="shared" si="3"/>
        <v>0</v>
      </c>
      <c r="H73" s="28">
        <f t="shared" si="4"/>
        <v>0</v>
      </c>
      <c r="I73" s="28">
        <f t="shared" si="5"/>
        <v>0</v>
      </c>
      <c r="J73" s="28">
        <f t="shared" si="6"/>
        <v>0</v>
      </c>
      <c r="K73" s="28">
        <f t="shared" si="7"/>
        <v>0</v>
      </c>
      <c r="L73" s="29"/>
      <c r="M73" s="28">
        <f t="shared" si="8"/>
        <v>0</v>
      </c>
      <c r="N73" s="28">
        <f t="shared" si="9"/>
        <v>0</v>
      </c>
      <c r="O73" s="28">
        <f t="shared" si="10"/>
        <v>0</v>
      </c>
      <c r="P73" s="28">
        <f t="shared" si="11"/>
        <v>0</v>
      </c>
      <c r="Q73" s="28">
        <f t="shared" si="12"/>
        <v>0</v>
      </c>
      <c r="R73" s="28">
        <f t="shared" si="13"/>
        <v>0</v>
      </c>
      <c r="S73" s="28">
        <f t="shared" si="14"/>
        <v>0</v>
      </c>
    </row>
    <row r="74" spans="1:19" ht="12" customHeight="1" x14ac:dyDescent="0.2">
      <c r="A74" s="33">
        <f t="shared" si="0"/>
        <v>49</v>
      </c>
      <c r="B74" s="32">
        <v>0</v>
      </c>
      <c r="C74" s="31">
        <f t="shared" si="1"/>
        <v>0</v>
      </c>
      <c r="D74" s="32">
        <v>0</v>
      </c>
      <c r="E74" s="31">
        <f t="shared" si="2"/>
        <v>0</v>
      </c>
      <c r="F74" s="30" t="s">
        <v>6</v>
      </c>
      <c r="G74" s="28">
        <f t="shared" si="3"/>
        <v>0</v>
      </c>
      <c r="H74" s="28">
        <f t="shared" si="4"/>
        <v>0</v>
      </c>
      <c r="I74" s="28">
        <f t="shared" si="5"/>
        <v>0</v>
      </c>
      <c r="J74" s="28">
        <f t="shared" si="6"/>
        <v>0</v>
      </c>
      <c r="K74" s="28">
        <f t="shared" si="7"/>
        <v>0</v>
      </c>
      <c r="L74" s="29"/>
      <c r="M74" s="28">
        <f t="shared" si="8"/>
        <v>0</v>
      </c>
      <c r="N74" s="28">
        <f t="shared" si="9"/>
        <v>0</v>
      </c>
      <c r="O74" s="28">
        <f t="shared" si="10"/>
        <v>0</v>
      </c>
      <c r="P74" s="28">
        <f t="shared" si="11"/>
        <v>0</v>
      </c>
      <c r="Q74" s="28">
        <f t="shared" si="12"/>
        <v>0</v>
      </c>
      <c r="R74" s="28">
        <f t="shared" si="13"/>
        <v>0</v>
      </c>
      <c r="S74" s="28">
        <f t="shared" si="14"/>
        <v>0</v>
      </c>
    </row>
    <row r="75" spans="1:19" ht="12" customHeight="1" x14ac:dyDescent="0.2">
      <c r="A75" s="33">
        <f t="shared" si="0"/>
        <v>50</v>
      </c>
      <c r="B75" s="32">
        <v>0</v>
      </c>
      <c r="C75" s="31">
        <f t="shared" si="1"/>
        <v>0</v>
      </c>
      <c r="D75" s="32">
        <v>0</v>
      </c>
      <c r="E75" s="31">
        <f t="shared" si="2"/>
        <v>0</v>
      </c>
      <c r="F75" s="30" t="s">
        <v>6</v>
      </c>
      <c r="G75" s="28">
        <f t="shared" si="3"/>
        <v>0</v>
      </c>
      <c r="H75" s="28">
        <f t="shared" si="4"/>
        <v>0</v>
      </c>
      <c r="I75" s="28">
        <f t="shared" si="5"/>
        <v>0</v>
      </c>
      <c r="J75" s="28">
        <f t="shared" si="6"/>
        <v>0</v>
      </c>
      <c r="K75" s="28">
        <f t="shared" si="7"/>
        <v>0</v>
      </c>
      <c r="L75" s="29"/>
      <c r="M75" s="28">
        <f t="shared" si="8"/>
        <v>0</v>
      </c>
      <c r="N75" s="28">
        <f t="shared" si="9"/>
        <v>0</v>
      </c>
      <c r="O75" s="28">
        <f t="shared" si="10"/>
        <v>0</v>
      </c>
      <c r="P75" s="28">
        <f t="shared" si="11"/>
        <v>0</v>
      </c>
      <c r="Q75" s="28">
        <f t="shared" si="12"/>
        <v>0</v>
      </c>
      <c r="R75" s="28">
        <f t="shared" si="13"/>
        <v>0</v>
      </c>
      <c r="S75" s="28">
        <f t="shared" si="14"/>
        <v>0</v>
      </c>
    </row>
    <row r="76" spans="1:19" ht="12" customHeight="1" x14ac:dyDescent="0.2">
      <c r="A76" s="33">
        <f t="shared" si="0"/>
        <v>51</v>
      </c>
      <c r="B76" s="32">
        <v>0</v>
      </c>
      <c r="C76" s="31">
        <f t="shared" si="1"/>
        <v>0</v>
      </c>
      <c r="D76" s="32">
        <v>0</v>
      </c>
      <c r="E76" s="31">
        <f t="shared" si="2"/>
        <v>0</v>
      </c>
      <c r="F76" s="30" t="s">
        <v>6</v>
      </c>
      <c r="G76" s="28">
        <f t="shared" si="3"/>
        <v>0</v>
      </c>
      <c r="H76" s="28">
        <f t="shared" si="4"/>
        <v>0</v>
      </c>
      <c r="I76" s="28">
        <f t="shared" si="5"/>
        <v>0</v>
      </c>
      <c r="J76" s="28">
        <f t="shared" si="6"/>
        <v>0</v>
      </c>
      <c r="K76" s="28">
        <f t="shared" si="7"/>
        <v>0</v>
      </c>
      <c r="L76" s="29"/>
      <c r="M76" s="28">
        <f t="shared" si="8"/>
        <v>0</v>
      </c>
      <c r="N76" s="28">
        <f t="shared" si="9"/>
        <v>0</v>
      </c>
      <c r="O76" s="28">
        <f t="shared" si="10"/>
        <v>0</v>
      </c>
      <c r="P76" s="28">
        <f t="shared" si="11"/>
        <v>0</v>
      </c>
      <c r="Q76" s="28">
        <f t="shared" si="12"/>
        <v>0</v>
      </c>
      <c r="R76" s="28">
        <f t="shared" si="13"/>
        <v>0</v>
      </c>
      <c r="S76" s="28">
        <f t="shared" si="14"/>
        <v>0</v>
      </c>
    </row>
    <row r="77" spans="1:19" ht="12" customHeight="1" x14ac:dyDescent="0.2">
      <c r="A77" s="33">
        <f t="shared" si="0"/>
        <v>52</v>
      </c>
      <c r="B77" s="32">
        <v>0</v>
      </c>
      <c r="C77" s="31">
        <f t="shared" si="1"/>
        <v>0</v>
      </c>
      <c r="D77" s="32">
        <v>0</v>
      </c>
      <c r="E77" s="31">
        <f t="shared" si="2"/>
        <v>0</v>
      </c>
      <c r="F77" s="30" t="s">
        <v>6</v>
      </c>
      <c r="G77" s="28">
        <f t="shared" si="3"/>
        <v>0</v>
      </c>
      <c r="H77" s="28">
        <f t="shared" si="4"/>
        <v>0</v>
      </c>
      <c r="I77" s="28">
        <f t="shared" si="5"/>
        <v>0</v>
      </c>
      <c r="J77" s="28">
        <f t="shared" si="6"/>
        <v>0</v>
      </c>
      <c r="K77" s="28">
        <f t="shared" si="7"/>
        <v>0</v>
      </c>
      <c r="L77" s="29"/>
      <c r="M77" s="28">
        <f t="shared" si="8"/>
        <v>0</v>
      </c>
      <c r="N77" s="28">
        <f t="shared" si="9"/>
        <v>0</v>
      </c>
      <c r="O77" s="28">
        <f t="shared" si="10"/>
        <v>0</v>
      </c>
      <c r="P77" s="28">
        <f t="shared" si="11"/>
        <v>0</v>
      </c>
      <c r="Q77" s="28">
        <f t="shared" si="12"/>
        <v>0</v>
      </c>
      <c r="R77" s="28">
        <f t="shared" si="13"/>
        <v>0</v>
      </c>
      <c r="S77" s="28">
        <f t="shared" si="14"/>
        <v>0</v>
      </c>
    </row>
    <row r="78" spans="1:19" ht="12" customHeight="1" x14ac:dyDescent="0.2">
      <c r="A78" s="33">
        <f t="shared" si="0"/>
        <v>53</v>
      </c>
      <c r="B78" s="32">
        <v>0</v>
      </c>
      <c r="C78" s="31">
        <f t="shared" si="1"/>
        <v>0</v>
      </c>
      <c r="D78" s="32">
        <v>0</v>
      </c>
      <c r="E78" s="31">
        <f t="shared" si="2"/>
        <v>0</v>
      </c>
      <c r="F78" s="30" t="s">
        <v>6</v>
      </c>
      <c r="G78" s="28">
        <f t="shared" si="3"/>
        <v>0</v>
      </c>
      <c r="H78" s="28">
        <f t="shared" si="4"/>
        <v>0</v>
      </c>
      <c r="I78" s="28">
        <f t="shared" si="5"/>
        <v>0</v>
      </c>
      <c r="J78" s="28">
        <f t="shared" si="6"/>
        <v>0</v>
      </c>
      <c r="K78" s="28">
        <f t="shared" si="7"/>
        <v>0</v>
      </c>
      <c r="L78" s="29"/>
      <c r="M78" s="28">
        <f t="shared" si="8"/>
        <v>0</v>
      </c>
      <c r="N78" s="28">
        <f t="shared" si="9"/>
        <v>0</v>
      </c>
      <c r="O78" s="28">
        <f t="shared" si="10"/>
        <v>0</v>
      </c>
      <c r="P78" s="28">
        <f t="shared" si="11"/>
        <v>0</v>
      </c>
      <c r="Q78" s="28">
        <f t="shared" si="12"/>
        <v>0</v>
      </c>
      <c r="R78" s="28">
        <f t="shared" si="13"/>
        <v>0</v>
      </c>
      <c r="S78" s="28">
        <f t="shared" si="14"/>
        <v>0</v>
      </c>
    </row>
    <row r="79" spans="1:19" ht="12" customHeight="1" x14ac:dyDescent="0.2">
      <c r="A79" s="33">
        <f t="shared" si="0"/>
        <v>54</v>
      </c>
      <c r="B79" s="32">
        <v>0</v>
      </c>
      <c r="C79" s="31">
        <f t="shared" si="1"/>
        <v>0</v>
      </c>
      <c r="D79" s="32">
        <v>0</v>
      </c>
      <c r="E79" s="31">
        <f t="shared" si="2"/>
        <v>0</v>
      </c>
      <c r="F79" s="30" t="s">
        <v>6</v>
      </c>
      <c r="G79" s="28">
        <f t="shared" si="3"/>
        <v>0</v>
      </c>
      <c r="H79" s="28">
        <f t="shared" si="4"/>
        <v>0</v>
      </c>
      <c r="I79" s="28">
        <f t="shared" si="5"/>
        <v>0</v>
      </c>
      <c r="J79" s="28">
        <f t="shared" si="6"/>
        <v>0</v>
      </c>
      <c r="K79" s="28">
        <f t="shared" si="7"/>
        <v>0</v>
      </c>
      <c r="L79" s="29"/>
      <c r="M79" s="28">
        <f t="shared" si="8"/>
        <v>0</v>
      </c>
      <c r="N79" s="28">
        <f t="shared" si="9"/>
        <v>0</v>
      </c>
      <c r="O79" s="28">
        <f t="shared" si="10"/>
        <v>0</v>
      </c>
      <c r="P79" s="28">
        <f t="shared" si="11"/>
        <v>0</v>
      </c>
      <c r="Q79" s="28">
        <f t="shared" si="12"/>
        <v>0</v>
      </c>
      <c r="R79" s="28">
        <f t="shared" si="13"/>
        <v>0</v>
      </c>
      <c r="S79" s="28">
        <f t="shared" si="14"/>
        <v>0</v>
      </c>
    </row>
    <row r="80" spans="1:19" ht="12" customHeight="1" x14ac:dyDescent="0.2">
      <c r="A80" s="33">
        <f t="shared" si="0"/>
        <v>55</v>
      </c>
      <c r="B80" s="32">
        <v>0</v>
      </c>
      <c r="C80" s="31">
        <f t="shared" si="1"/>
        <v>0</v>
      </c>
      <c r="D80" s="32">
        <v>0</v>
      </c>
      <c r="E80" s="31">
        <f t="shared" si="2"/>
        <v>0</v>
      </c>
      <c r="F80" s="30" t="s">
        <v>6</v>
      </c>
      <c r="G80" s="28">
        <f t="shared" si="3"/>
        <v>0</v>
      </c>
      <c r="H80" s="28">
        <f t="shared" si="4"/>
        <v>0</v>
      </c>
      <c r="I80" s="28">
        <f t="shared" si="5"/>
        <v>0</v>
      </c>
      <c r="J80" s="28">
        <f t="shared" si="6"/>
        <v>0</v>
      </c>
      <c r="K80" s="28">
        <f t="shared" si="7"/>
        <v>0</v>
      </c>
      <c r="L80" s="29"/>
      <c r="M80" s="28">
        <f t="shared" si="8"/>
        <v>0</v>
      </c>
      <c r="N80" s="28">
        <f t="shared" si="9"/>
        <v>0</v>
      </c>
      <c r="O80" s="28">
        <f t="shared" si="10"/>
        <v>0</v>
      </c>
      <c r="P80" s="28">
        <f t="shared" si="11"/>
        <v>0</v>
      </c>
      <c r="Q80" s="28">
        <f t="shared" si="12"/>
        <v>0</v>
      </c>
      <c r="R80" s="28">
        <f t="shared" si="13"/>
        <v>0</v>
      </c>
      <c r="S80" s="28">
        <f t="shared" si="14"/>
        <v>0</v>
      </c>
    </row>
    <row r="81" spans="1:19" ht="12" customHeight="1" x14ac:dyDescent="0.2">
      <c r="A81" s="33">
        <f t="shared" si="0"/>
        <v>56</v>
      </c>
      <c r="B81" s="32">
        <v>0</v>
      </c>
      <c r="C81" s="31">
        <f t="shared" si="1"/>
        <v>0</v>
      </c>
      <c r="D81" s="32">
        <v>0</v>
      </c>
      <c r="E81" s="31">
        <f t="shared" si="2"/>
        <v>0</v>
      </c>
      <c r="F81" s="30" t="s">
        <v>6</v>
      </c>
      <c r="G81" s="28">
        <f t="shared" si="3"/>
        <v>0</v>
      </c>
      <c r="H81" s="28">
        <f t="shared" si="4"/>
        <v>0</v>
      </c>
      <c r="I81" s="28">
        <f t="shared" si="5"/>
        <v>0</v>
      </c>
      <c r="J81" s="28">
        <f t="shared" si="6"/>
        <v>0</v>
      </c>
      <c r="K81" s="28">
        <f t="shared" si="7"/>
        <v>0</v>
      </c>
      <c r="L81" s="29"/>
      <c r="M81" s="28">
        <f t="shared" si="8"/>
        <v>0</v>
      </c>
      <c r="N81" s="28">
        <f t="shared" si="9"/>
        <v>0</v>
      </c>
      <c r="O81" s="28">
        <f t="shared" si="10"/>
        <v>0</v>
      </c>
      <c r="P81" s="28">
        <f t="shared" si="11"/>
        <v>0</v>
      </c>
      <c r="Q81" s="28">
        <f t="shared" si="12"/>
        <v>0</v>
      </c>
      <c r="R81" s="28">
        <f t="shared" si="13"/>
        <v>0</v>
      </c>
      <c r="S81" s="28">
        <f t="shared" si="14"/>
        <v>0</v>
      </c>
    </row>
    <row r="82" spans="1:19" ht="12" customHeight="1" x14ac:dyDescent="0.2">
      <c r="A82" s="33">
        <f t="shared" si="0"/>
        <v>57</v>
      </c>
      <c r="B82" s="32">
        <v>0</v>
      </c>
      <c r="C82" s="31">
        <f t="shared" si="1"/>
        <v>0</v>
      </c>
      <c r="D82" s="32">
        <v>0</v>
      </c>
      <c r="E82" s="31">
        <f t="shared" si="2"/>
        <v>0</v>
      </c>
      <c r="F82" s="30" t="s">
        <v>6</v>
      </c>
      <c r="G82" s="28">
        <f t="shared" si="3"/>
        <v>0</v>
      </c>
      <c r="H82" s="28">
        <f t="shared" si="4"/>
        <v>0</v>
      </c>
      <c r="I82" s="28">
        <f t="shared" si="5"/>
        <v>0</v>
      </c>
      <c r="J82" s="28">
        <f t="shared" si="6"/>
        <v>0</v>
      </c>
      <c r="K82" s="28">
        <f t="shared" si="7"/>
        <v>0</v>
      </c>
      <c r="L82" s="29"/>
      <c r="M82" s="28">
        <f t="shared" si="8"/>
        <v>0</v>
      </c>
      <c r="N82" s="28">
        <f t="shared" si="9"/>
        <v>0</v>
      </c>
      <c r="O82" s="28">
        <f t="shared" si="10"/>
        <v>0</v>
      </c>
      <c r="P82" s="28">
        <f t="shared" si="11"/>
        <v>0</v>
      </c>
      <c r="Q82" s="28">
        <f t="shared" si="12"/>
        <v>0</v>
      </c>
      <c r="R82" s="28">
        <f t="shared" si="13"/>
        <v>0</v>
      </c>
      <c r="S82" s="28">
        <f t="shared" si="14"/>
        <v>0</v>
      </c>
    </row>
    <row r="83" spans="1:19" ht="12" customHeight="1" x14ac:dyDescent="0.2">
      <c r="A83" s="33">
        <f t="shared" si="0"/>
        <v>58</v>
      </c>
      <c r="B83" s="32">
        <v>0</v>
      </c>
      <c r="C83" s="31">
        <f t="shared" si="1"/>
        <v>0</v>
      </c>
      <c r="D83" s="32">
        <v>0</v>
      </c>
      <c r="E83" s="31">
        <f t="shared" si="2"/>
        <v>0</v>
      </c>
      <c r="F83" s="30" t="s">
        <v>6</v>
      </c>
      <c r="G83" s="28">
        <f t="shared" si="3"/>
        <v>0</v>
      </c>
      <c r="H83" s="28">
        <f t="shared" si="4"/>
        <v>0</v>
      </c>
      <c r="I83" s="28">
        <f t="shared" si="5"/>
        <v>0</v>
      </c>
      <c r="J83" s="28">
        <f t="shared" si="6"/>
        <v>0</v>
      </c>
      <c r="K83" s="28">
        <f t="shared" si="7"/>
        <v>0</v>
      </c>
      <c r="L83" s="29"/>
      <c r="M83" s="28">
        <f t="shared" si="8"/>
        <v>0</v>
      </c>
      <c r="N83" s="28">
        <f t="shared" si="9"/>
        <v>0</v>
      </c>
      <c r="O83" s="28">
        <f t="shared" si="10"/>
        <v>0</v>
      </c>
      <c r="P83" s="28">
        <f t="shared" si="11"/>
        <v>0</v>
      </c>
      <c r="Q83" s="28">
        <f t="shared" si="12"/>
        <v>0</v>
      </c>
      <c r="R83" s="28">
        <f t="shared" si="13"/>
        <v>0</v>
      </c>
      <c r="S83" s="28">
        <f t="shared" si="14"/>
        <v>0</v>
      </c>
    </row>
    <row r="84" spans="1:19" ht="12" customHeight="1" x14ac:dyDescent="0.2">
      <c r="A84" s="33">
        <f t="shared" si="0"/>
        <v>59</v>
      </c>
      <c r="B84" s="32">
        <v>0</v>
      </c>
      <c r="C84" s="31">
        <f t="shared" si="1"/>
        <v>0</v>
      </c>
      <c r="D84" s="32">
        <v>0</v>
      </c>
      <c r="E84" s="31">
        <f t="shared" si="2"/>
        <v>0</v>
      </c>
      <c r="F84" s="30" t="s">
        <v>6</v>
      </c>
      <c r="G84" s="28">
        <f t="shared" si="3"/>
        <v>0</v>
      </c>
      <c r="H84" s="28">
        <f t="shared" si="4"/>
        <v>0</v>
      </c>
      <c r="I84" s="28">
        <f t="shared" si="5"/>
        <v>0</v>
      </c>
      <c r="J84" s="28">
        <f t="shared" si="6"/>
        <v>0</v>
      </c>
      <c r="K84" s="28">
        <f t="shared" si="7"/>
        <v>0</v>
      </c>
      <c r="L84" s="29"/>
      <c r="M84" s="28">
        <f t="shared" si="8"/>
        <v>0</v>
      </c>
      <c r="N84" s="28">
        <f t="shared" si="9"/>
        <v>0</v>
      </c>
      <c r="O84" s="28">
        <f t="shared" si="10"/>
        <v>0</v>
      </c>
      <c r="P84" s="28">
        <f t="shared" si="11"/>
        <v>0</v>
      </c>
      <c r="Q84" s="28">
        <f t="shared" si="12"/>
        <v>0</v>
      </c>
      <c r="R84" s="28">
        <f t="shared" si="13"/>
        <v>0</v>
      </c>
      <c r="S84" s="28">
        <f t="shared" si="14"/>
        <v>0</v>
      </c>
    </row>
    <row r="85" spans="1:19" ht="12" customHeight="1" x14ac:dyDescent="0.2">
      <c r="A85" s="33">
        <f t="shared" si="0"/>
        <v>60</v>
      </c>
      <c r="B85" s="32">
        <v>0</v>
      </c>
      <c r="C85" s="31">
        <f t="shared" si="1"/>
        <v>0</v>
      </c>
      <c r="D85" s="32">
        <v>0</v>
      </c>
      <c r="E85" s="31">
        <f t="shared" si="2"/>
        <v>0</v>
      </c>
      <c r="F85" s="30" t="s">
        <v>6</v>
      </c>
      <c r="G85" s="28">
        <f t="shared" si="3"/>
        <v>0</v>
      </c>
      <c r="H85" s="28">
        <f t="shared" si="4"/>
        <v>0</v>
      </c>
      <c r="I85" s="28">
        <f t="shared" si="5"/>
        <v>0</v>
      </c>
      <c r="J85" s="28">
        <f t="shared" si="6"/>
        <v>0</v>
      </c>
      <c r="K85" s="28">
        <f t="shared" si="7"/>
        <v>0</v>
      </c>
      <c r="L85" s="29"/>
      <c r="M85" s="28">
        <f t="shared" si="8"/>
        <v>0</v>
      </c>
      <c r="N85" s="28">
        <f t="shared" si="9"/>
        <v>0</v>
      </c>
      <c r="O85" s="28">
        <f t="shared" si="10"/>
        <v>0</v>
      </c>
      <c r="P85" s="28">
        <f t="shared" si="11"/>
        <v>0</v>
      </c>
      <c r="Q85" s="28">
        <f t="shared" si="12"/>
        <v>0</v>
      </c>
      <c r="R85" s="28">
        <f t="shared" si="13"/>
        <v>0</v>
      </c>
      <c r="S85" s="28">
        <f t="shared" si="14"/>
        <v>0</v>
      </c>
    </row>
    <row r="86" spans="1:19" ht="12" customHeight="1" x14ac:dyDescent="0.2">
      <c r="A86" s="33">
        <f t="shared" si="0"/>
        <v>61</v>
      </c>
      <c r="B86" s="32">
        <v>0</v>
      </c>
      <c r="C86" s="31">
        <f t="shared" si="1"/>
        <v>0</v>
      </c>
      <c r="D86" s="32">
        <v>0</v>
      </c>
      <c r="E86" s="31">
        <f t="shared" si="2"/>
        <v>0</v>
      </c>
      <c r="F86" s="30" t="s">
        <v>6</v>
      </c>
      <c r="G86" s="28">
        <f t="shared" si="3"/>
        <v>0</v>
      </c>
      <c r="H86" s="28">
        <f t="shared" si="4"/>
        <v>0</v>
      </c>
      <c r="I86" s="28">
        <f t="shared" si="5"/>
        <v>0</v>
      </c>
      <c r="J86" s="28">
        <f t="shared" si="6"/>
        <v>0</v>
      </c>
      <c r="K86" s="28">
        <f t="shared" si="7"/>
        <v>0</v>
      </c>
      <c r="L86" s="29"/>
      <c r="M86" s="28">
        <f t="shared" si="8"/>
        <v>0</v>
      </c>
      <c r="N86" s="28">
        <f t="shared" si="9"/>
        <v>0</v>
      </c>
      <c r="O86" s="28">
        <f t="shared" si="10"/>
        <v>0</v>
      </c>
      <c r="P86" s="28">
        <f t="shared" si="11"/>
        <v>0</v>
      </c>
      <c r="Q86" s="28">
        <f t="shared" si="12"/>
        <v>0</v>
      </c>
      <c r="R86" s="28">
        <f t="shared" si="13"/>
        <v>0</v>
      </c>
      <c r="S86" s="28">
        <f t="shared" si="14"/>
        <v>0</v>
      </c>
    </row>
    <row r="87" spans="1:19" ht="12" customHeight="1" x14ac:dyDescent="0.2">
      <c r="A87" s="33">
        <f t="shared" si="0"/>
        <v>62</v>
      </c>
      <c r="B87" s="32">
        <v>0</v>
      </c>
      <c r="C87" s="31">
        <f t="shared" si="1"/>
        <v>0</v>
      </c>
      <c r="D87" s="32">
        <v>0</v>
      </c>
      <c r="E87" s="31">
        <f t="shared" si="2"/>
        <v>0</v>
      </c>
      <c r="F87" s="30" t="s">
        <v>6</v>
      </c>
      <c r="G87" s="28">
        <f t="shared" si="3"/>
        <v>0</v>
      </c>
      <c r="H87" s="28">
        <f t="shared" si="4"/>
        <v>0</v>
      </c>
      <c r="I87" s="28">
        <f t="shared" si="5"/>
        <v>0</v>
      </c>
      <c r="J87" s="28">
        <f t="shared" si="6"/>
        <v>0</v>
      </c>
      <c r="K87" s="28">
        <f t="shared" si="7"/>
        <v>0</v>
      </c>
      <c r="L87" s="29"/>
      <c r="M87" s="28">
        <f t="shared" si="8"/>
        <v>0</v>
      </c>
      <c r="N87" s="28">
        <f t="shared" si="9"/>
        <v>0</v>
      </c>
      <c r="O87" s="28">
        <f t="shared" si="10"/>
        <v>0</v>
      </c>
      <c r="P87" s="28">
        <f t="shared" si="11"/>
        <v>0</v>
      </c>
      <c r="Q87" s="28">
        <f t="shared" si="12"/>
        <v>0</v>
      </c>
      <c r="R87" s="28">
        <f t="shared" si="13"/>
        <v>0</v>
      </c>
      <c r="S87" s="28">
        <f t="shared" si="14"/>
        <v>0</v>
      </c>
    </row>
    <row r="88" spans="1:19" ht="12" customHeight="1" x14ac:dyDescent="0.2">
      <c r="A88" s="33">
        <f t="shared" si="0"/>
        <v>63</v>
      </c>
      <c r="B88" s="32">
        <v>0</v>
      </c>
      <c r="C88" s="31">
        <f t="shared" si="1"/>
        <v>0</v>
      </c>
      <c r="D88" s="32">
        <v>0</v>
      </c>
      <c r="E88" s="31">
        <f t="shared" si="2"/>
        <v>0</v>
      </c>
      <c r="F88" s="30" t="s">
        <v>6</v>
      </c>
      <c r="G88" s="28">
        <f t="shared" si="3"/>
        <v>0</v>
      </c>
      <c r="H88" s="28">
        <f t="shared" si="4"/>
        <v>0</v>
      </c>
      <c r="I88" s="28">
        <f t="shared" si="5"/>
        <v>0</v>
      </c>
      <c r="J88" s="28">
        <f t="shared" si="6"/>
        <v>0</v>
      </c>
      <c r="K88" s="28">
        <f t="shared" si="7"/>
        <v>0</v>
      </c>
      <c r="L88" s="29"/>
      <c r="M88" s="28">
        <f t="shared" si="8"/>
        <v>0</v>
      </c>
      <c r="N88" s="28">
        <f t="shared" si="9"/>
        <v>0</v>
      </c>
      <c r="O88" s="28">
        <f t="shared" si="10"/>
        <v>0</v>
      </c>
      <c r="P88" s="28">
        <f t="shared" si="11"/>
        <v>0</v>
      </c>
      <c r="Q88" s="28">
        <f t="shared" si="12"/>
        <v>0</v>
      </c>
      <c r="R88" s="28">
        <f t="shared" si="13"/>
        <v>0</v>
      </c>
      <c r="S88" s="28">
        <f t="shared" si="14"/>
        <v>0</v>
      </c>
    </row>
    <row r="89" spans="1:19" ht="12" customHeight="1" x14ac:dyDescent="0.2">
      <c r="A89" s="33">
        <f t="shared" si="0"/>
        <v>64</v>
      </c>
      <c r="B89" s="32">
        <v>0</v>
      </c>
      <c r="C89" s="31">
        <f t="shared" si="1"/>
        <v>0</v>
      </c>
      <c r="D89" s="32">
        <v>0</v>
      </c>
      <c r="E89" s="31">
        <f t="shared" si="2"/>
        <v>0</v>
      </c>
      <c r="F89" s="30" t="s">
        <v>6</v>
      </c>
      <c r="G89" s="28">
        <f t="shared" si="3"/>
        <v>0</v>
      </c>
      <c r="H89" s="28">
        <f t="shared" si="4"/>
        <v>0</v>
      </c>
      <c r="I89" s="28">
        <f t="shared" si="5"/>
        <v>0</v>
      </c>
      <c r="J89" s="28">
        <f t="shared" si="6"/>
        <v>0</v>
      </c>
      <c r="K89" s="28">
        <f t="shared" si="7"/>
        <v>0</v>
      </c>
      <c r="L89" s="29"/>
      <c r="M89" s="28">
        <f t="shared" si="8"/>
        <v>0</v>
      </c>
      <c r="N89" s="28">
        <f t="shared" si="9"/>
        <v>0</v>
      </c>
      <c r="O89" s="28">
        <f t="shared" si="10"/>
        <v>0</v>
      </c>
      <c r="P89" s="28">
        <f t="shared" si="11"/>
        <v>0</v>
      </c>
      <c r="Q89" s="28">
        <f t="shared" si="12"/>
        <v>0</v>
      </c>
      <c r="R89" s="28">
        <f t="shared" si="13"/>
        <v>0</v>
      </c>
      <c r="S89" s="28">
        <f t="shared" si="14"/>
        <v>0</v>
      </c>
    </row>
    <row r="90" spans="1:19" ht="12" customHeight="1" x14ac:dyDescent="0.2">
      <c r="A90" s="33">
        <f t="shared" ref="A90:A153" si="15">+A89+1</f>
        <v>65</v>
      </c>
      <c r="B90" s="32">
        <v>0</v>
      </c>
      <c r="C90" s="31">
        <f t="shared" ref="C90:C153" si="16">IF(NC&lt;=N,POWER(1+TEA,frec/NDiasxAgno)-1,0)</f>
        <v>0</v>
      </c>
      <c r="D90" s="32">
        <v>0</v>
      </c>
      <c r="E90" s="31">
        <f t="shared" ref="E90:E153" si="17">IF(NC&lt;=N,POWER(1+IA,frec/NDiasxAgno)-1,0)</f>
        <v>0</v>
      </c>
      <c r="F90" s="30" t="s">
        <v>6</v>
      </c>
      <c r="G90" s="28">
        <f t="shared" ref="G90:G153" si="18">IF(NC=1,Prestamo,IF(NC&lt;=N,R89,0))</f>
        <v>0</v>
      </c>
      <c r="H90" s="28">
        <f t="shared" ref="H90:H153" si="19">SI+SI*IP</f>
        <v>0</v>
      </c>
      <c r="I90" s="28">
        <f t="shared" ref="I90:I153" si="20">-SII*TEP</f>
        <v>0</v>
      </c>
      <c r="J90" s="28">
        <f t="shared" ref="J90:J153" si="21">IF(NC&lt;=N,IF(PG="T",0,IF(PG="P",Interes,Interes+Amort+SegDes)),0)</f>
        <v>0</v>
      </c>
      <c r="K90" s="28">
        <f t="shared" ref="K90:K153" si="22">IF(NC&lt;=N,IF(OR(PG="T",PG="P"),0,-SII/(N-NC+1)),0)</f>
        <v>0</v>
      </c>
      <c r="L90" s="29"/>
      <c r="M90" s="28">
        <f t="shared" ref="M90:M153" si="23">-SII*pSegDesPer</f>
        <v>0</v>
      </c>
      <c r="N90" s="28">
        <f t="shared" ref="N90:N153" si="24">IF(NC&lt;=N,-SegRiePer,0)</f>
        <v>0</v>
      </c>
      <c r="O90" s="28">
        <f t="shared" ref="O90:O153" si="25">IF(NC&lt;=N,-ComPer,0)</f>
        <v>0</v>
      </c>
      <c r="P90" s="28">
        <f t="shared" ref="P90:P153" si="26">IF(NC&lt;=N,-PortesPer,0)</f>
        <v>0</v>
      </c>
      <c r="Q90" s="28">
        <f t="shared" ref="Q90:Q153" si="27">IF(NC&lt;=N,-GasAdmPer,0)</f>
        <v>0</v>
      </c>
      <c r="R90" s="28">
        <f t="shared" ref="R90:R153" si="28">IF(PG="T",SII-Interes,SII+Amort+Prepago)</f>
        <v>0</v>
      </c>
      <c r="S90" s="28">
        <f t="shared" ref="S90:S153" si="29">Cuota+Prepago+SegRie+Comision+Portes+GasAdm+IF(OR(PG="T",PG="P"),SegDes,0)</f>
        <v>0</v>
      </c>
    </row>
    <row r="91" spans="1:19" ht="12" customHeight="1" x14ac:dyDescent="0.2">
      <c r="A91" s="33">
        <f t="shared" si="15"/>
        <v>66</v>
      </c>
      <c r="B91" s="32">
        <v>0</v>
      </c>
      <c r="C91" s="31">
        <f t="shared" si="16"/>
        <v>0</v>
      </c>
      <c r="D91" s="32">
        <v>0</v>
      </c>
      <c r="E91" s="31">
        <f t="shared" si="17"/>
        <v>0</v>
      </c>
      <c r="F91" s="30" t="s">
        <v>6</v>
      </c>
      <c r="G91" s="28">
        <f t="shared" si="18"/>
        <v>0</v>
      </c>
      <c r="H91" s="28">
        <f t="shared" si="19"/>
        <v>0</v>
      </c>
      <c r="I91" s="28">
        <f t="shared" si="20"/>
        <v>0</v>
      </c>
      <c r="J91" s="28">
        <f t="shared" si="21"/>
        <v>0</v>
      </c>
      <c r="K91" s="28">
        <f t="shared" si="22"/>
        <v>0</v>
      </c>
      <c r="L91" s="29"/>
      <c r="M91" s="28">
        <f t="shared" si="23"/>
        <v>0</v>
      </c>
      <c r="N91" s="28">
        <f t="shared" si="24"/>
        <v>0</v>
      </c>
      <c r="O91" s="28">
        <f t="shared" si="25"/>
        <v>0</v>
      </c>
      <c r="P91" s="28">
        <f t="shared" si="26"/>
        <v>0</v>
      </c>
      <c r="Q91" s="28">
        <f t="shared" si="27"/>
        <v>0</v>
      </c>
      <c r="R91" s="28">
        <f t="shared" si="28"/>
        <v>0</v>
      </c>
      <c r="S91" s="28">
        <f t="shared" si="29"/>
        <v>0</v>
      </c>
    </row>
    <row r="92" spans="1:19" ht="12" customHeight="1" x14ac:dyDescent="0.2">
      <c r="A92" s="33">
        <f t="shared" si="15"/>
        <v>67</v>
      </c>
      <c r="B92" s="32">
        <v>0</v>
      </c>
      <c r="C92" s="31">
        <f t="shared" si="16"/>
        <v>0</v>
      </c>
      <c r="D92" s="32">
        <v>0</v>
      </c>
      <c r="E92" s="31">
        <f t="shared" si="17"/>
        <v>0</v>
      </c>
      <c r="F92" s="30" t="s">
        <v>6</v>
      </c>
      <c r="G92" s="28">
        <f t="shared" si="18"/>
        <v>0</v>
      </c>
      <c r="H92" s="28">
        <f t="shared" si="19"/>
        <v>0</v>
      </c>
      <c r="I92" s="28">
        <f t="shared" si="20"/>
        <v>0</v>
      </c>
      <c r="J92" s="28">
        <f t="shared" si="21"/>
        <v>0</v>
      </c>
      <c r="K92" s="28">
        <f t="shared" si="22"/>
        <v>0</v>
      </c>
      <c r="L92" s="29"/>
      <c r="M92" s="28">
        <f t="shared" si="23"/>
        <v>0</v>
      </c>
      <c r="N92" s="28">
        <f t="shared" si="24"/>
        <v>0</v>
      </c>
      <c r="O92" s="28">
        <f t="shared" si="25"/>
        <v>0</v>
      </c>
      <c r="P92" s="28">
        <f t="shared" si="26"/>
        <v>0</v>
      </c>
      <c r="Q92" s="28">
        <f t="shared" si="27"/>
        <v>0</v>
      </c>
      <c r="R92" s="28">
        <f t="shared" si="28"/>
        <v>0</v>
      </c>
      <c r="S92" s="28">
        <f t="shared" si="29"/>
        <v>0</v>
      </c>
    </row>
    <row r="93" spans="1:19" ht="12" customHeight="1" x14ac:dyDescent="0.2">
      <c r="A93" s="33">
        <f t="shared" si="15"/>
        <v>68</v>
      </c>
      <c r="B93" s="32">
        <v>0</v>
      </c>
      <c r="C93" s="31">
        <f t="shared" si="16"/>
        <v>0</v>
      </c>
      <c r="D93" s="32">
        <v>0</v>
      </c>
      <c r="E93" s="31">
        <f t="shared" si="17"/>
        <v>0</v>
      </c>
      <c r="F93" s="30" t="s">
        <v>6</v>
      </c>
      <c r="G93" s="28">
        <f t="shared" si="18"/>
        <v>0</v>
      </c>
      <c r="H93" s="28">
        <f t="shared" si="19"/>
        <v>0</v>
      </c>
      <c r="I93" s="28">
        <f t="shared" si="20"/>
        <v>0</v>
      </c>
      <c r="J93" s="28">
        <f t="shared" si="21"/>
        <v>0</v>
      </c>
      <c r="K93" s="28">
        <f t="shared" si="22"/>
        <v>0</v>
      </c>
      <c r="L93" s="29"/>
      <c r="M93" s="28">
        <f t="shared" si="23"/>
        <v>0</v>
      </c>
      <c r="N93" s="28">
        <f t="shared" si="24"/>
        <v>0</v>
      </c>
      <c r="O93" s="28">
        <f t="shared" si="25"/>
        <v>0</v>
      </c>
      <c r="P93" s="28">
        <f t="shared" si="26"/>
        <v>0</v>
      </c>
      <c r="Q93" s="28">
        <f t="shared" si="27"/>
        <v>0</v>
      </c>
      <c r="R93" s="28">
        <f t="shared" si="28"/>
        <v>0</v>
      </c>
      <c r="S93" s="28">
        <f t="shared" si="29"/>
        <v>0</v>
      </c>
    </row>
    <row r="94" spans="1:19" ht="12" customHeight="1" x14ac:dyDescent="0.2">
      <c r="A94" s="33">
        <f t="shared" si="15"/>
        <v>69</v>
      </c>
      <c r="B94" s="32">
        <v>0</v>
      </c>
      <c r="C94" s="31">
        <f t="shared" si="16"/>
        <v>0</v>
      </c>
      <c r="D94" s="32">
        <v>0</v>
      </c>
      <c r="E94" s="31">
        <f t="shared" si="17"/>
        <v>0</v>
      </c>
      <c r="F94" s="30" t="s">
        <v>6</v>
      </c>
      <c r="G94" s="28">
        <f t="shared" si="18"/>
        <v>0</v>
      </c>
      <c r="H94" s="28">
        <f t="shared" si="19"/>
        <v>0</v>
      </c>
      <c r="I94" s="28">
        <f t="shared" si="20"/>
        <v>0</v>
      </c>
      <c r="J94" s="28">
        <f t="shared" si="21"/>
        <v>0</v>
      </c>
      <c r="K94" s="28">
        <f t="shared" si="22"/>
        <v>0</v>
      </c>
      <c r="L94" s="29"/>
      <c r="M94" s="28">
        <f t="shared" si="23"/>
        <v>0</v>
      </c>
      <c r="N94" s="28">
        <f t="shared" si="24"/>
        <v>0</v>
      </c>
      <c r="O94" s="28">
        <f t="shared" si="25"/>
        <v>0</v>
      </c>
      <c r="P94" s="28">
        <f t="shared" si="26"/>
        <v>0</v>
      </c>
      <c r="Q94" s="28">
        <f t="shared" si="27"/>
        <v>0</v>
      </c>
      <c r="R94" s="28">
        <f t="shared" si="28"/>
        <v>0</v>
      </c>
      <c r="S94" s="28">
        <f t="shared" si="29"/>
        <v>0</v>
      </c>
    </row>
    <row r="95" spans="1:19" ht="12" customHeight="1" x14ac:dyDescent="0.2">
      <c r="A95" s="33">
        <f t="shared" si="15"/>
        <v>70</v>
      </c>
      <c r="B95" s="32">
        <v>0</v>
      </c>
      <c r="C95" s="31">
        <f t="shared" si="16"/>
        <v>0</v>
      </c>
      <c r="D95" s="32">
        <v>0</v>
      </c>
      <c r="E95" s="31">
        <f t="shared" si="17"/>
        <v>0</v>
      </c>
      <c r="F95" s="30" t="s">
        <v>6</v>
      </c>
      <c r="G95" s="28">
        <f t="shared" si="18"/>
        <v>0</v>
      </c>
      <c r="H95" s="28">
        <f t="shared" si="19"/>
        <v>0</v>
      </c>
      <c r="I95" s="28">
        <f t="shared" si="20"/>
        <v>0</v>
      </c>
      <c r="J95" s="28">
        <f t="shared" si="21"/>
        <v>0</v>
      </c>
      <c r="K95" s="28">
        <f t="shared" si="22"/>
        <v>0</v>
      </c>
      <c r="L95" s="29"/>
      <c r="M95" s="28">
        <f t="shared" si="23"/>
        <v>0</v>
      </c>
      <c r="N95" s="28">
        <f t="shared" si="24"/>
        <v>0</v>
      </c>
      <c r="O95" s="28">
        <f t="shared" si="25"/>
        <v>0</v>
      </c>
      <c r="P95" s="28">
        <f t="shared" si="26"/>
        <v>0</v>
      </c>
      <c r="Q95" s="28">
        <f t="shared" si="27"/>
        <v>0</v>
      </c>
      <c r="R95" s="28">
        <f t="shared" si="28"/>
        <v>0</v>
      </c>
      <c r="S95" s="28">
        <f t="shared" si="29"/>
        <v>0</v>
      </c>
    </row>
    <row r="96" spans="1:19" ht="12" customHeight="1" x14ac:dyDescent="0.2">
      <c r="A96" s="33">
        <f t="shared" si="15"/>
        <v>71</v>
      </c>
      <c r="B96" s="32">
        <v>0</v>
      </c>
      <c r="C96" s="31">
        <f t="shared" si="16"/>
        <v>0</v>
      </c>
      <c r="D96" s="32">
        <v>0</v>
      </c>
      <c r="E96" s="31">
        <f t="shared" si="17"/>
        <v>0</v>
      </c>
      <c r="F96" s="30" t="s">
        <v>6</v>
      </c>
      <c r="G96" s="28">
        <f t="shared" si="18"/>
        <v>0</v>
      </c>
      <c r="H96" s="28">
        <f t="shared" si="19"/>
        <v>0</v>
      </c>
      <c r="I96" s="28">
        <f t="shared" si="20"/>
        <v>0</v>
      </c>
      <c r="J96" s="28">
        <f t="shared" si="21"/>
        <v>0</v>
      </c>
      <c r="K96" s="28">
        <f t="shared" si="22"/>
        <v>0</v>
      </c>
      <c r="L96" s="29"/>
      <c r="M96" s="28">
        <f t="shared" si="23"/>
        <v>0</v>
      </c>
      <c r="N96" s="28">
        <f t="shared" si="24"/>
        <v>0</v>
      </c>
      <c r="O96" s="28">
        <f t="shared" si="25"/>
        <v>0</v>
      </c>
      <c r="P96" s="28">
        <f t="shared" si="26"/>
        <v>0</v>
      </c>
      <c r="Q96" s="28">
        <f t="shared" si="27"/>
        <v>0</v>
      </c>
      <c r="R96" s="28">
        <f t="shared" si="28"/>
        <v>0</v>
      </c>
      <c r="S96" s="28">
        <f t="shared" si="29"/>
        <v>0</v>
      </c>
    </row>
    <row r="97" spans="1:19" ht="12" customHeight="1" x14ac:dyDescent="0.2">
      <c r="A97" s="33">
        <f t="shared" si="15"/>
        <v>72</v>
      </c>
      <c r="B97" s="32">
        <v>0</v>
      </c>
      <c r="C97" s="31">
        <f t="shared" si="16"/>
        <v>0</v>
      </c>
      <c r="D97" s="32">
        <v>0</v>
      </c>
      <c r="E97" s="31">
        <f t="shared" si="17"/>
        <v>0</v>
      </c>
      <c r="F97" s="30" t="s">
        <v>6</v>
      </c>
      <c r="G97" s="28">
        <f t="shared" si="18"/>
        <v>0</v>
      </c>
      <c r="H97" s="28">
        <f t="shared" si="19"/>
        <v>0</v>
      </c>
      <c r="I97" s="28">
        <f t="shared" si="20"/>
        <v>0</v>
      </c>
      <c r="J97" s="28">
        <f t="shared" si="21"/>
        <v>0</v>
      </c>
      <c r="K97" s="28">
        <f t="shared" si="22"/>
        <v>0</v>
      </c>
      <c r="L97" s="29"/>
      <c r="M97" s="28">
        <f t="shared" si="23"/>
        <v>0</v>
      </c>
      <c r="N97" s="28">
        <f t="shared" si="24"/>
        <v>0</v>
      </c>
      <c r="O97" s="28">
        <f t="shared" si="25"/>
        <v>0</v>
      </c>
      <c r="P97" s="28">
        <f t="shared" si="26"/>
        <v>0</v>
      </c>
      <c r="Q97" s="28">
        <f t="shared" si="27"/>
        <v>0</v>
      </c>
      <c r="R97" s="28">
        <f t="shared" si="28"/>
        <v>0</v>
      </c>
      <c r="S97" s="28">
        <f t="shared" si="29"/>
        <v>0</v>
      </c>
    </row>
    <row r="98" spans="1:19" ht="12" customHeight="1" x14ac:dyDescent="0.2">
      <c r="A98" s="33">
        <f t="shared" si="15"/>
        <v>73</v>
      </c>
      <c r="B98" s="32">
        <v>0</v>
      </c>
      <c r="C98" s="31">
        <f t="shared" si="16"/>
        <v>0</v>
      </c>
      <c r="D98" s="32">
        <v>0</v>
      </c>
      <c r="E98" s="31">
        <f t="shared" si="17"/>
        <v>0</v>
      </c>
      <c r="F98" s="30" t="s">
        <v>6</v>
      </c>
      <c r="G98" s="28">
        <f t="shared" si="18"/>
        <v>0</v>
      </c>
      <c r="H98" s="28">
        <f t="shared" si="19"/>
        <v>0</v>
      </c>
      <c r="I98" s="28">
        <f t="shared" si="20"/>
        <v>0</v>
      </c>
      <c r="J98" s="28">
        <f t="shared" si="21"/>
        <v>0</v>
      </c>
      <c r="K98" s="28">
        <f t="shared" si="22"/>
        <v>0</v>
      </c>
      <c r="L98" s="29"/>
      <c r="M98" s="28">
        <f t="shared" si="23"/>
        <v>0</v>
      </c>
      <c r="N98" s="28">
        <f t="shared" si="24"/>
        <v>0</v>
      </c>
      <c r="O98" s="28">
        <f t="shared" si="25"/>
        <v>0</v>
      </c>
      <c r="P98" s="28">
        <f t="shared" si="26"/>
        <v>0</v>
      </c>
      <c r="Q98" s="28">
        <f t="shared" si="27"/>
        <v>0</v>
      </c>
      <c r="R98" s="28">
        <f t="shared" si="28"/>
        <v>0</v>
      </c>
      <c r="S98" s="28">
        <f t="shared" si="29"/>
        <v>0</v>
      </c>
    </row>
    <row r="99" spans="1:19" ht="12" customHeight="1" x14ac:dyDescent="0.2">
      <c r="A99" s="33">
        <f t="shared" si="15"/>
        <v>74</v>
      </c>
      <c r="B99" s="32">
        <v>0</v>
      </c>
      <c r="C99" s="31">
        <f t="shared" si="16"/>
        <v>0</v>
      </c>
      <c r="D99" s="32">
        <v>0</v>
      </c>
      <c r="E99" s="31">
        <f t="shared" si="17"/>
        <v>0</v>
      </c>
      <c r="F99" s="30" t="s">
        <v>6</v>
      </c>
      <c r="G99" s="28">
        <f t="shared" si="18"/>
        <v>0</v>
      </c>
      <c r="H99" s="28">
        <f t="shared" si="19"/>
        <v>0</v>
      </c>
      <c r="I99" s="28">
        <f t="shared" si="20"/>
        <v>0</v>
      </c>
      <c r="J99" s="28">
        <f t="shared" si="21"/>
        <v>0</v>
      </c>
      <c r="K99" s="28">
        <f t="shared" si="22"/>
        <v>0</v>
      </c>
      <c r="L99" s="29"/>
      <c r="M99" s="28">
        <f t="shared" si="23"/>
        <v>0</v>
      </c>
      <c r="N99" s="28">
        <f t="shared" si="24"/>
        <v>0</v>
      </c>
      <c r="O99" s="28">
        <f t="shared" si="25"/>
        <v>0</v>
      </c>
      <c r="P99" s="28">
        <f t="shared" si="26"/>
        <v>0</v>
      </c>
      <c r="Q99" s="28">
        <f t="shared" si="27"/>
        <v>0</v>
      </c>
      <c r="R99" s="28">
        <f t="shared" si="28"/>
        <v>0</v>
      </c>
      <c r="S99" s="28">
        <f t="shared" si="29"/>
        <v>0</v>
      </c>
    </row>
    <row r="100" spans="1:19" ht="12" customHeight="1" x14ac:dyDescent="0.2">
      <c r="A100" s="33">
        <f t="shared" si="15"/>
        <v>75</v>
      </c>
      <c r="B100" s="32">
        <v>0</v>
      </c>
      <c r="C100" s="31">
        <f t="shared" si="16"/>
        <v>0</v>
      </c>
      <c r="D100" s="32">
        <v>0</v>
      </c>
      <c r="E100" s="31">
        <f t="shared" si="17"/>
        <v>0</v>
      </c>
      <c r="F100" s="30" t="s">
        <v>6</v>
      </c>
      <c r="G100" s="28">
        <f t="shared" si="18"/>
        <v>0</v>
      </c>
      <c r="H100" s="28">
        <f t="shared" si="19"/>
        <v>0</v>
      </c>
      <c r="I100" s="28">
        <f t="shared" si="20"/>
        <v>0</v>
      </c>
      <c r="J100" s="28">
        <f t="shared" si="21"/>
        <v>0</v>
      </c>
      <c r="K100" s="28">
        <f t="shared" si="22"/>
        <v>0</v>
      </c>
      <c r="L100" s="29"/>
      <c r="M100" s="28">
        <f t="shared" si="23"/>
        <v>0</v>
      </c>
      <c r="N100" s="28">
        <f t="shared" si="24"/>
        <v>0</v>
      </c>
      <c r="O100" s="28">
        <f t="shared" si="25"/>
        <v>0</v>
      </c>
      <c r="P100" s="28">
        <f t="shared" si="26"/>
        <v>0</v>
      </c>
      <c r="Q100" s="28">
        <f t="shared" si="27"/>
        <v>0</v>
      </c>
      <c r="R100" s="28">
        <f t="shared" si="28"/>
        <v>0</v>
      </c>
      <c r="S100" s="28">
        <f t="shared" si="29"/>
        <v>0</v>
      </c>
    </row>
    <row r="101" spans="1:19" ht="12" customHeight="1" x14ac:dyDescent="0.2">
      <c r="A101" s="33">
        <f t="shared" si="15"/>
        <v>76</v>
      </c>
      <c r="B101" s="32">
        <v>0</v>
      </c>
      <c r="C101" s="31">
        <f t="shared" si="16"/>
        <v>0</v>
      </c>
      <c r="D101" s="32">
        <v>0</v>
      </c>
      <c r="E101" s="31">
        <f t="shared" si="17"/>
        <v>0</v>
      </c>
      <c r="F101" s="30" t="s">
        <v>6</v>
      </c>
      <c r="G101" s="28">
        <f t="shared" si="18"/>
        <v>0</v>
      </c>
      <c r="H101" s="28">
        <f t="shared" si="19"/>
        <v>0</v>
      </c>
      <c r="I101" s="28">
        <f t="shared" si="20"/>
        <v>0</v>
      </c>
      <c r="J101" s="28">
        <f t="shared" si="21"/>
        <v>0</v>
      </c>
      <c r="K101" s="28">
        <f t="shared" si="22"/>
        <v>0</v>
      </c>
      <c r="L101" s="29"/>
      <c r="M101" s="28">
        <f t="shared" si="23"/>
        <v>0</v>
      </c>
      <c r="N101" s="28">
        <f t="shared" si="24"/>
        <v>0</v>
      </c>
      <c r="O101" s="28">
        <f t="shared" si="25"/>
        <v>0</v>
      </c>
      <c r="P101" s="28">
        <f t="shared" si="26"/>
        <v>0</v>
      </c>
      <c r="Q101" s="28">
        <f t="shared" si="27"/>
        <v>0</v>
      </c>
      <c r="R101" s="28">
        <f t="shared" si="28"/>
        <v>0</v>
      </c>
      <c r="S101" s="28">
        <f t="shared" si="29"/>
        <v>0</v>
      </c>
    </row>
    <row r="102" spans="1:19" ht="12" customHeight="1" x14ac:dyDescent="0.2">
      <c r="A102" s="33">
        <f t="shared" si="15"/>
        <v>77</v>
      </c>
      <c r="B102" s="32">
        <v>0</v>
      </c>
      <c r="C102" s="31">
        <f t="shared" si="16"/>
        <v>0</v>
      </c>
      <c r="D102" s="32">
        <v>0</v>
      </c>
      <c r="E102" s="31">
        <f t="shared" si="17"/>
        <v>0</v>
      </c>
      <c r="F102" s="30" t="s">
        <v>6</v>
      </c>
      <c r="G102" s="28">
        <f t="shared" si="18"/>
        <v>0</v>
      </c>
      <c r="H102" s="28">
        <f t="shared" si="19"/>
        <v>0</v>
      </c>
      <c r="I102" s="28">
        <f t="shared" si="20"/>
        <v>0</v>
      </c>
      <c r="J102" s="28">
        <f t="shared" si="21"/>
        <v>0</v>
      </c>
      <c r="K102" s="28">
        <f t="shared" si="22"/>
        <v>0</v>
      </c>
      <c r="L102" s="29"/>
      <c r="M102" s="28">
        <f t="shared" si="23"/>
        <v>0</v>
      </c>
      <c r="N102" s="28">
        <f t="shared" si="24"/>
        <v>0</v>
      </c>
      <c r="O102" s="28">
        <f t="shared" si="25"/>
        <v>0</v>
      </c>
      <c r="P102" s="28">
        <f t="shared" si="26"/>
        <v>0</v>
      </c>
      <c r="Q102" s="28">
        <f t="shared" si="27"/>
        <v>0</v>
      </c>
      <c r="R102" s="28">
        <f t="shared" si="28"/>
        <v>0</v>
      </c>
      <c r="S102" s="28">
        <f t="shared" si="29"/>
        <v>0</v>
      </c>
    </row>
    <row r="103" spans="1:19" ht="12" customHeight="1" x14ac:dyDescent="0.2">
      <c r="A103" s="33">
        <f t="shared" si="15"/>
        <v>78</v>
      </c>
      <c r="B103" s="32">
        <v>0</v>
      </c>
      <c r="C103" s="31">
        <f t="shared" si="16"/>
        <v>0</v>
      </c>
      <c r="D103" s="32">
        <v>0</v>
      </c>
      <c r="E103" s="31">
        <f t="shared" si="17"/>
        <v>0</v>
      </c>
      <c r="F103" s="30" t="s">
        <v>6</v>
      </c>
      <c r="G103" s="28">
        <f t="shared" si="18"/>
        <v>0</v>
      </c>
      <c r="H103" s="28">
        <f t="shared" si="19"/>
        <v>0</v>
      </c>
      <c r="I103" s="28">
        <f t="shared" si="20"/>
        <v>0</v>
      </c>
      <c r="J103" s="28">
        <f t="shared" si="21"/>
        <v>0</v>
      </c>
      <c r="K103" s="28">
        <f t="shared" si="22"/>
        <v>0</v>
      </c>
      <c r="L103" s="29"/>
      <c r="M103" s="28">
        <f t="shared" si="23"/>
        <v>0</v>
      </c>
      <c r="N103" s="28">
        <f t="shared" si="24"/>
        <v>0</v>
      </c>
      <c r="O103" s="28">
        <f t="shared" si="25"/>
        <v>0</v>
      </c>
      <c r="P103" s="28">
        <f t="shared" si="26"/>
        <v>0</v>
      </c>
      <c r="Q103" s="28">
        <f t="shared" si="27"/>
        <v>0</v>
      </c>
      <c r="R103" s="28">
        <f t="shared" si="28"/>
        <v>0</v>
      </c>
      <c r="S103" s="28">
        <f t="shared" si="29"/>
        <v>0</v>
      </c>
    </row>
    <row r="104" spans="1:19" ht="12" customHeight="1" x14ac:dyDescent="0.2">
      <c r="A104" s="33">
        <f t="shared" si="15"/>
        <v>79</v>
      </c>
      <c r="B104" s="32">
        <v>0</v>
      </c>
      <c r="C104" s="31">
        <f t="shared" si="16"/>
        <v>0</v>
      </c>
      <c r="D104" s="32">
        <v>0</v>
      </c>
      <c r="E104" s="31">
        <f t="shared" si="17"/>
        <v>0</v>
      </c>
      <c r="F104" s="30" t="s">
        <v>6</v>
      </c>
      <c r="G104" s="28">
        <f t="shared" si="18"/>
        <v>0</v>
      </c>
      <c r="H104" s="28">
        <f t="shared" si="19"/>
        <v>0</v>
      </c>
      <c r="I104" s="28">
        <f t="shared" si="20"/>
        <v>0</v>
      </c>
      <c r="J104" s="28">
        <f t="shared" si="21"/>
        <v>0</v>
      </c>
      <c r="K104" s="28">
        <f t="shared" si="22"/>
        <v>0</v>
      </c>
      <c r="L104" s="29"/>
      <c r="M104" s="28">
        <f t="shared" si="23"/>
        <v>0</v>
      </c>
      <c r="N104" s="28">
        <f t="shared" si="24"/>
        <v>0</v>
      </c>
      <c r="O104" s="28">
        <f t="shared" si="25"/>
        <v>0</v>
      </c>
      <c r="P104" s="28">
        <f t="shared" si="26"/>
        <v>0</v>
      </c>
      <c r="Q104" s="28">
        <f t="shared" si="27"/>
        <v>0</v>
      </c>
      <c r="R104" s="28">
        <f t="shared" si="28"/>
        <v>0</v>
      </c>
      <c r="S104" s="28">
        <f t="shared" si="29"/>
        <v>0</v>
      </c>
    </row>
    <row r="105" spans="1:19" ht="12" customHeight="1" x14ac:dyDescent="0.2">
      <c r="A105" s="33">
        <f t="shared" si="15"/>
        <v>80</v>
      </c>
      <c r="B105" s="32">
        <v>0</v>
      </c>
      <c r="C105" s="31">
        <f t="shared" si="16"/>
        <v>0</v>
      </c>
      <c r="D105" s="32">
        <v>0</v>
      </c>
      <c r="E105" s="31">
        <f t="shared" si="17"/>
        <v>0</v>
      </c>
      <c r="F105" s="30" t="s">
        <v>6</v>
      </c>
      <c r="G105" s="28">
        <f t="shared" si="18"/>
        <v>0</v>
      </c>
      <c r="H105" s="28">
        <f t="shared" si="19"/>
        <v>0</v>
      </c>
      <c r="I105" s="28">
        <f t="shared" si="20"/>
        <v>0</v>
      </c>
      <c r="J105" s="28">
        <f t="shared" si="21"/>
        <v>0</v>
      </c>
      <c r="K105" s="28">
        <f t="shared" si="22"/>
        <v>0</v>
      </c>
      <c r="L105" s="29"/>
      <c r="M105" s="28">
        <f t="shared" si="23"/>
        <v>0</v>
      </c>
      <c r="N105" s="28">
        <f t="shared" si="24"/>
        <v>0</v>
      </c>
      <c r="O105" s="28">
        <f t="shared" si="25"/>
        <v>0</v>
      </c>
      <c r="P105" s="28">
        <f t="shared" si="26"/>
        <v>0</v>
      </c>
      <c r="Q105" s="28">
        <f t="shared" si="27"/>
        <v>0</v>
      </c>
      <c r="R105" s="28">
        <f t="shared" si="28"/>
        <v>0</v>
      </c>
      <c r="S105" s="28">
        <f t="shared" si="29"/>
        <v>0</v>
      </c>
    </row>
    <row r="106" spans="1:19" ht="12" customHeight="1" x14ac:dyDescent="0.2">
      <c r="A106" s="33">
        <f t="shared" si="15"/>
        <v>81</v>
      </c>
      <c r="B106" s="32">
        <v>0</v>
      </c>
      <c r="C106" s="31">
        <f t="shared" si="16"/>
        <v>0</v>
      </c>
      <c r="D106" s="32">
        <v>0</v>
      </c>
      <c r="E106" s="31">
        <f t="shared" si="17"/>
        <v>0</v>
      </c>
      <c r="F106" s="30" t="s">
        <v>6</v>
      </c>
      <c r="G106" s="28">
        <f t="shared" si="18"/>
        <v>0</v>
      </c>
      <c r="H106" s="28">
        <f t="shared" si="19"/>
        <v>0</v>
      </c>
      <c r="I106" s="28">
        <f t="shared" si="20"/>
        <v>0</v>
      </c>
      <c r="J106" s="28">
        <f t="shared" si="21"/>
        <v>0</v>
      </c>
      <c r="K106" s="28">
        <f t="shared" si="22"/>
        <v>0</v>
      </c>
      <c r="L106" s="29"/>
      <c r="M106" s="28">
        <f t="shared" si="23"/>
        <v>0</v>
      </c>
      <c r="N106" s="28">
        <f t="shared" si="24"/>
        <v>0</v>
      </c>
      <c r="O106" s="28">
        <f t="shared" si="25"/>
        <v>0</v>
      </c>
      <c r="P106" s="28">
        <f t="shared" si="26"/>
        <v>0</v>
      </c>
      <c r="Q106" s="28">
        <f t="shared" si="27"/>
        <v>0</v>
      </c>
      <c r="R106" s="28">
        <f t="shared" si="28"/>
        <v>0</v>
      </c>
      <c r="S106" s="28">
        <f t="shared" si="29"/>
        <v>0</v>
      </c>
    </row>
    <row r="107" spans="1:19" ht="12" customHeight="1" x14ac:dyDescent="0.2">
      <c r="A107" s="33">
        <f t="shared" si="15"/>
        <v>82</v>
      </c>
      <c r="B107" s="32">
        <v>0</v>
      </c>
      <c r="C107" s="31">
        <f t="shared" si="16"/>
        <v>0</v>
      </c>
      <c r="D107" s="32">
        <v>0</v>
      </c>
      <c r="E107" s="31">
        <f t="shared" si="17"/>
        <v>0</v>
      </c>
      <c r="F107" s="30" t="s">
        <v>6</v>
      </c>
      <c r="G107" s="28">
        <f t="shared" si="18"/>
        <v>0</v>
      </c>
      <c r="H107" s="28">
        <f t="shared" si="19"/>
        <v>0</v>
      </c>
      <c r="I107" s="28">
        <f t="shared" si="20"/>
        <v>0</v>
      </c>
      <c r="J107" s="28">
        <f t="shared" si="21"/>
        <v>0</v>
      </c>
      <c r="K107" s="28">
        <f t="shared" si="22"/>
        <v>0</v>
      </c>
      <c r="L107" s="29"/>
      <c r="M107" s="28">
        <f t="shared" si="23"/>
        <v>0</v>
      </c>
      <c r="N107" s="28">
        <f t="shared" si="24"/>
        <v>0</v>
      </c>
      <c r="O107" s="28">
        <f t="shared" si="25"/>
        <v>0</v>
      </c>
      <c r="P107" s="28">
        <f t="shared" si="26"/>
        <v>0</v>
      </c>
      <c r="Q107" s="28">
        <f t="shared" si="27"/>
        <v>0</v>
      </c>
      <c r="R107" s="28">
        <f t="shared" si="28"/>
        <v>0</v>
      </c>
      <c r="S107" s="28">
        <f t="shared" si="29"/>
        <v>0</v>
      </c>
    </row>
    <row r="108" spans="1:19" ht="12" customHeight="1" x14ac:dyDescent="0.2">
      <c r="A108" s="33">
        <f t="shared" si="15"/>
        <v>83</v>
      </c>
      <c r="B108" s="32">
        <v>0</v>
      </c>
      <c r="C108" s="31">
        <f t="shared" si="16"/>
        <v>0</v>
      </c>
      <c r="D108" s="32">
        <v>0</v>
      </c>
      <c r="E108" s="31">
        <f t="shared" si="17"/>
        <v>0</v>
      </c>
      <c r="F108" s="30" t="s">
        <v>6</v>
      </c>
      <c r="G108" s="28">
        <f t="shared" si="18"/>
        <v>0</v>
      </c>
      <c r="H108" s="28">
        <f t="shared" si="19"/>
        <v>0</v>
      </c>
      <c r="I108" s="28">
        <f t="shared" si="20"/>
        <v>0</v>
      </c>
      <c r="J108" s="28">
        <f t="shared" si="21"/>
        <v>0</v>
      </c>
      <c r="K108" s="28">
        <f t="shared" si="22"/>
        <v>0</v>
      </c>
      <c r="L108" s="29"/>
      <c r="M108" s="28">
        <f t="shared" si="23"/>
        <v>0</v>
      </c>
      <c r="N108" s="28">
        <f t="shared" si="24"/>
        <v>0</v>
      </c>
      <c r="O108" s="28">
        <f t="shared" si="25"/>
        <v>0</v>
      </c>
      <c r="P108" s="28">
        <f t="shared" si="26"/>
        <v>0</v>
      </c>
      <c r="Q108" s="28">
        <f t="shared" si="27"/>
        <v>0</v>
      </c>
      <c r="R108" s="28">
        <f t="shared" si="28"/>
        <v>0</v>
      </c>
      <c r="S108" s="28">
        <f t="shared" si="29"/>
        <v>0</v>
      </c>
    </row>
    <row r="109" spans="1:19" ht="12" customHeight="1" x14ac:dyDescent="0.2">
      <c r="A109" s="33">
        <f t="shared" si="15"/>
        <v>84</v>
      </c>
      <c r="B109" s="32">
        <v>0</v>
      </c>
      <c r="C109" s="31">
        <f t="shared" si="16"/>
        <v>0</v>
      </c>
      <c r="D109" s="32">
        <v>0</v>
      </c>
      <c r="E109" s="31">
        <f t="shared" si="17"/>
        <v>0</v>
      </c>
      <c r="F109" s="30" t="s">
        <v>6</v>
      </c>
      <c r="G109" s="28">
        <f t="shared" si="18"/>
        <v>0</v>
      </c>
      <c r="H109" s="28">
        <f t="shared" si="19"/>
        <v>0</v>
      </c>
      <c r="I109" s="28">
        <f t="shared" si="20"/>
        <v>0</v>
      </c>
      <c r="J109" s="28">
        <f t="shared" si="21"/>
        <v>0</v>
      </c>
      <c r="K109" s="28">
        <f t="shared" si="22"/>
        <v>0</v>
      </c>
      <c r="L109" s="29"/>
      <c r="M109" s="28">
        <f t="shared" si="23"/>
        <v>0</v>
      </c>
      <c r="N109" s="28">
        <f t="shared" si="24"/>
        <v>0</v>
      </c>
      <c r="O109" s="28">
        <f t="shared" si="25"/>
        <v>0</v>
      </c>
      <c r="P109" s="28">
        <f t="shared" si="26"/>
        <v>0</v>
      </c>
      <c r="Q109" s="28">
        <f t="shared" si="27"/>
        <v>0</v>
      </c>
      <c r="R109" s="28">
        <f t="shared" si="28"/>
        <v>0</v>
      </c>
      <c r="S109" s="28">
        <f t="shared" si="29"/>
        <v>0</v>
      </c>
    </row>
    <row r="110" spans="1:19" ht="12" customHeight="1" x14ac:dyDescent="0.2">
      <c r="A110" s="33">
        <f t="shared" si="15"/>
        <v>85</v>
      </c>
      <c r="B110" s="32">
        <v>0</v>
      </c>
      <c r="C110" s="31">
        <f t="shared" si="16"/>
        <v>0</v>
      </c>
      <c r="D110" s="32">
        <v>0</v>
      </c>
      <c r="E110" s="31">
        <f t="shared" si="17"/>
        <v>0</v>
      </c>
      <c r="F110" s="30" t="s">
        <v>6</v>
      </c>
      <c r="G110" s="28">
        <f t="shared" si="18"/>
        <v>0</v>
      </c>
      <c r="H110" s="28">
        <f t="shared" si="19"/>
        <v>0</v>
      </c>
      <c r="I110" s="28">
        <f t="shared" si="20"/>
        <v>0</v>
      </c>
      <c r="J110" s="28">
        <f t="shared" si="21"/>
        <v>0</v>
      </c>
      <c r="K110" s="28">
        <f t="shared" si="22"/>
        <v>0</v>
      </c>
      <c r="L110" s="29"/>
      <c r="M110" s="28">
        <f t="shared" si="23"/>
        <v>0</v>
      </c>
      <c r="N110" s="28">
        <f t="shared" si="24"/>
        <v>0</v>
      </c>
      <c r="O110" s="28">
        <f t="shared" si="25"/>
        <v>0</v>
      </c>
      <c r="P110" s="28">
        <f t="shared" si="26"/>
        <v>0</v>
      </c>
      <c r="Q110" s="28">
        <f t="shared" si="27"/>
        <v>0</v>
      </c>
      <c r="R110" s="28">
        <f t="shared" si="28"/>
        <v>0</v>
      </c>
      <c r="S110" s="28">
        <f t="shared" si="29"/>
        <v>0</v>
      </c>
    </row>
    <row r="111" spans="1:19" ht="12" customHeight="1" x14ac:dyDescent="0.2">
      <c r="A111" s="33">
        <f t="shared" si="15"/>
        <v>86</v>
      </c>
      <c r="B111" s="32">
        <v>0</v>
      </c>
      <c r="C111" s="31">
        <f t="shared" si="16"/>
        <v>0</v>
      </c>
      <c r="D111" s="32">
        <v>0</v>
      </c>
      <c r="E111" s="31">
        <f t="shared" si="17"/>
        <v>0</v>
      </c>
      <c r="F111" s="30" t="s">
        <v>6</v>
      </c>
      <c r="G111" s="28">
        <f t="shared" si="18"/>
        <v>0</v>
      </c>
      <c r="H111" s="28">
        <f t="shared" si="19"/>
        <v>0</v>
      </c>
      <c r="I111" s="28">
        <f t="shared" si="20"/>
        <v>0</v>
      </c>
      <c r="J111" s="28">
        <f t="shared" si="21"/>
        <v>0</v>
      </c>
      <c r="K111" s="28">
        <f t="shared" si="22"/>
        <v>0</v>
      </c>
      <c r="L111" s="29"/>
      <c r="M111" s="28">
        <f t="shared" si="23"/>
        <v>0</v>
      </c>
      <c r="N111" s="28">
        <f t="shared" si="24"/>
        <v>0</v>
      </c>
      <c r="O111" s="28">
        <f t="shared" si="25"/>
        <v>0</v>
      </c>
      <c r="P111" s="28">
        <f t="shared" si="26"/>
        <v>0</v>
      </c>
      <c r="Q111" s="28">
        <f t="shared" si="27"/>
        <v>0</v>
      </c>
      <c r="R111" s="28">
        <f t="shared" si="28"/>
        <v>0</v>
      </c>
      <c r="S111" s="28">
        <f t="shared" si="29"/>
        <v>0</v>
      </c>
    </row>
    <row r="112" spans="1:19" ht="12" customHeight="1" x14ac:dyDescent="0.2">
      <c r="A112" s="33">
        <f t="shared" si="15"/>
        <v>87</v>
      </c>
      <c r="B112" s="32">
        <v>0</v>
      </c>
      <c r="C112" s="31">
        <f t="shared" si="16"/>
        <v>0</v>
      </c>
      <c r="D112" s="32">
        <v>0</v>
      </c>
      <c r="E112" s="31">
        <f t="shared" si="17"/>
        <v>0</v>
      </c>
      <c r="F112" s="30" t="s">
        <v>6</v>
      </c>
      <c r="G112" s="28">
        <f t="shared" si="18"/>
        <v>0</v>
      </c>
      <c r="H112" s="28">
        <f t="shared" si="19"/>
        <v>0</v>
      </c>
      <c r="I112" s="28">
        <f t="shared" si="20"/>
        <v>0</v>
      </c>
      <c r="J112" s="28">
        <f t="shared" si="21"/>
        <v>0</v>
      </c>
      <c r="K112" s="28">
        <f t="shared" si="22"/>
        <v>0</v>
      </c>
      <c r="L112" s="29"/>
      <c r="M112" s="28">
        <f t="shared" si="23"/>
        <v>0</v>
      </c>
      <c r="N112" s="28">
        <f t="shared" si="24"/>
        <v>0</v>
      </c>
      <c r="O112" s="28">
        <f t="shared" si="25"/>
        <v>0</v>
      </c>
      <c r="P112" s="28">
        <f t="shared" si="26"/>
        <v>0</v>
      </c>
      <c r="Q112" s="28">
        <f t="shared" si="27"/>
        <v>0</v>
      </c>
      <c r="R112" s="28">
        <f t="shared" si="28"/>
        <v>0</v>
      </c>
      <c r="S112" s="28">
        <f t="shared" si="29"/>
        <v>0</v>
      </c>
    </row>
    <row r="113" spans="1:19" ht="12" customHeight="1" x14ac:dyDescent="0.2">
      <c r="A113" s="33">
        <f t="shared" si="15"/>
        <v>88</v>
      </c>
      <c r="B113" s="32">
        <v>0</v>
      </c>
      <c r="C113" s="31">
        <f t="shared" si="16"/>
        <v>0</v>
      </c>
      <c r="D113" s="32">
        <v>0</v>
      </c>
      <c r="E113" s="31">
        <f t="shared" si="17"/>
        <v>0</v>
      </c>
      <c r="F113" s="30" t="s">
        <v>6</v>
      </c>
      <c r="G113" s="28">
        <f t="shared" si="18"/>
        <v>0</v>
      </c>
      <c r="H113" s="28">
        <f t="shared" si="19"/>
        <v>0</v>
      </c>
      <c r="I113" s="28">
        <f t="shared" si="20"/>
        <v>0</v>
      </c>
      <c r="J113" s="28">
        <f t="shared" si="21"/>
        <v>0</v>
      </c>
      <c r="K113" s="28">
        <f t="shared" si="22"/>
        <v>0</v>
      </c>
      <c r="L113" s="29"/>
      <c r="M113" s="28">
        <f t="shared" si="23"/>
        <v>0</v>
      </c>
      <c r="N113" s="28">
        <f t="shared" si="24"/>
        <v>0</v>
      </c>
      <c r="O113" s="28">
        <f t="shared" si="25"/>
        <v>0</v>
      </c>
      <c r="P113" s="28">
        <f t="shared" si="26"/>
        <v>0</v>
      </c>
      <c r="Q113" s="28">
        <f t="shared" si="27"/>
        <v>0</v>
      </c>
      <c r="R113" s="28">
        <f t="shared" si="28"/>
        <v>0</v>
      </c>
      <c r="S113" s="28">
        <f t="shared" si="29"/>
        <v>0</v>
      </c>
    </row>
    <row r="114" spans="1:19" ht="12" customHeight="1" x14ac:dyDescent="0.2">
      <c r="A114" s="33">
        <f t="shared" si="15"/>
        <v>89</v>
      </c>
      <c r="B114" s="32">
        <v>0</v>
      </c>
      <c r="C114" s="31">
        <f t="shared" si="16"/>
        <v>0</v>
      </c>
      <c r="D114" s="32">
        <v>0</v>
      </c>
      <c r="E114" s="31">
        <f t="shared" si="17"/>
        <v>0</v>
      </c>
      <c r="F114" s="30" t="s">
        <v>6</v>
      </c>
      <c r="G114" s="28">
        <f t="shared" si="18"/>
        <v>0</v>
      </c>
      <c r="H114" s="28">
        <f t="shared" si="19"/>
        <v>0</v>
      </c>
      <c r="I114" s="28">
        <f t="shared" si="20"/>
        <v>0</v>
      </c>
      <c r="J114" s="28">
        <f t="shared" si="21"/>
        <v>0</v>
      </c>
      <c r="K114" s="28">
        <f t="shared" si="22"/>
        <v>0</v>
      </c>
      <c r="L114" s="29"/>
      <c r="M114" s="28">
        <f t="shared" si="23"/>
        <v>0</v>
      </c>
      <c r="N114" s="28">
        <f t="shared" si="24"/>
        <v>0</v>
      </c>
      <c r="O114" s="28">
        <f t="shared" si="25"/>
        <v>0</v>
      </c>
      <c r="P114" s="28">
        <f t="shared" si="26"/>
        <v>0</v>
      </c>
      <c r="Q114" s="28">
        <f t="shared" si="27"/>
        <v>0</v>
      </c>
      <c r="R114" s="28">
        <f t="shared" si="28"/>
        <v>0</v>
      </c>
      <c r="S114" s="28">
        <f t="shared" si="29"/>
        <v>0</v>
      </c>
    </row>
    <row r="115" spans="1:19" ht="12" customHeight="1" x14ac:dyDescent="0.2">
      <c r="A115" s="33">
        <f t="shared" si="15"/>
        <v>90</v>
      </c>
      <c r="B115" s="32">
        <v>0</v>
      </c>
      <c r="C115" s="31">
        <f t="shared" si="16"/>
        <v>0</v>
      </c>
      <c r="D115" s="32">
        <v>0</v>
      </c>
      <c r="E115" s="31">
        <f t="shared" si="17"/>
        <v>0</v>
      </c>
      <c r="F115" s="30" t="s">
        <v>6</v>
      </c>
      <c r="G115" s="28">
        <f t="shared" si="18"/>
        <v>0</v>
      </c>
      <c r="H115" s="28">
        <f t="shared" si="19"/>
        <v>0</v>
      </c>
      <c r="I115" s="28">
        <f t="shared" si="20"/>
        <v>0</v>
      </c>
      <c r="J115" s="28">
        <f t="shared" si="21"/>
        <v>0</v>
      </c>
      <c r="K115" s="28">
        <f t="shared" si="22"/>
        <v>0</v>
      </c>
      <c r="L115" s="29"/>
      <c r="M115" s="28">
        <f t="shared" si="23"/>
        <v>0</v>
      </c>
      <c r="N115" s="28">
        <f t="shared" si="24"/>
        <v>0</v>
      </c>
      <c r="O115" s="28">
        <f t="shared" si="25"/>
        <v>0</v>
      </c>
      <c r="P115" s="28">
        <f t="shared" si="26"/>
        <v>0</v>
      </c>
      <c r="Q115" s="28">
        <f t="shared" si="27"/>
        <v>0</v>
      </c>
      <c r="R115" s="28">
        <f t="shared" si="28"/>
        <v>0</v>
      </c>
      <c r="S115" s="28">
        <f t="shared" si="29"/>
        <v>0</v>
      </c>
    </row>
    <row r="116" spans="1:19" ht="12" customHeight="1" x14ac:dyDescent="0.2">
      <c r="A116" s="33">
        <f t="shared" si="15"/>
        <v>91</v>
      </c>
      <c r="B116" s="32">
        <v>0</v>
      </c>
      <c r="C116" s="31">
        <f t="shared" si="16"/>
        <v>0</v>
      </c>
      <c r="D116" s="32">
        <v>0</v>
      </c>
      <c r="E116" s="31">
        <f t="shared" si="17"/>
        <v>0</v>
      </c>
      <c r="F116" s="30" t="s">
        <v>6</v>
      </c>
      <c r="G116" s="28">
        <f t="shared" si="18"/>
        <v>0</v>
      </c>
      <c r="H116" s="28">
        <f t="shared" si="19"/>
        <v>0</v>
      </c>
      <c r="I116" s="28">
        <f t="shared" si="20"/>
        <v>0</v>
      </c>
      <c r="J116" s="28">
        <f t="shared" si="21"/>
        <v>0</v>
      </c>
      <c r="K116" s="28">
        <f t="shared" si="22"/>
        <v>0</v>
      </c>
      <c r="L116" s="29"/>
      <c r="M116" s="28">
        <f t="shared" si="23"/>
        <v>0</v>
      </c>
      <c r="N116" s="28">
        <f t="shared" si="24"/>
        <v>0</v>
      </c>
      <c r="O116" s="28">
        <f t="shared" si="25"/>
        <v>0</v>
      </c>
      <c r="P116" s="28">
        <f t="shared" si="26"/>
        <v>0</v>
      </c>
      <c r="Q116" s="28">
        <f t="shared" si="27"/>
        <v>0</v>
      </c>
      <c r="R116" s="28">
        <f t="shared" si="28"/>
        <v>0</v>
      </c>
      <c r="S116" s="28">
        <f t="shared" si="29"/>
        <v>0</v>
      </c>
    </row>
    <row r="117" spans="1:19" ht="12" customHeight="1" x14ac:dyDescent="0.2">
      <c r="A117" s="33">
        <f t="shared" si="15"/>
        <v>92</v>
      </c>
      <c r="B117" s="32">
        <v>0</v>
      </c>
      <c r="C117" s="31">
        <f t="shared" si="16"/>
        <v>0</v>
      </c>
      <c r="D117" s="32">
        <v>0</v>
      </c>
      <c r="E117" s="31">
        <f t="shared" si="17"/>
        <v>0</v>
      </c>
      <c r="F117" s="30" t="s">
        <v>6</v>
      </c>
      <c r="G117" s="28">
        <f t="shared" si="18"/>
        <v>0</v>
      </c>
      <c r="H117" s="28">
        <f t="shared" si="19"/>
        <v>0</v>
      </c>
      <c r="I117" s="28">
        <f t="shared" si="20"/>
        <v>0</v>
      </c>
      <c r="J117" s="28">
        <f t="shared" si="21"/>
        <v>0</v>
      </c>
      <c r="K117" s="28">
        <f t="shared" si="22"/>
        <v>0</v>
      </c>
      <c r="L117" s="29"/>
      <c r="M117" s="28">
        <f t="shared" si="23"/>
        <v>0</v>
      </c>
      <c r="N117" s="28">
        <f t="shared" si="24"/>
        <v>0</v>
      </c>
      <c r="O117" s="28">
        <f t="shared" si="25"/>
        <v>0</v>
      </c>
      <c r="P117" s="28">
        <f t="shared" si="26"/>
        <v>0</v>
      </c>
      <c r="Q117" s="28">
        <f t="shared" si="27"/>
        <v>0</v>
      </c>
      <c r="R117" s="28">
        <f t="shared" si="28"/>
        <v>0</v>
      </c>
      <c r="S117" s="28">
        <f t="shared" si="29"/>
        <v>0</v>
      </c>
    </row>
    <row r="118" spans="1:19" ht="12" customHeight="1" x14ac:dyDescent="0.2">
      <c r="A118" s="33">
        <f t="shared" si="15"/>
        <v>93</v>
      </c>
      <c r="B118" s="32">
        <v>0</v>
      </c>
      <c r="C118" s="31">
        <f t="shared" si="16"/>
        <v>0</v>
      </c>
      <c r="D118" s="32">
        <v>0</v>
      </c>
      <c r="E118" s="31">
        <f t="shared" si="17"/>
        <v>0</v>
      </c>
      <c r="F118" s="30" t="s">
        <v>6</v>
      </c>
      <c r="G118" s="28">
        <f t="shared" si="18"/>
        <v>0</v>
      </c>
      <c r="H118" s="28">
        <f t="shared" si="19"/>
        <v>0</v>
      </c>
      <c r="I118" s="28">
        <f t="shared" si="20"/>
        <v>0</v>
      </c>
      <c r="J118" s="28">
        <f t="shared" si="21"/>
        <v>0</v>
      </c>
      <c r="K118" s="28">
        <f t="shared" si="22"/>
        <v>0</v>
      </c>
      <c r="L118" s="29"/>
      <c r="M118" s="28">
        <f t="shared" si="23"/>
        <v>0</v>
      </c>
      <c r="N118" s="28">
        <f t="shared" si="24"/>
        <v>0</v>
      </c>
      <c r="O118" s="28">
        <f t="shared" si="25"/>
        <v>0</v>
      </c>
      <c r="P118" s="28">
        <f t="shared" si="26"/>
        <v>0</v>
      </c>
      <c r="Q118" s="28">
        <f t="shared" si="27"/>
        <v>0</v>
      </c>
      <c r="R118" s="28">
        <f t="shared" si="28"/>
        <v>0</v>
      </c>
      <c r="S118" s="28">
        <f t="shared" si="29"/>
        <v>0</v>
      </c>
    </row>
    <row r="119" spans="1:19" ht="12" customHeight="1" x14ac:dyDescent="0.2">
      <c r="A119" s="33">
        <f t="shared" si="15"/>
        <v>94</v>
      </c>
      <c r="B119" s="32">
        <v>0</v>
      </c>
      <c r="C119" s="31">
        <f t="shared" si="16"/>
        <v>0</v>
      </c>
      <c r="D119" s="32">
        <v>0</v>
      </c>
      <c r="E119" s="31">
        <f t="shared" si="17"/>
        <v>0</v>
      </c>
      <c r="F119" s="30" t="s">
        <v>6</v>
      </c>
      <c r="G119" s="28">
        <f t="shared" si="18"/>
        <v>0</v>
      </c>
      <c r="H119" s="28">
        <f t="shared" si="19"/>
        <v>0</v>
      </c>
      <c r="I119" s="28">
        <f t="shared" si="20"/>
        <v>0</v>
      </c>
      <c r="J119" s="28">
        <f t="shared" si="21"/>
        <v>0</v>
      </c>
      <c r="K119" s="28">
        <f t="shared" si="22"/>
        <v>0</v>
      </c>
      <c r="L119" s="29"/>
      <c r="M119" s="28">
        <f t="shared" si="23"/>
        <v>0</v>
      </c>
      <c r="N119" s="28">
        <f t="shared" si="24"/>
        <v>0</v>
      </c>
      <c r="O119" s="28">
        <f t="shared" si="25"/>
        <v>0</v>
      </c>
      <c r="P119" s="28">
        <f t="shared" si="26"/>
        <v>0</v>
      </c>
      <c r="Q119" s="28">
        <f t="shared" si="27"/>
        <v>0</v>
      </c>
      <c r="R119" s="28">
        <f t="shared" si="28"/>
        <v>0</v>
      </c>
      <c r="S119" s="28">
        <f t="shared" si="29"/>
        <v>0</v>
      </c>
    </row>
    <row r="120" spans="1:19" ht="12" customHeight="1" x14ac:dyDescent="0.2">
      <c r="A120" s="33">
        <f t="shared" si="15"/>
        <v>95</v>
      </c>
      <c r="B120" s="32">
        <v>0</v>
      </c>
      <c r="C120" s="31">
        <f t="shared" si="16"/>
        <v>0</v>
      </c>
      <c r="D120" s="32">
        <v>0</v>
      </c>
      <c r="E120" s="31">
        <f t="shared" si="17"/>
        <v>0</v>
      </c>
      <c r="F120" s="30" t="s">
        <v>6</v>
      </c>
      <c r="G120" s="28">
        <f t="shared" si="18"/>
        <v>0</v>
      </c>
      <c r="H120" s="28">
        <f t="shared" si="19"/>
        <v>0</v>
      </c>
      <c r="I120" s="28">
        <f t="shared" si="20"/>
        <v>0</v>
      </c>
      <c r="J120" s="28">
        <f t="shared" si="21"/>
        <v>0</v>
      </c>
      <c r="K120" s="28">
        <f t="shared" si="22"/>
        <v>0</v>
      </c>
      <c r="L120" s="29"/>
      <c r="M120" s="28">
        <f t="shared" si="23"/>
        <v>0</v>
      </c>
      <c r="N120" s="28">
        <f t="shared" si="24"/>
        <v>0</v>
      </c>
      <c r="O120" s="28">
        <f t="shared" si="25"/>
        <v>0</v>
      </c>
      <c r="P120" s="28">
        <f t="shared" si="26"/>
        <v>0</v>
      </c>
      <c r="Q120" s="28">
        <f t="shared" si="27"/>
        <v>0</v>
      </c>
      <c r="R120" s="28">
        <f t="shared" si="28"/>
        <v>0</v>
      </c>
      <c r="S120" s="28">
        <f t="shared" si="29"/>
        <v>0</v>
      </c>
    </row>
    <row r="121" spans="1:19" ht="12" customHeight="1" x14ac:dyDescent="0.2">
      <c r="A121" s="33">
        <f t="shared" si="15"/>
        <v>96</v>
      </c>
      <c r="B121" s="32">
        <v>0</v>
      </c>
      <c r="C121" s="31">
        <f t="shared" si="16"/>
        <v>0</v>
      </c>
      <c r="D121" s="32">
        <v>0</v>
      </c>
      <c r="E121" s="31">
        <f t="shared" si="17"/>
        <v>0</v>
      </c>
      <c r="F121" s="30" t="s">
        <v>6</v>
      </c>
      <c r="G121" s="28">
        <f t="shared" si="18"/>
        <v>0</v>
      </c>
      <c r="H121" s="28">
        <f t="shared" si="19"/>
        <v>0</v>
      </c>
      <c r="I121" s="28">
        <f t="shared" si="20"/>
        <v>0</v>
      </c>
      <c r="J121" s="28">
        <f t="shared" si="21"/>
        <v>0</v>
      </c>
      <c r="K121" s="28">
        <f t="shared" si="22"/>
        <v>0</v>
      </c>
      <c r="L121" s="29"/>
      <c r="M121" s="28">
        <f t="shared" si="23"/>
        <v>0</v>
      </c>
      <c r="N121" s="28">
        <f t="shared" si="24"/>
        <v>0</v>
      </c>
      <c r="O121" s="28">
        <f t="shared" si="25"/>
        <v>0</v>
      </c>
      <c r="P121" s="28">
        <f t="shared" si="26"/>
        <v>0</v>
      </c>
      <c r="Q121" s="28">
        <f t="shared" si="27"/>
        <v>0</v>
      </c>
      <c r="R121" s="28">
        <f t="shared" si="28"/>
        <v>0</v>
      </c>
      <c r="S121" s="28">
        <f t="shared" si="29"/>
        <v>0</v>
      </c>
    </row>
    <row r="122" spans="1:19" ht="12" customHeight="1" x14ac:dyDescent="0.2">
      <c r="A122" s="33">
        <f t="shared" si="15"/>
        <v>97</v>
      </c>
      <c r="B122" s="32">
        <v>0</v>
      </c>
      <c r="C122" s="31">
        <f t="shared" si="16"/>
        <v>0</v>
      </c>
      <c r="D122" s="32">
        <v>0</v>
      </c>
      <c r="E122" s="31">
        <f t="shared" si="17"/>
        <v>0</v>
      </c>
      <c r="F122" s="30" t="s">
        <v>6</v>
      </c>
      <c r="G122" s="28">
        <f t="shared" si="18"/>
        <v>0</v>
      </c>
      <c r="H122" s="28">
        <f t="shared" si="19"/>
        <v>0</v>
      </c>
      <c r="I122" s="28">
        <f t="shared" si="20"/>
        <v>0</v>
      </c>
      <c r="J122" s="28">
        <f t="shared" si="21"/>
        <v>0</v>
      </c>
      <c r="K122" s="28">
        <f t="shared" si="22"/>
        <v>0</v>
      </c>
      <c r="L122" s="29"/>
      <c r="M122" s="28">
        <f t="shared" si="23"/>
        <v>0</v>
      </c>
      <c r="N122" s="28">
        <f t="shared" si="24"/>
        <v>0</v>
      </c>
      <c r="O122" s="28">
        <f t="shared" si="25"/>
        <v>0</v>
      </c>
      <c r="P122" s="28">
        <f t="shared" si="26"/>
        <v>0</v>
      </c>
      <c r="Q122" s="28">
        <f t="shared" si="27"/>
        <v>0</v>
      </c>
      <c r="R122" s="28">
        <f t="shared" si="28"/>
        <v>0</v>
      </c>
      <c r="S122" s="28">
        <f t="shared" si="29"/>
        <v>0</v>
      </c>
    </row>
    <row r="123" spans="1:19" ht="12" customHeight="1" x14ac:dyDescent="0.2">
      <c r="A123" s="33">
        <f t="shared" si="15"/>
        <v>98</v>
      </c>
      <c r="B123" s="32">
        <v>0</v>
      </c>
      <c r="C123" s="31">
        <f t="shared" si="16"/>
        <v>0</v>
      </c>
      <c r="D123" s="32">
        <v>0</v>
      </c>
      <c r="E123" s="31">
        <f t="shared" si="17"/>
        <v>0</v>
      </c>
      <c r="F123" s="30" t="s">
        <v>6</v>
      </c>
      <c r="G123" s="28">
        <f t="shared" si="18"/>
        <v>0</v>
      </c>
      <c r="H123" s="28">
        <f t="shared" si="19"/>
        <v>0</v>
      </c>
      <c r="I123" s="28">
        <f t="shared" si="20"/>
        <v>0</v>
      </c>
      <c r="J123" s="28">
        <f t="shared" si="21"/>
        <v>0</v>
      </c>
      <c r="K123" s="28">
        <f t="shared" si="22"/>
        <v>0</v>
      </c>
      <c r="L123" s="29"/>
      <c r="M123" s="28">
        <f t="shared" si="23"/>
        <v>0</v>
      </c>
      <c r="N123" s="28">
        <f t="shared" si="24"/>
        <v>0</v>
      </c>
      <c r="O123" s="28">
        <f t="shared" si="25"/>
        <v>0</v>
      </c>
      <c r="P123" s="28">
        <f t="shared" si="26"/>
        <v>0</v>
      </c>
      <c r="Q123" s="28">
        <f t="shared" si="27"/>
        <v>0</v>
      </c>
      <c r="R123" s="28">
        <f t="shared" si="28"/>
        <v>0</v>
      </c>
      <c r="S123" s="28">
        <f t="shared" si="29"/>
        <v>0</v>
      </c>
    </row>
    <row r="124" spans="1:19" ht="12" customHeight="1" x14ac:dyDescent="0.2">
      <c r="A124" s="33">
        <f t="shared" si="15"/>
        <v>99</v>
      </c>
      <c r="B124" s="32">
        <v>0</v>
      </c>
      <c r="C124" s="31">
        <f t="shared" si="16"/>
        <v>0</v>
      </c>
      <c r="D124" s="32">
        <v>0</v>
      </c>
      <c r="E124" s="31">
        <f t="shared" si="17"/>
        <v>0</v>
      </c>
      <c r="F124" s="30" t="s">
        <v>6</v>
      </c>
      <c r="G124" s="28">
        <f t="shared" si="18"/>
        <v>0</v>
      </c>
      <c r="H124" s="28">
        <f t="shared" si="19"/>
        <v>0</v>
      </c>
      <c r="I124" s="28">
        <f t="shared" si="20"/>
        <v>0</v>
      </c>
      <c r="J124" s="28">
        <f t="shared" si="21"/>
        <v>0</v>
      </c>
      <c r="K124" s="28">
        <f t="shared" si="22"/>
        <v>0</v>
      </c>
      <c r="L124" s="29"/>
      <c r="M124" s="28">
        <f t="shared" si="23"/>
        <v>0</v>
      </c>
      <c r="N124" s="28">
        <f t="shared" si="24"/>
        <v>0</v>
      </c>
      <c r="O124" s="28">
        <f t="shared" si="25"/>
        <v>0</v>
      </c>
      <c r="P124" s="28">
        <f t="shared" si="26"/>
        <v>0</v>
      </c>
      <c r="Q124" s="28">
        <f t="shared" si="27"/>
        <v>0</v>
      </c>
      <c r="R124" s="28">
        <f t="shared" si="28"/>
        <v>0</v>
      </c>
      <c r="S124" s="28">
        <f t="shared" si="29"/>
        <v>0</v>
      </c>
    </row>
    <row r="125" spans="1:19" ht="12" customHeight="1" x14ac:dyDescent="0.2">
      <c r="A125" s="33">
        <f t="shared" si="15"/>
        <v>100</v>
      </c>
      <c r="B125" s="32">
        <v>0</v>
      </c>
      <c r="C125" s="31">
        <f t="shared" si="16"/>
        <v>0</v>
      </c>
      <c r="D125" s="32">
        <v>0</v>
      </c>
      <c r="E125" s="31">
        <f t="shared" si="17"/>
        <v>0</v>
      </c>
      <c r="F125" s="30" t="s">
        <v>6</v>
      </c>
      <c r="G125" s="28">
        <f t="shared" si="18"/>
        <v>0</v>
      </c>
      <c r="H125" s="28">
        <f t="shared" si="19"/>
        <v>0</v>
      </c>
      <c r="I125" s="28">
        <f t="shared" si="20"/>
        <v>0</v>
      </c>
      <c r="J125" s="28">
        <f t="shared" si="21"/>
        <v>0</v>
      </c>
      <c r="K125" s="28">
        <f t="shared" si="22"/>
        <v>0</v>
      </c>
      <c r="L125" s="29"/>
      <c r="M125" s="28">
        <f t="shared" si="23"/>
        <v>0</v>
      </c>
      <c r="N125" s="28">
        <f t="shared" si="24"/>
        <v>0</v>
      </c>
      <c r="O125" s="28">
        <f t="shared" si="25"/>
        <v>0</v>
      </c>
      <c r="P125" s="28">
        <f t="shared" si="26"/>
        <v>0</v>
      </c>
      <c r="Q125" s="28">
        <f t="shared" si="27"/>
        <v>0</v>
      </c>
      <c r="R125" s="28">
        <f t="shared" si="28"/>
        <v>0</v>
      </c>
      <c r="S125" s="28">
        <f t="shared" si="29"/>
        <v>0</v>
      </c>
    </row>
    <row r="126" spans="1:19" ht="12" customHeight="1" x14ac:dyDescent="0.2">
      <c r="A126" s="33">
        <f t="shared" si="15"/>
        <v>101</v>
      </c>
      <c r="B126" s="32">
        <v>0</v>
      </c>
      <c r="C126" s="31">
        <f t="shared" si="16"/>
        <v>0</v>
      </c>
      <c r="D126" s="32">
        <v>0</v>
      </c>
      <c r="E126" s="31">
        <f t="shared" si="17"/>
        <v>0</v>
      </c>
      <c r="F126" s="30" t="s">
        <v>6</v>
      </c>
      <c r="G126" s="28">
        <f t="shared" si="18"/>
        <v>0</v>
      </c>
      <c r="H126" s="28">
        <f t="shared" si="19"/>
        <v>0</v>
      </c>
      <c r="I126" s="28">
        <f t="shared" si="20"/>
        <v>0</v>
      </c>
      <c r="J126" s="28">
        <f t="shared" si="21"/>
        <v>0</v>
      </c>
      <c r="K126" s="28">
        <f t="shared" si="22"/>
        <v>0</v>
      </c>
      <c r="L126" s="29"/>
      <c r="M126" s="28">
        <f t="shared" si="23"/>
        <v>0</v>
      </c>
      <c r="N126" s="28">
        <f t="shared" si="24"/>
        <v>0</v>
      </c>
      <c r="O126" s="28">
        <f t="shared" si="25"/>
        <v>0</v>
      </c>
      <c r="P126" s="28">
        <f t="shared" si="26"/>
        <v>0</v>
      </c>
      <c r="Q126" s="28">
        <f t="shared" si="27"/>
        <v>0</v>
      </c>
      <c r="R126" s="28">
        <f t="shared" si="28"/>
        <v>0</v>
      </c>
      <c r="S126" s="28">
        <f t="shared" si="29"/>
        <v>0</v>
      </c>
    </row>
    <row r="127" spans="1:19" ht="12" customHeight="1" x14ac:dyDescent="0.2">
      <c r="A127" s="33">
        <f t="shared" si="15"/>
        <v>102</v>
      </c>
      <c r="B127" s="32">
        <v>0</v>
      </c>
      <c r="C127" s="31">
        <f t="shared" si="16"/>
        <v>0</v>
      </c>
      <c r="D127" s="32">
        <v>0</v>
      </c>
      <c r="E127" s="31">
        <f t="shared" si="17"/>
        <v>0</v>
      </c>
      <c r="F127" s="30" t="s">
        <v>6</v>
      </c>
      <c r="G127" s="28">
        <f t="shared" si="18"/>
        <v>0</v>
      </c>
      <c r="H127" s="28">
        <f t="shared" si="19"/>
        <v>0</v>
      </c>
      <c r="I127" s="28">
        <f t="shared" si="20"/>
        <v>0</v>
      </c>
      <c r="J127" s="28">
        <f t="shared" si="21"/>
        <v>0</v>
      </c>
      <c r="K127" s="28">
        <f t="shared" si="22"/>
        <v>0</v>
      </c>
      <c r="L127" s="29"/>
      <c r="M127" s="28">
        <f t="shared" si="23"/>
        <v>0</v>
      </c>
      <c r="N127" s="28">
        <f t="shared" si="24"/>
        <v>0</v>
      </c>
      <c r="O127" s="28">
        <f t="shared" si="25"/>
        <v>0</v>
      </c>
      <c r="P127" s="28">
        <f t="shared" si="26"/>
        <v>0</v>
      </c>
      <c r="Q127" s="28">
        <f t="shared" si="27"/>
        <v>0</v>
      </c>
      <c r="R127" s="28">
        <f t="shared" si="28"/>
        <v>0</v>
      </c>
      <c r="S127" s="28">
        <f t="shared" si="29"/>
        <v>0</v>
      </c>
    </row>
    <row r="128" spans="1:19" ht="12" customHeight="1" x14ac:dyDescent="0.2">
      <c r="A128" s="33">
        <f t="shared" si="15"/>
        <v>103</v>
      </c>
      <c r="B128" s="32">
        <v>0</v>
      </c>
      <c r="C128" s="31">
        <f t="shared" si="16"/>
        <v>0</v>
      </c>
      <c r="D128" s="32">
        <v>0</v>
      </c>
      <c r="E128" s="31">
        <f t="shared" si="17"/>
        <v>0</v>
      </c>
      <c r="F128" s="30" t="s">
        <v>6</v>
      </c>
      <c r="G128" s="28">
        <f t="shared" si="18"/>
        <v>0</v>
      </c>
      <c r="H128" s="28">
        <f t="shared" si="19"/>
        <v>0</v>
      </c>
      <c r="I128" s="28">
        <f t="shared" si="20"/>
        <v>0</v>
      </c>
      <c r="J128" s="28">
        <f t="shared" si="21"/>
        <v>0</v>
      </c>
      <c r="K128" s="28">
        <f t="shared" si="22"/>
        <v>0</v>
      </c>
      <c r="L128" s="29"/>
      <c r="M128" s="28">
        <f t="shared" si="23"/>
        <v>0</v>
      </c>
      <c r="N128" s="28">
        <f t="shared" si="24"/>
        <v>0</v>
      </c>
      <c r="O128" s="28">
        <f t="shared" si="25"/>
        <v>0</v>
      </c>
      <c r="P128" s="28">
        <f t="shared" si="26"/>
        <v>0</v>
      </c>
      <c r="Q128" s="28">
        <f t="shared" si="27"/>
        <v>0</v>
      </c>
      <c r="R128" s="28">
        <f t="shared" si="28"/>
        <v>0</v>
      </c>
      <c r="S128" s="28">
        <f t="shared" si="29"/>
        <v>0</v>
      </c>
    </row>
    <row r="129" spans="1:19" ht="12" customHeight="1" x14ac:dyDescent="0.2">
      <c r="A129" s="33">
        <f t="shared" si="15"/>
        <v>104</v>
      </c>
      <c r="B129" s="32">
        <v>0</v>
      </c>
      <c r="C129" s="31">
        <f t="shared" si="16"/>
        <v>0</v>
      </c>
      <c r="D129" s="32">
        <v>0</v>
      </c>
      <c r="E129" s="31">
        <f t="shared" si="17"/>
        <v>0</v>
      </c>
      <c r="F129" s="30" t="s">
        <v>6</v>
      </c>
      <c r="G129" s="28">
        <f t="shared" si="18"/>
        <v>0</v>
      </c>
      <c r="H129" s="28">
        <f t="shared" si="19"/>
        <v>0</v>
      </c>
      <c r="I129" s="28">
        <f t="shared" si="20"/>
        <v>0</v>
      </c>
      <c r="J129" s="28">
        <f t="shared" si="21"/>
        <v>0</v>
      </c>
      <c r="K129" s="28">
        <f t="shared" si="22"/>
        <v>0</v>
      </c>
      <c r="L129" s="29"/>
      <c r="M129" s="28">
        <f t="shared" si="23"/>
        <v>0</v>
      </c>
      <c r="N129" s="28">
        <f t="shared" si="24"/>
        <v>0</v>
      </c>
      <c r="O129" s="28">
        <f t="shared" si="25"/>
        <v>0</v>
      </c>
      <c r="P129" s="28">
        <f t="shared" si="26"/>
        <v>0</v>
      </c>
      <c r="Q129" s="28">
        <f t="shared" si="27"/>
        <v>0</v>
      </c>
      <c r="R129" s="28">
        <f t="shared" si="28"/>
        <v>0</v>
      </c>
      <c r="S129" s="28">
        <f t="shared" si="29"/>
        <v>0</v>
      </c>
    </row>
    <row r="130" spans="1:19" ht="12" customHeight="1" x14ac:dyDescent="0.2">
      <c r="A130" s="33">
        <f t="shared" si="15"/>
        <v>105</v>
      </c>
      <c r="B130" s="32">
        <v>0</v>
      </c>
      <c r="C130" s="31">
        <f t="shared" si="16"/>
        <v>0</v>
      </c>
      <c r="D130" s="32">
        <v>0</v>
      </c>
      <c r="E130" s="31">
        <f t="shared" si="17"/>
        <v>0</v>
      </c>
      <c r="F130" s="30" t="s">
        <v>6</v>
      </c>
      <c r="G130" s="28">
        <f t="shared" si="18"/>
        <v>0</v>
      </c>
      <c r="H130" s="28">
        <f t="shared" si="19"/>
        <v>0</v>
      </c>
      <c r="I130" s="28">
        <f t="shared" si="20"/>
        <v>0</v>
      </c>
      <c r="J130" s="28">
        <f t="shared" si="21"/>
        <v>0</v>
      </c>
      <c r="K130" s="28">
        <f t="shared" si="22"/>
        <v>0</v>
      </c>
      <c r="L130" s="29"/>
      <c r="M130" s="28">
        <f t="shared" si="23"/>
        <v>0</v>
      </c>
      <c r="N130" s="28">
        <f t="shared" si="24"/>
        <v>0</v>
      </c>
      <c r="O130" s="28">
        <f t="shared" si="25"/>
        <v>0</v>
      </c>
      <c r="P130" s="28">
        <f t="shared" si="26"/>
        <v>0</v>
      </c>
      <c r="Q130" s="28">
        <f t="shared" si="27"/>
        <v>0</v>
      </c>
      <c r="R130" s="28">
        <f t="shared" si="28"/>
        <v>0</v>
      </c>
      <c r="S130" s="28">
        <f t="shared" si="29"/>
        <v>0</v>
      </c>
    </row>
    <row r="131" spans="1:19" ht="12" customHeight="1" x14ac:dyDescent="0.2">
      <c r="A131" s="33">
        <f t="shared" si="15"/>
        <v>106</v>
      </c>
      <c r="B131" s="32">
        <v>0</v>
      </c>
      <c r="C131" s="31">
        <f t="shared" si="16"/>
        <v>0</v>
      </c>
      <c r="D131" s="32">
        <v>0</v>
      </c>
      <c r="E131" s="31">
        <f t="shared" si="17"/>
        <v>0</v>
      </c>
      <c r="F131" s="30" t="s">
        <v>6</v>
      </c>
      <c r="G131" s="28">
        <f t="shared" si="18"/>
        <v>0</v>
      </c>
      <c r="H131" s="28">
        <f t="shared" si="19"/>
        <v>0</v>
      </c>
      <c r="I131" s="28">
        <f t="shared" si="20"/>
        <v>0</v>
      </c>
      <c r="J131" s="28">
        <f t="shared" si="21"/>
        <v>0</v>
      </c>
      <c r="K131" s="28">
        <f t="shared" si="22"/>
        <v>0</v>
      </c>
      <c r="L131" s="29"/>
      <c r="M131" s="28">
        <f t="shared" si="23"/>
        <v>0</v>
      </c>
      <c r="N131" s="28">
        <f t="shared" si="24"/>
        <v>0</v>
      </c>
      <c r="O131" s="28">
        <f t="shared" si="25"/>
        <v>0</v>
      </c>
      <c r="P131" s="28">
        <f t="shared" si="26"/>
        <v>0</v>
      </c>
      <c r="Q131" s="28">
        <f t="shared" si="27"/>
        <v>0</v>
      </c>
      <c r="R131" s="28">
        <f t="shared" si="28"/>
        <v>0</v>
      </c>
      <c r="S131" s="28">
        <f t="shared" si="29"/>
        <v>0</v>
      </c>
    </row>
    <row r="132" spans="1:19" ht="12" customHeight="1" x14ac:dyDescent="0.2">
      <c r="A132" s="33">
        <f t="shared" si="15"/>
        <v>107</v>
      </c>
      <c r="B132" s="32">
        <v>0</v>
      </c>
      <c r="C132" s="31">
        <f t="shared" si="16"/>
        <v>0</v>
      </c>
      <c r="D132" s="32">
        <v>0</v>
      </c>
      <c r="E132" s="31">
        <f t="shared" si="17"/>
        <v>0</v>
      </c>
      <c r="F132" s="30" t="s">
        <v>6</v>
      </c>
      <c r="G132" s="28">
        <f t="shared" si="18"/>
        <v>0</v>
      </c>
      <c r="H132" s="28">
        <f t="shared" si="19"/>
        <v>0</v>
      </c>
      <c r="I132" s="28">
        <f t="shared" si="20"/>
        <v>0</v>
      </c>
      <c r="J132" s="28">
        <f t="shared" si="21"/>
        <v>0</v>
      </c>
      <c r="K132" s="28">
        <f t="shared" si="22"/>
        <v>0</v>
      </c>
      <c r="L132" s="29"/>
      <c r="M132" s="28">
        <f t="shared" si="23"/>
        <v>0</v>
      </c>
      <c r="N132" s="28">
        <f t="shared" si="24"/>
        <v>0</v>
      </c>
      <c r="O132" s="28">
        <f t="shared" si="25"/>
        <v>0</v>
      </c>
      <c r="P132" s="28">
        <f t="shared" si="26"/>
        <v>0</v>
      </c>
      <c r="Q132" s="28">
        <f t="shared" si="27"/>
        <v>0</v>
      </c>
      <c r="R132" s="28">
        <f t="shared" si="28"/>
        <v>0</v>
      </c>
      <c r="S132" s="28">
        <f t="shared" si="29"/>
        <v>0</v>
      </c>
    </row>
    <row r="133" spans="1:19" ht="12" customHeight="1" x14ac:dyDescent="0.2">
      <c r="A133" s="33">
        <f t="shared" si="15"/>
        <v>108</v>
      </c>
      <c r="B133" s="32">
        <v>0</v>
      </c>
      <c r="C133" s="31">
        <f t="shared" si="16"/>
        <v>0</v>
      </c>
      <c r="D133" s="32">
        <v>0</v>
      </c>
      <c r="E133" s="31">
        <f t="shared" si="17"/>
        <v>0</v>
      </c>
      <c r="F133" s="30" t="s">
        <v>6</v>
      </c>
      <c r="G133" s="28">
        <f t="shared" si="18"/>
        <v>0</v>
      </c>
      <c r="H133" s="28">
        <f t="shared" si="19"/>
        <v>0</v>
      </c>
      <c r="I133" s="28">
        <f t="shared" si="20"/>
        <v>0</v>
      </c>
      <c r="J133" s="28">
        <f t="shared" si="21"/>
        <v>0</v>
      </c>
      <c r="K133" s="28">
        <f t="shared" si="22"/>
        <v>0</v>
      </c>
      <c r="L133" s="29"/>
      <c r="M133" s="28">
        <f t="shared" si="23"/>
        <v>0</v>
      </c>
      <c r="N133" s="28">
        <f t="shared" si="24"/>
        <v>0</v>
      </c>
      <c r="O133" s="28">
        <f t="shared" si="25"/>
        <v>0</v>
      </c>
      <c r="P133" s="28">
        <f t="shared" si="26"/>
        <v>0</v>
      </c>
      <c r="Q133" s="28">
        <f t="shared" si="27"/>
        <v>0</v>
      </c>
      <c r="R133" s="28">
        <f t="shared" si="28"/>
        <v>0</v>
      </c>
      <c r="S133" s="28">
        <f t="shared" si="29"/>
        <v>0</v>
      </c>
    </row>
    <row r="134" spans="1:19" ht="12" customHeight="1" x14ac:dyDescent="0.2">
      <c r="A134" s="33">
        <f t="shared" si="15"/>
        <v>109</v>
      </c>
      <c r="B134" s="32">
        <v>0</v>
      </c>
      <c r="C134" s="31">
        <f t="shared" si="16"/>
        <v>0</v>
      </c>
      <c r="D134" s="32">
        <v>0</v>
      </c>
      <c r="E134" s="31">
        <f t="shared" si="17"/>
        <v>0</v>
      </c>
      <c r="F134" s="30" t="s">
        <v>6</v>
      </c>
      <c r="G134" s="28">
        <f t="shared" si="18"/>
        <v>0</v>
      </c>
      <c r="H134" s="28">
        <f t="shared" si="19"/>
        <v>0</v>
      </c>
      <c r="I134" s="28">
        <f t="shared" si="20"/>
        <v>0</v>
      </c>
      <c r="J134" s="28">
        <f t="shared" si="21"/>
        <v>0</v>
      </c>
      <c r="K134" s="28">
        <f t="shared" si="22"/>
        <v>0</v>
      </c>
      <c r="L134" s="29"/>
      <c r="M134" s="28">
        <f t="shared" si="23"/>
        <v>0</v>
      </c>
      <c r="N134" s="28">
        <f t="shared" si="24"/>
        <v>0</v>
      </c>
      <c r="O134" s="28">
        <f t="shared" si="25"/>
        <v>0</v>
      </c>
      <c r="P134" s="28">
        <f t="shared" si="26"/>
        <v>0</v>
      </c>
      <c r="Q134" s="28">
        <f t="shared" si="27"/>
        <v>0</v>
      </c>
      <c r="R134" s="28">
        <f t="shared" si="28"/>
        <v>0</v>
      </c>
      <c r="S134" s="28">
        <f t="shared" si="29"/>
        <v>0</v>
      </c>
    </row>
    <row r="135" spans="1:19" ht="12" customHeight="1" x14ac:dyDescent="0.2">
      <c r="A135" s="33">
        <f t="shared" si="15"/>
        <v>110</v>
      </c>
      <c r="B135" s="32">
        <v>0</v>
      </c>
      <c r="C135" s="31">
        <f t="shared" si="16"/>
        <v>0</v>
      </c>
      <c r="D135" s="32">
        <v>0</v>
      </c>
      <c r="E135" s="31">
        <f t="shared" si="17"/>
        <v>0</v>
      </c>
      <c r="F135" s="30" t="s">
        <v>6</v>
      </c>
      <c r="G135" s="28">
        <f t="shared" si="18"/>
        <v>0</v>
      </c>
      <c r="H135" s="28">
        <f t="shared" si="19"/>
        <v>0</v>
      </c>
      <c r="I135" s="28">
        <f t="shared" si="20"/>
        <v>0</v>
      </c>
      <c r="J135" s="28">
        <f t="shared" si="21"/>
        <v>0</v>
      </c>
      <c r="K135" s="28">
        <f t="shared" si="22"/>
        <v>0</v>
      </c>
      <c r="L135" s="29"/>
      <c r="M135" s="28">
        <f t="shared" si="23"/>
        <v>0</v>
      </c>
      <c r="N135" s="28">
        <f t="shared" si="24"/>
        <v>0</v>
      </c>
      <c r="O135" s="28">
        <f t="shared" si="25"/>
        <v>0</v>
      </c>
      <c r="P135" s="28">
        <f t="shared" si="26"/>
        <v>0</v>
      </c>
      <c r="Q135" s="28">
        <f t="shared" si="27"/>
        <v>0</v>
      </c>
      <c r="R135" s="28">
        <f t="shared" si="28"/>
        <v>0</v>
      </c>
      <c r="S135" s="28">
        <f t="shared" si="29"/>
        <v>0</v>
      </c>
    </row>
    <row r="136" spans="1:19" ht="12" customHeight="1" x14ac:dyDescent="0.2">
      <c r="A136" s="33">
        <f t="shared" si="15"/>
        <v>111</v>
      </c>
      <c r="B136" s="32">
        <v>0</v>
      </c>
      <c r="C136" s="31">
        <f t="shared" si="16"/>
        <v>0</v>
      </c>
      <c r="D136" s="32">
        <v>0</v>
      </c>
      <c r="E136" s="31">
        <f t="shared" si="17"/>
        <v>0</v>
      </c>
      <c r="F136" s="30" t="s">
        <v>6</v>
      </c>
      <c r="G136" s="28">
        <f t="shared" si="18"/>
        <v>0</v>
      </c>
      <c r="H136" s="28">
        <f t="shared" si="19"/>
        <v>0</v>
      </c>
      <c r="I136" s="28">
        <f t="shared" si="20"/>
        <v>0</v>
      </c>
      <c r="J136" s="28">
        <f t="shared" si="21"/>
        <v>0</v>
      </c>
      <c r="K136" s="28">
        <f t="shared" si="22"/>
        <v>0</v>
      </c>
      <c r="L136" s="29"/>
      <c r="M136" s="28">
        <f t="shared" si="23"/>
        <v>0</v>
      </c>
      <c r="N136" s="28">
        <f t="shared" si="24"/>
        <v>0</v>
      </c>
      <c r="O136" s="28">
        <f t="shared" si="25"/>
        <v>0</v>
      </c>
      <c r="P136" s="28">
        <f t="shared" si="26"/>
        <v>0</v>
      </c>
      <c r="Q136" s="28">
        <f t="shared" si="27"/>
        <v>0</v>
      </c>
      <c r="R136" s="28">
        <f t="shared" si="28"/>
        <v>0</v>
      </c>
      <c r="S136" s="28">
        <f t="shared" si="29"/>
        <v>0</v>
      </c>
    </row>
    <row r="137" spans="1:19" ht="12" customHeight="1" x14ac:dyDescent="0.2">
      <c r="A137" s="33">
        <f t="shared" si="15"/>
        <v>112</v>
      </c>
      <c r="B137" s="32">
        <v>0</v>
      </c>
      <c r="C137" s="31">
        <f t="shared" si="16"/>
        <v>0</v>
      </c>
      <c r="D137" s="32">
        <v>0</v>
      </c>
      <c r="E137" s="31">
        <f t="shared" si="17"/>
        <v>0</v>
      </c>
      <c r="F137" s="30" t="s">
        <v>6</v>
      </c>
      <c r="G137" s="28">
        <f t="shared" si="18"/>
        <v>0</v>
      </c>
      <c r="H137" s="28">
        <f t="shared" si="19"/>
        <v>0</v>
      </c>
      <c r="I137" s="28">
        <f t="shared" si="20"/>
        <v>0</v>
      </c>
      <c r="J137" s="28">
        <f t="shared" si="21"/>
        <v>0</v>
      </c>
      <c r="K137" s="28">
        <f t="shared" si="22"/>
        <v>0</v>
      </c>
      <c r="L137" s="29"/>
      <c r="M137" s="28">
        <f t="shared" si="23"/>
        <v>0</v>
      </c>
      <c r="N137" s="28">
        <f t="shared" si="24"/>
        <v>0</v>
      </c>
      <c r="O137" s="28">
        <f t="shared" si="25"/>
        <v>0</v>
      </c>
      <c r="P137" s="28">
        <f t="shared" si="26"/>
        <v>0</v>
      </c>
      <c r="Q137" s="28">
        <f t="shared" si="27"/>
        <v>0</v>
      </c>
      <c r="R137" s="28">
        <f t="shared" si="28"/>
        <v>0</v>
      </c>
      <c r="S137" s="28">
        <f t="shared" si="29"/>
        <v>0</v>
      </c>
    </row>
    <row r="138" spans="1:19" ht="12" customHeight="1" x14ac:dyDescent="0.2">
      <c r="A138" s="33">
        <f t="shared" si="15"/>
        <v>113</v>
      </c>
      <c r="B138" s="32">
        <v>0</v>
      </c>
      <c r="C138" s="31">
        <f t="shared" si="16"/>
        <v>0</v>
      </c>
      <c r="D138" s="32">
        <v>0</v>
      </c>
      <c r="E138" s="31">
        <f t="shared" si="17"/>
        <v>0</v>
      </c>
      <c r="F138" s="30" t="s">
        <v>6</v>
      </c>
      <c r="G138" s="28">
        <f t="shared" si="18"/>
        <v>0</v>
      </c>
      <c r="H138" s="28">
        <f t="shared" si="19"/>
        <v>0</v>
      </c>
      <c r="I138" s="28">
        <f t="shared" si="20"/>
        <v>0</v>
      </c>
      <c r="J138" s="28">
        <f t="shared" si="21"/>
        <v>0</v>
      </c>
      <c r="K138" s="28">
        <f t="shared" si="22"/>
        <v>0</v>
      </c>
      <c r="L138" s="29"/>
      <c r="M138" s="28">
        <f t="shared" si="23"/>
        <v>0</v>
      </c>
      <c r="N138" s="28">
        <f t="shared" si="24"/>
        <v>0</v>
      </c>
      <c r="O138" s="28">
        <f t="shared" si="25"/>
        <v>0</v>
      </c>
      <c r="P138" s="28">
        <f t="shared" si="26"/>
        <v>0</v>
      </c>
      <c r="Q138" s="28">
        <f t="shared" si="27"/>
        <v>0</v>
      </c>
      <c r="R138" s="28">
        <f t="shared" si="28"/>
        <v>0</v>
      </c>
      <c r="S138" s="28">
        <f t="shared" si="29"/>
        <v>0</v>
      </c>
    </row>
    <row r="139" spans="1:19" ht="12" customHeight="1" x14ac:dyDescent="0.2">
      <c r="A139" s="33">
        <f t="shared" si="15"/>
        <v>114</v>
      </c>
      <c r="B139" s="32">
        <v>0</v>
      </c>
      <c r="C139" s="31">
        <f t="shared" si="16"/>
        <v>0</v>
      </c>
      <c r="D139" s="32">
        <v>0</v>
      </c>
      <c r="E139" s="31">
        <f t="shared" si="17"/>
        <v>0</v>
      </c>
      <c r="F139" s="30" t="s">
        <v>6</v>
      </c>
      <c r="G139" s="28">
        <f t="shared" si="18"/>
        <v>0</v>
      </c>
      <c r="H139" s="28">
        <f t="shared" si="19"/>
        <v>0</v>
      </c>
      <c r="I139" s="28">
        <f t="shared" si="20"/>
        <v>0</v>
      </c>
      <c r="J139" s="28">
        <f t="shared" si="21"/>
        <v>0</v>
      </c>
      <c r="K139" s="28">
        <f t="shared" si="22"/>
        <v>0</v>
      </c>
      <c r="L139" s="29"/>
      <c r="M139" s="28">
        <f t="shared" si="23"/>
        <v>0</v>
      </c>
      <c r="N139" s="28">
        <f t="shared" si="24"/>
        <v>0</v>
      </c>
      <c r="O139" s="28">
        <f t="shared" si="25"/>
        <v>0</v>
      </c>
      <c r="P139" s="28">
        <f t="shared" si="26"/>
        <v>0</v>
      </c>
      <c r="Q139" s="28">
        <f t="shared" si="27"/>
        <v>0</v>
      </c>
      <c r="R139" s="28">
        <f t="shared" si="28"/>
        <v>0</v>
      </c>
      <c r="S139" s="28">
        <f t="shared" si="29"/>
        <v>0</v>
      </c>
    </row>
    <row r="140" spans="1:19" ht="12" customHeight="1" x14ac:dyDescent="0.2">
      <c r="A140" s="33">
        <f t="shared" si="15"/>
        <v>115</v>
      </c>
      <c r="B140" s="32">
        <v>0</v>
      </c>
      <c r="C140" s="31">
        <f t="shared" si="16"/>
        <v>0</v>
      </c>
      <c r="D140" s="32">
        <v>0</v>
      </c>
      <c r="E140" s="31">
        <f t="shared" si="17"/>
        <v>0</v>
      </c>
      <c r="F140" s="30" t="s">
        <v>6</v>
      </c>
      <c r="G140" s="28">
        <f t="shared" si="18"/>
        <v>0</v>
      </c>
      <c r="H140" s="28">
        <f t="shared" si="19"/>
        <v>0</v>
      </c>
      <c r="I140" s="28">
        <f t="shared" si="20"/>
        <v>0</v>
      </c>
      <c r="J140" s="28">
        <f t="shared" si="21"/>
        <v>0</v>
      </c>
      <c r="K140" s="28">
        <f t="shared" si="22"/>
        <v>0</v>
      </c>
      <c r="L140" s="29"/>
      <c r="M140" s="28">
        <f t="shared" si="23"/>
        <v>0</v>
      </c>
      <c r="N140" s="28">
        <f t="shared" si="24"/>
        <v>0</v>
      </c>
      <c r="O140" s="28">
        <f t="shared" si="25"/>
        <v>0</v>
      </c>
      <c r="P140" s="28">
        <f t="shared" si="26"/>
        <v>0</v>
      </c>
      <c r="Q140" s="28">
        <f t="shared" si="27"/>
        <v>0</v>
      </c>
      <c r="R140" s="28">
        <f t="shared" si="28"/>
        <v>0</v>
      </c>
      <c r="S140" s="28">
        <f t="shared" si="29"/>
        <v>0</v>
      </c>
    </row>
    <row r="141" spans="1:19" ht="12" customHeight="1" x14ac:dyDescent="0.2">
      <c r="A141" s="33">
        <f t="shared" si="15"/>
        <v>116</v>
      </c>
      <c r="B141" s="32">
        <v>0</v>
      </c>
      <c r="C141" s="31">
        <f t="shared" si="16"/>
        <v>0</v>
      </c>
      <c r="D141" s="32">
        <v>0</v>
      </c>
      <c r="E141" s="31">
        <f t="shared" si="17"/>
        <v>0</v>
      </c>
      <c r="F141" s="30" t="s">
        <v>6</v>
      </c>
      <c r="G141" s="28">
        <f t="shared" si="18"/>
        <v>0</v>
      </c>
      <c r="H141" s="28">
        <f t="shared" si="19"/>
        <v>0</v>
      </c>
      <c r="I141" s="28">
        <f t="shared" si="20"/>
        <v>0</v>
      </c>
      <c r="J141" s="28">
        <f t="shared" si="21"/>
        <v>0</v>
      </c>
      <c r="K141" s="28">
        <f t="shared" si="22"/>
        <v>0</v>
      </c>
      <c r="L141" s="29"/>
      <c r="M141" s="28">
        <f t="shared" si="23"/>
        <v>0</v>
      </c>
      <c r="N141" s="28">
        <f t="shared" si="24"/>
        <v>0</v>
      </c>
      <c r="O141" s="28">
        <f t="shared" si="25"/>
        <v>0</v>
      </c>
      <c r="P141" s="28">
        <f t="shared" si="26"/>
        <v>0</v>
      </c>
      <c r="Q141" s="28">
        <f t="shared" si="27"/>
        <v>0</v>
      </c>
      <c r="R141" s="28">
        <f t="shared" si="28"/>
        <v>0</v>
      </c>
      <c r="S141" s="28">
        <f t="shared" si="29"/>
        <v>0</v>
      </c>
    </row>
    <row r="142" spans="1:19" ht="12" customHeight="1" x14ac:dyDescent="0.2">
      <c r="A142" s="33">
        <f t="shared" si="15"/>
        <v>117</v>
      </c>
      <c r="B142" s="32">
        <v>0</v>
      </c>
      <c r="C142" s="31">
        <f t="shared" si="16"/>
        <v>0</v>
      </c>
      <c r="D142" s="32">
        <v>0</v>
      </c>
      <c r="E142" s="31">
        <f t="shared" si="17"/>
        <v>0</v>
      </c>
      <c r="F142" s="30" t="s">
        <v>6</v>
      </c>
      <c r="G142" s="28">
        <f t="shared" si="18"/>
        <v>0</v>
      </c>
      <c r="H142" s="28">
        <f t="shared" si="19"/>
        <v>0</v>
      </c>
      <c r="I142" s="28">
        <f t="shared" si="20"/>
        <v>0</v>
      </c>
      <c r="J142" s="28">
        <f t="shared" si="21"/>
        <v>0</v>
      </c>
      <c r="K142" s="28">
        <f t="shared" si="22"/>
        <v>0</v>
      </c>
      <c r="L142" s="29"/>
      <c r="M142" s="28">
        <f t="shared" si="23"/>
        <v>0</v>
      </c>
      <c r="N142" s="28">
        <f t="shared" si="24"/>
        <v>0</v>
      </c>
      <c r="O142" s="28">
        <f t="shared" si="25"/>
        <v>0</v>
      </c>
      <c r="P142" s="28">
        <f t="shared" si="26"/>
        <v>0</v>
      </c>
      <c r="Q142" s="28">
        <f t="shared" si="27"/>
        <v>0</v>
      </c>
      <c r="R142" s="28">
        <f t="shared" si="28"/>
        <v>0</v>
      </c>
      <c r="S142" s="28">
        <f t="shared" si="29"/>
        <v>0</v>
      </c>
    </row>
    <row r="143" spans="1:19" ht="12" customHeight="1" x14ac:dyDescent="0.2">
      <c r="A143" s="33">
        <f t="shared" si="15"/>
        <v>118</v>
      </c>
      <c r="B143" s="32">
        <v>0</v>
      </c>
      <c r="C143" s="31">
        <f t="shared" si="16"/>
        <v>0</v>
      </c>
      <c r="D143" s="32">
        <v>0</v>
      </c>
      <c r="E143" s="31">
        <f t="shared" si="17"/>
        <v>0</v>
      </c>
      <c r="F143" s="30" t="s">
        <v>6</v>
      </c>
      <c r="G143" s="28">
        <f t="shared" si="18"/>
        <v>0</v>
      </c>
      <c r="H143" s="28">
        <f t="shared" si="19"/>
        <v>0</v>
      </c>
      <c r="I143" s="28">
        <f t="shared" si="20"/>
        <v>0</v>
      </c>
      <c r="J143" s="28">
        <f t="shared" si="21"/>
        <v>0</v>
      </c>
      <c r="K143" s="28">
        <f t="shared" si="22"/>
        <v>0</v>
      </c>
      <c r="L143" s="29"/>
      <c r="M143" s="28">
        <f t="shared" si="23"/>
        <v>0</v>
      </c>
      <c r="N143" s="28">
        <f t="shared" si="24"/>
        <v>0</v>
      </c>
      <c r="O143" s="28">
        <f t="shared" si="25"/>
        <v>0</v>
      </c>
      <c r="P143" s="28">
        <f t="shared" si="26"/>
        <v>0</v>
      </c>
      <c r="Q143" s="28">
        <f t="shared" si="27"/>
        <v>0</v>
      </c>
      <c r="R143" s="28">
        <f t="shared" si="28"/>
        <v>0</v>
      </c>
      <c r="S143" s="28">
        <f t="shared" si="29"/>
        <v>0</v>
      </c>
    </row>
    <row r="144" spans="1:19" ht="12" customHeight="1" x14ac:dyDescent="0.2">
      <c r="A144" s="33">
        <f t="shared" si="15"/>
        <v>119</v>
      </c>
      <c r="B144" s="32">
        <v>0</v>
      </c>
      <c r="C144" s="31">
        <f t="shared" si="16"/>
        <v>0</v>
      </c>
      <c r="D144" s="32">
        <v>0</v>
      </c>
      <c r="E144" s="31">
        <f t="shared" si="17"/>
        <v>0</v>
      </c>
      <c r="F144" s="30" t="s">
        <v>6</v>
      </c>
      <c r="G144" s="28">
        <f t="shared" si="18"/>
        <v>0</v>
      </c>
      <c r="H144" s="28">
        <f t="shared" si="19"/>
        <v>0</v>
      </c>
      <c r="I144" s="28">
        <f t="shared" si="20"/>
        <v>0</v>
      </c>
      <c r="J144" s="28">
        <f t="shared" si="21"/>
        <v>0</v>
      </c>
      <c r="K144" s="28">
        <f t="shared" si="22"/>
        <v>0</v>
      </c>
      <c r="L144" s="29"/>
      <c r="M144" s="28">
        <f t="shared" si="23"/>
        <v>0</v>
      </c>
      <c r="N144" s="28">
        <f t="shared" si="24"/>
        <v>0</v>
      </c>
      <c r="O144" s="28">
        <f t="shared" si="25"/>
        <v>0</v>
      </c>
      <c r="P144" s="28">
        <f t="shared" si="26"/>
        <v>0</v>
      </c>
      <c r="Q144" s="28">
        <f t="shared" si="27"/>
        <v>0</v>
      </c>
      <c r="R144" s="28">
        <f t="shared" si="28"/>
        <v>0</v>
      </c>
      <c r="S144" s="28">
        <f t="shared" si="29"/>
        <v>0</v>
      </c>
    </row>
    <row r="145" spans="1:19" ht="12" customHeight="1" x14ac:dyDescent="0.2">
      <c r="A145" s="33">
        <f t="shared" si="15"/>
        <v>120</v>
      </c>
      <c r="B145" s="32">
        <v>0</v>
      </c>
      <c r="C145" s="31">
        <f t="shared" si="16"/>
        <v>0</v>
      </c>
      <c r="D145" s="32">
        <v>0</v>
      </c>
      <c r="E145" s="31">
        <f t="shared" si="17"/>
        <v>0</v>
      </c>
      <c r="F145" s="30" t="s">
        <v>6</v>
      </c>
      <c r="G145" s="28">
        <f t="shared" si="18"/>
        <v>0</v>
      </c>
      <c r="H145" s="28">
        <f t="shared" si="19"/>
        <v>0</v>
      </c>
      <c r="I145" s="28">
        <f t="shared" si="20"/>
        <v>0</v>
      </c>
      <c r="J145" s="28">
        <f t="shared" si="21"/>
        <v>0</v>
      </c>
      <c r="K145" s="28">
        <f t="shared" si="22"/>
        <v>0</v>
      </c>
      <c r="L145" s="29"/>
      <c r="M145" s="28">
        <f t="shared" si="23"/>
        <v>0</v>
      </c>
      <c r="N145" s="28">
        <f t="shared" si="24"/>
        <v>0</v>
      </c>
      <c r="O145" s="28">
        <f t="shared" si="25"/>
        <v>0</v>
      </c>
      <c r="P145" s="28">
        <f t="shared" si="26"/>
        <v>0</v>
      </c>
      <c r="Q145" s="28">
        <f t="shared" si="27"/>
        <v>0</v>
      </c>
      <c r="R145" s="28">
        <f t="shared" si="28"/>
        <v>0</v>
      </c>
      <c r="S145" s="28">
        <f t="shared" si="29"/>
        <v>0</v>
      </c>
    </row>
    <row r="146" spans="1:19" ht="12" customHeight="1" x14ac:dyDescent="0.2">
      <c r="A146" s="33">
        <f t="shared" si="15"/>
        <v>121</v>
      </c>
      <c r="B146" s="32">
        <v>0</v>
      </c>
      <c r="C146" s="31">
        <f t="shared" si="16"/>
        <v>0</v>
      </c>
      <c r="D146" s="32">
        <v>0</v>
      </c>
      <c r="E146" s="31">
        <f t="shared" si="17"/>
        <v>0</v>
      </c>
      <c r="F146" s="30" t="s">
        <v>6</v>
      </c>
      <c r="G146" s="28">
        <f t="shared" si="18"/>
        <v>0</v>
      </c>
      <c r="H146" s="28">
        <f t="shared" si="19"/>
        <v>0</v>
      </c>
      <c r="I146" s="28">
        <f t="shared" si="20"/>
        <v>0</v>
      </c>
      <c r="J146" s="28">
        <f t="shared" si="21"/>
        <v>0</v>
      </c>
      <c r="K146" s="28">
        <f t="shared" si="22"/>
        <v>0</v>
      </c>
      <c r="L146" s="29"/>
      <c r="M146" s="28">
        <f t="shared" si="23"/>
        <v>0</v>
      </c>
      <c r="N146" s="28">
        <f t="shared" si="24"/>
        <v>0</v>
      </c>
      <c r="O146" s="28">
        <f t="shared" si="25"/>
        <v>0</v>
      </c>
      <c r="P146" s="28">
        <f t="shared" si="26"/>
        <v>0</v>
      </c>
      <c r="Q146" s="28">
        <f t="shared" si="27"/>
        <v>0</v>
      </c>
      <c r="R146" s="28">
        <f t="shared" si="28"/>
        <v>0</v>
      </c>
      <c r="S146" s="28">
        <f t="shared" si="29"/>
        <v>0</v>
      </c>
    </row>
    <row r="147" spans="1:19" ht="12" customHeight="1" x14ac:dyDescent="0.2">
      <c r="A147" s="33">
        <f t="shared" si="15"/>
        <v>122</v>
      </c>
      <c r="B147" s="32">
        <v>0</v>
      </c>
      <c r="C147" s="31">
        <f t="shared" si="16"/>
        <v>0</v>
      </c>
      <c r="D147" s="32">
        <v>0</v>
      </c>
      <c r="E147" s="31">
        <f t="shared" si="17"/>
        <v>0</v>
      </c>
      <c r="F147" s="30" t="s">
        <v>6</v>
      </c>
      <c r="G147" s="28">
        <f t="shared" si="18"/>
        <v>0</v>
      </c>
      <c r="H147" s="28">
        <f t="shared" si="19"/>
        <v>0</v>
      </c>
      <c r="I147" s="28">
        <f t="shared" si="20"/>
        <v>0</v>
      </c>
      <c r="J147" s="28">
        <f t="shared" si="21"/>
        <v>0</v>
      </c>
      <c r="K147" s="28">
        <f t="shared" si="22"/>
        <v>0</v>
      </c>
      <c r="L147" s="29"/>
      <c r="M147" s="28">
        <f t="shared" si="23"/>
        <v>0</v>
      </c>
      <c r="N147" s="28">
        <f t="shared" si="24"/>
        <v>0</v>
      </c>
      <c r="O147" s="28">
        <f t="shared" si="25"/>
        <v>0</v>
      </c>
      <c r="P147" s="28">
        <f t="shared" si="26"/>
        <v>0</v>
      </c>
      <c r="Q147" s="28">
        <f t="shared" si="27"/>
        <v>0</v>
      </c>
      <c r="R147" s="28">
        <f t="shared" si="28"/>
        <v>0</v>
      </c>
      <c r="S147" s="28">
        <f t="shared" si="29"/>
        <v>0</v>
      </c>
    </row>
    <row r="148" spans="1:19" ht="12" customHeight="1" x14ac:dyDescent="0.2">
      <c r="A148" s="33">
        <f t="shared" si="15"/>
        <v>123</v>
      </c>
      <c r="B148" s="32">
        <v>0</v>
      </c>
      <c r="C148" s="31">
        <f t="shared" si="16"/>
        <v>0</v>
      </c>
      <c r="D148" s="32">
        <v>0</v>
      </c>
      <c r="E148" s="31">
        <f t="shared" si="17"/>
        <v>0</v>
      </c>
      <c r="F148" s="30" t="s">
        <v>6</v>
      </c>
      <c r="G148" s="28">
        <f t="shared" si="18"/>
        <v>0</v>
      </c>
      <c r="H148" s="28">
        <f t="shared" si="19"/>
        <v>0</v>
      </c>
      <c r="I148" s="28">
        <f t="shared" si="20"/>
        <v>0</v>
      </c>
      <c r="J148" s="28">
        <f t="shared" si="21"/>
        <v>0</v>
      </c>
      <c r="K148" s="28">
        <f t="shared" si="22"/>
        <v>0</v>
      </c>
      <c r="L148" s="29"/>
      <c r="M148" s="28">
        <f t="shared" si="23"/>
        <v>0</v>
      </c>
      <c r="N148" s="28">
        <f t="shared" si="24"/>
        <v>0</v>
      </c>
      <c r="O148" s="28">
        <f t="shared" si="25"/>
        <v>0</v>
      </c>
      <c r="P148" s="28">
        <f t="shared" si="26"/>
        <v>0</v>
      </c>
      <c r="Q148" s="28">
        <f t="shared" si="27"/>
        <v>0</v>
      </c>
      <c r="R148" s="28">
        <f t="shared" si="28"/>
        <v>0</v>
      </c>
      <c r="S148" s="28">
        <f t="shared" si="29"/>
        <v>0</v>
      </c>
    </row>
    <row r="149" spans="1:19" ht="12" customHeight="1" x14ac:dyDescent="0.2">
      <c r="A149" s="33">
        <f t="shared" si="15"/>
        <v>124</v>
      </c>
      <c r="B149" s="32">
        <v>0</v>
      </c>
      <c r="C149" s="31">
        <f t="shared" si="16"/>
        <v>0</v>
      </c>
      <c r="D149" s="32">
        <v>0</v>
      </c>
      <c r="E149" s="31">
        <f t="shared" si="17"/>
        <v>0</v>
      </c>
      <c r="F149" s="30" t="s">
        <v>6</v>
      </c>
      <c r="G149" s="28">
        <f t="shared" si="18"/>
        <v>0</v>
      </c>
      <c r="H149" s="28">
        <f t="shared" si="19"/>
        <v>0</v>
      </c>
      <c r="I149" s="28">
        <f t="shared" si="20"/>
        <v>0</v>
      </c>
      <c r="J149" s="28">
        <f t="shared" si="21"/>
        <v>0</v>
      </c>
      <c r="K149" s="28">
        <f t="shared" si="22"/>
        <v>0</v>
      </c>
      <c r="L149" s="29"/>
      <c r="M149" s="28">
        <f t="shared" si="23"/>
        <v>0</v>
      </c>
      <c r="N149" s="28">
        <f t="shared" si="24"/>
        <v>0</v>
      </c>
      <c r="O149" s="28">
        <f t="shared" si="25"/>
        <v>0</v>
      </c>
      <c r="P149" s="28">
        <f t="shared" si="26"/>
        <v>0</v>
      </c>
      <c r="Q149" s="28">
        <f t="shared" si="27"/>
        <v>0</v>
      </c>
      <c r="R149" s="28">
        <f t="shared" si="28"/>
        <v>0</v>
      </c>
      <c r="S149" s="28">
        <f t="shared" si="29"/>
        <v>0</v>
      </c>
    </row>
    <row r="150" spans="1:19" ht="12" customHeight="1" x14ac:dyDescent="0.2">
      <c r="A150" s="33">
        <f t="shared" si="15"/>
        <v>125</v>
      </c>
      <c r="B150" s="32">
        <v>0</v>
      </c>
      <c r="C150" s="31">
        <f t="shared" si="16"/>
        <v>0</v>
      </c>
      <c r="D150" s="32">
        <v>0</v>
      </c>
      <c r="E150" s="31">
        <f t="shared" si="17"/>
        <v>0</v>
      </c>
      <c r="F150" s="30" t="s">
        <v>6</v>
      </c>
      <c r="G150" s="28">
        <f t="shared" si="18"/>
        <v>0</v>
      </c>
      <c r="H150" s="28">
        <f t="shared" si="19"/>
        <v>0</v>
      </c>
      <c r="I150" s="28">
        <f t="shared" si="20"/>
        <v>0</v>
      </c>
      <c r="J150" s="28">
        <f t="shared" si="21"/>
        <v>0</v>
      </c>
      <c r="K150" s="28">
        <f t="shared" si="22"/>
        <v>0</v>
      </c>
      <c r="L150" s="29"/>
      <c r="M150" s="28">
        <f t="shared" si="23"/>
        <v>0</v>
      </c>
      <c r="N150" s="28">
        <f t="shared" si="24"/>
        <v>0</v>
      </c>
      <c r="O150" s="28">
        <f t="shared" si="25"/>
        <v>0</v>
      </c>
      <c r="P150" s="28">
        <f t="shared" si="26"/>
        <v>0</v>
      </c>
      <c r="Q150" s="28">
        <f t="shared" si="27"/>
        <v>0</v>
      </c>
      <c r="R150" s="28">
        <f t="shared" si="28"/>
        <v>0</v>
      </c>
      <c r="S150" s="28">
        <f t="shared" si="29"/>
        <v>0</v>
      </c>
    </row>
    <row r="151" spans="1:19" ht="12" customHeight="1" x14ac:dyDescent="0.2">
      <c r="A151" s="33">
        <f t="shared" si="15"/>
        <v>126</v>
      </c>
      <c r="B151" s="32">
        <v>0</v>
      </c>
      <c r="C151" s="31">
        <f t="shared" si="16"/>
        <v>0</v>
      </c>
      <c r="D151" s="32">
        <v>0</v>
      </c>
      <c r="E151" s="31">
        <f t="shared" si="17"/>
        <v>0</v>
      </c>
      <c r="F151" s="30" t="s">
        <v>6</v>
      </c>
      <c r="G151" s="28">
        <f t="shared" si="18"/>
        <v>0</v>
      </c>
      <c r="H151" s="28">
        <f t="shared" si="19"/>
        <v>0</v>
      </c>
      <c r="I151" s="28">
        <f t="shared" si="20"/>
        <v>0</v>
      </c>
      <c r="J151" s="28">
        <f t="shared" si="21"/>
        <v>0</v>
      </c>
      <c r="K151" s="28">
        <f t="shared" si="22"/>
        <v>0</v>
      </c>
      <c r="L151" s="29"/>
      <c r="M151" s="28">
        <f t="shared" si="23"/>
        <v>0</v>
      </c>
      <c r="N151" s="28">
        <f t="shared" si="24"/>
        <v>0</v>
      </c>
      <c r="O151" s="28">
        <f t="shared" si="25"/>
        <v>0</v>
      </c>
      <c r="P151" s="28">
        <f t="shared" si="26"/>
        <v>0</v>
      </c>
      <c r="Q151" s="28">
        <f t="shared" si="27"/>
        <v>0</v>
      </c>
      <c r="R151" s="28">
        <f t="shared" si="28"/>
        <v>0</v>
      </c>
      <c r="S151" s="28">
        <f t="shared" si="29"/>
        <v>0</v>
      </c>
    </row>
    <row r="152" spans="1:19" ht="12" customHeight="1" x14ac:dyDescent="0.2">
      <c r="A152" s="33">
        <f t="shared" si="15"/>
        <v>127</v>
      </c>
      <c r="B152" s="32">
        <v>0</v>
      </c>
      <c r="C152" s="31">
        <f t="shared" si="16"/>
        <v>0</v>
      </c>
      <c r="D152" s="32">
        <v>0</v>
      </c>
      <c r="E152" s="31">
        <f t="shared" si="17"/>
        <v>0</v>
      </c>
      <c r="F152" s="30" t="s">
        <v>6</v>
      </c>
      <c r="G152" s="28">
        <f t="shared" si="18"/>
        <v>0</v>
      </c>
      <c r="H152" s="28">
        <f t="shared" si="19"/>
        <v>0</v>
      </c>
      <c r="I152" s="28">
        <f t="shared" si="20"/>
        <v>0</v>
      </c>
      <c r="J152" s="28">
        <f t="shared" si="21"/>
        <v>0</v>
      </c>
      <c r="K152" s="28">
        <f t="shared" si="22"/>
        <v>0</v>
      </c>
      <c r="L152" s="29"/>
      <c r="M152" s="28">
        <f t="shared" si="23"/>
        <v>0</v>
      </c>
      <c r="N152" s="28">
        <f t="shared" si="24"/>
        <v>0</v>
      </c>
      <c r="O152" s="28">
        <f t="shared" si="25"/>
        <v>0</v>
      </c>
      <c r="P152" s="28">
        <f t="shared" si="26"/>
        <v>0</v>
      </c>
      <c r="Q152" s="28">
        <f t="shared" si="27"/>
        <v>0</v>
      </c>
      <c r="R152" s="28">
        <f t="shared" si="28"/>
        <v>0</v>
      </c>
      <c r="S152" s="28">
        <f t="shared" si="29"/>
        <v>0</v>
      </c>
    </row>
    <row r="153" spans="1:19" ht="12" customHeight="1" x14ac:dyDescent="0.2">
      <c r="A153" s="33">
        <f t="shared" si="15"/>
        <v>128</v>
      </c>
      <c r="B153" s="32">
        <v>0</v>
      </c>
      <c r="C153" s="31">
        <f t="shared" si="16"/>
        <v>0</v>
      </c>
      <c r="D153" s="32">
        <v>0</v>
      </c>
      <c r="E153" s="31">
        <f t="shared" si="17"/>
        <v>0</v>
      </c>
      <c r="F153" s="30" t="s">
        <v>6</v>
      </c>
      <c r="G153" s="28">
        <f t="shared" si="18"/>
        <v>0</v>
      </c>
      <c r="H153" s="28">
        <f t="shared" si="19"/>
        <v>0</v>
      </c>
      <c r="I153" s="28">
        <f t="shared" si="20"/>
        <v>0</v>
      </c>
      <c r="J153" s="28">
        <f t="shared" si="21"/>
        <v>0</v>
      </c>
      <c r="K153" s="28">
        <f t="shared" si="22"/>
        <v>0</v>
      </c>
      <c r="L153" s="29"/>
      <c r="M153" s="28">
        <f t="shared" si="23"/>
        <v>0</v>
      </c>
      <c r="N153" s="28">
        <f t="shared" si="24"/>
        <v>0</v>
      </c>
      <c r="O153" s="28">
        <f t="shared" si="25"/>
        <v>0</v>
      </c>
      <c r="P153" s="28">
        <f t="shared" si="26"/>
        <v>0</v>
      </c>
      <c r="Q153" s="28">
        <f t="shared" si="27"/>
        <v>0</v>
      </c>
      <c r="R153" s="28">
        <f t="shared" si="28"/>
        <v>0</v>
      </c>
      <c r="S153" s="28">
        <f t="shared" si="29"/>
        <v>0</v>
      </c>
    </row>
    <row r="154" spans="1:19" ht="12" customHeight="1" x14ac:dyDescent="0.2">
      <c r="A154" s="33">
        <f t="shared" ref="A154:A217" si="30">+A153+1</f>
        <v>129</v>
      </c>
      <c r="B154" s="32">
        <v>0</v>
      </c>
      <c r="C154" s="31">
        <f t="shared" ref="C154:C217" si="31">IF(NC&lt;=N,POWER(1+TEA,frec/NDiasxAgno)-1,0)</f>
        <v>0</v>
      </c>
      <c r="D154" s="32">
        <v>0</v>
      </c>
      <c r="E154" s="31">
        <f t="shared" ref="E154:E217" si="32">IF(NC&lt;=N,POWER(1+IA,frec/NDiasxAgno)-1,0)</f>
        <v>0</v>
      </c>
      <c r="F154" s="30" t="s">
        <v>6</v>
      </c>
      <c r="G154" s="28">
        <f t="shared" ref="G154:G217" si="33">IF(NC=1,Prestamo,IF(NC&lt;=N,R153,0))</f>
        <v>0</v>
      </c>
      <c r="H154" s="28">
        <f t="shared" ref="H154:H217" si="34">SI+SI*IP</f>
        <v>0</v>
      </c>
      <c r="I154" s="28">
        <f t="shared" ref="I154:I217" si="35">-SII*TEP</f>
        <v>0</v>
      </c>
      <c r="J154" s="28">
        <f t="shared" ref="J154:J217" si="36">IF(NC&lt;=N,IF(PG="T",0,IF(PG="P",Interes,Interes+Amort+SegDes)),0)</f>
        <v>0</v>
      </c>
      <c r="K154" s="28">
        <f t="shared" ref="K154:K217" si="37">IF(NC&lt;=N,IF(OR(PG="T",PG="P"),0,-SII/(N-NC+1)),0)</f>
        <v>0</v>
      </c>
      <c r="L154" s="29"/>
      <c r="M154" s="28">
        <f t="shared" ref="M154:M217" si="38">-SII*pSegDesPer</f>
        <v>0</v>
      </c>
      <c r="N154" s="28">
        <f t="shared" ref="N154:N217" si="39">IF(NC&lt;=N,-SegRiePer,0)</f>
        <v>0</v>
      </c>
      <c r="O154" s="28">
        <f t="shared" ref="O154:O217" si="40">IF(NC&lt;=N,-ComPer,0)</f>
        <v>0</v>
      </c>
      <c r="P154" s="28">
        <f t="shared" ref="P154:P217" si="41">IF(NC&lt;=N,-PortesPer,0)</f>
        <v>0</v>
      </c>
      <c r="Q154" s="28">
        <f t="shared" ref="Q154:Q217" si="42">IF(NC&lt;=N,-GasAdmPer,0)</f>
        <v>0</v>
      </c>
      <c r="R154" s="28">
        <f t="shared" ref="R154:R217" si="43">IF(PG="T",SII-Interes,SII+Amort+Prepago)</f>
        <v>0</v>
      </c>
      <c r="S154" s="28">
        <f t="shared" ref="S154:S217" si="44">Cuota+Prepago+SegRie+Comision+Portes+GasAdm+IF(OR(PG="T",PG="P"),SegDes,0)</f>
        <v>0</v>
      </c>
    </row>
    <row r="155" spans="1:19" ht="12" customHeight="1" x14ac:dyDescent="0.2">
      <c r="A155" s="33">
        <f t="shared" si="30"/>
        <v>130</v>
      </c>
      <c r="B155" s="32">
        <v>0</v>
      </c>
      <c r="C155" s="31">
        <f t="shared" si="31"/>
        <v>0</v>
      </c>
      <c r="D155" s="32">
        <v>0</v>
      </c>
      <c r="E155" s="31">
        <f t="shared" si="32"/>
        <v>0</v>
      </c>
      <c r="F155" s="30" t="s">
        <v>6</v>
      </c>
      <c r="G155" s="28">
        <f t="shared" si="33"/>
        <v>0</v>
      </c>
      <c r="H155" s="28">
        <f t="shared" si="34"/>
        <v>0</v>
      </c>
      <c r="I155" s="28">
        <f t="shared" si="35"/>
        <v>0</v>
      </c>
      <c r="J155" s="28">
        <f t="shared" si="36"/>
        <v>0</v>
      </c>
      <c r="K155" s="28">
        <f t="shared" si="37"/>
        <v>0</v>
      </c>
      <c r="L155" s="29"/>
      <c r="M155" s="28">
        <f t="shared" si="38"/>
        <v>0</v>
      </c>
      <c r="N155" s="28">
        <f t="shared" si="39"/>
        <v>0</v>
      </c>
      <c r="O155" s="28">
        <f t="shared" si="40"/>
        <v>0</v>
      </c>
      <c r="P155" s="28">
        <f t="shared" si="41"/>
        <v>0</v>
      </c>
      <c r="Q155" s="28">
        <f t="shared" si="42"/>
        <v>0</v>
      </c>
      <c r="R155" s="28">
        <f t="shared" si="43"/>
        <v>0</v>
      </c>
      <c r="S155" s="28">
        <f t="shared" si="44"/>
        <v>0</v>
      </c>
    </row>
    <row r="156" spans="1:19" ht="12" customHeight="1" x14ac:dyDescent="0.2">
      <c r="A156" s="33">
        <f t="shared" si="30"/>
        <v>131</v>
      </c>
      <c r="B156" s="32">
        <v>0</v>
      </c>
      <c r="C156" s="31">
        <f t="shared" si="31"/>
        <v>0</v>
      </c>
      <c r="D156" s="32">
        <v>0</v>
      </c>
      <c r="E156" s="31">
        <f t="shared" si="32"/>
        <v>0</v>
      </c>
      <c r="F156" s="30" t="s">
        <v>6</v>
      </c>
      <c r="G156" s="28">
        <f t="shared" si="33"/>
        <v>0</v>
      </c>
      <c r="H156" s="28">
        <f t="shared" si="34"/>
        <v>0</v>
      </c>
      <c r="I156" s="28">
        <f t="shared" si="35"/>
        <v>0</v>
      </c>
      <c r="J156" s="28">
        <f t="shared" si="36"/>
        <v>0</v>
      </c>
      <c r="K156" s="28">
        <f t="shared" si="37"/>
        <v>0</v>
      </c>
      <c r="L156" s="29"/>
      <c r="M156" s="28">
        <f t="shared" si="38"/>
        <v>0</v>
      </c>
      <c r="N156" s="28">
        <f t="shared" si="39"/>
        <v>0</v>
      </c>
      <c r="O156" s="28">
        <f t="shared" si="40"/>
        <v>0</v>
      </c>
      <c r="P156" s="28">
        <f t="shared" si="41"/>
        <v>0</v>
      </c>
      <c r="Q156" s="28">
        <f t="shared" si="42"/>
        <v>0</v>
      </c>
      <c r="R156" s="28">
        <f t="shared" si="43"/>
        <v>0</v>
      </c>
      <c r="S156" s="28">
        <f t="shared" si="44"/>
        <v>0</v>
      </c>
    </row>
    <row r="157" spans="1:19" ht="12" customHeight="1" x14ac:dyDescent="0.2">
      <c r="A157" s="33">
        <f t="shared" si="30"/>
        <v>132</v>
      </c>
      <c r="B157" s="32">
        <v>0</v>
      </c>
      <c r="C157" s="31">
        <f t="shared" si="31"/>
        <v>0</v>
      </c>
      <c r="D157" s="32">
        <v>0</v>
      </c>
      <c r="E157" s="31">
        <f t="shared" si="32"/>
        <v>0</v>
      </c>
      <c r="F157" s="30" t="s">
        <v>6</v>
      </c>
      <c r="G157" s="28">
        <f t="shared" si="33"/>
        <v>0</v>
      </c>
      <c r="H157" s="28">
        <f t="shared" si="34"/>
        <v>0</v>
      </c>
      <c r="I157" s="28">
        <f t="shared" si="35"/>
        <v>0</v>
      </c>
      <c r="J157" s="28">
        <f t="shared" si="36"/>
        <v>0</v>
      </c>
      <c r="K157" s="28">
        <f t="shared" si="37"/>
        <v>0</v>
      </c>
      <c r="L157" s="29"/>
      <c r="M157" s="28">
        <f t="shared" si="38"/>
        <v>0</v>
      </c>
      <c r="N157" s="28">
        <f t="shared" si="39"/>
        <v>0</v>
      </c>
      <c r="O157" s="28">
        <f t="shared" si="40"/>
        <v>0</v>
      </c>
      <c r="P157" s="28">
        <f t="shared" si="41"/>
        <v>0</v>
      </c>
      <c r="Q157" s="28">
        <f t="shared" si="42"/>
        <v>0</v>
      </c>
      <c r="R157" s="28">
        <f t="shared" si="43"/>
        <v>0</v>
      </c>
      <c r="S157" s="28">
        <f t="shared" si="44"/>
        <v>0</v>
      </c>
    </row>
    <row r="158" spans="1:19" ht="12" customHeight="1" x14ac:dyDescent="0.2">
      <c r="A158" s="33">
        <f t="shared" si="30"/>
        <v>133</v>
      </c>
      <c r="B158" s="32">
        <v>0</v>
      </c>
      <c r="C158" s="31">
        <f t="shared" si="31"/>
        <v>0</v>
      </c>
      <c r="D158" s="32">
        <v>0</v>
      </c>
      <c r="E158" s="31">
        <f t="shared" si="32"/>
        <v>0</v>
      </c>
      <c r="F158" s="30" t="s">
        <v>6</v>
      </c>
      <c r="G158" s="28">
        <f t="shared" si="33"/>
        <v>0</v>
      </c>
      <c r="H158" s="28">
        <f t="shared" si="34"/>
        <v>0</v>
      </c>
      <c r="I158" s="28">
        <f t="shared" si="35"/>
        <v>0</v>
      </c>
      <c r="J158" s="28">
        <f t="shared" si="36"/>
        <v>0</v>
      </c>
      <c r="K158" s="28">
        <f t="shared" si="37"/>
        <v>0</v>
      </c>
      <c r="L158" s="29"/>
      <c r="M158" s="28">
        <f t="shared" si="38"/>
        <v>0</v>
      </c>
      <c r="N158" s="28">
        <f t="shared" si="39"/>
        <v>0</v>
      </c>
      <c r="O158" s="28">
        <f t="shared" si="40"/>
        <v>0</v>
      </c>
      <c r="P158" s="28">
        <f t="shared" si="41"/>
        <v>0</v>
      </c>
      <c r="Q158" s="28">
        <f t="shared" si="42"/>
        <v>0</v>
      </c>
      <c r="R158" s="28">
        <f t="shared" si="43"/>
        <v>0</v>
      </c>
      <c r="S158" s="28">
        <f t="shared" si="44"/>
        <v>0</v>
      </c>
    </row>
    <row r="159" spans="1:19" ht="12" customHeight="1" x14ac:dyDescent="0.2">
      <c r="A159" s="33">
        <f t="shared" si="30"/>
        <v>134</v>
      </c>
      <c r="B159" s="32">
        <v>0</v>
      </c>
      <c r="C159" s="31">
        <f t="shared" si="31"/>
        <v>0</v>
      </c>
      <c r="D159" s="32">
        <v>0</v>
      </c>
      <c r="E159" s="31">
        <f t="shared" si="32"/>
        <v>0</v>
      </c>
      <c r="F159" s="30" t="s">
        <v>6</v>
      </c>
      <c r="G159" s="28">
        <f t="shared" si="33"/>
        <v>0</v>
      </c>
      <c r="H159" s="28">
        <f t="shared" si="34"/>
        <v>0</v>
      </c>
      <c r="I159" s="28">
        <f t="shared" si="35"/>
        <v>0</v>
      </c>
      <c r="J159" s="28">
        <f t="shared" si="36"/>
        <v>0</v>
      </c>
      <c r="K159" s="28">
        <f t="shared" si="37"/>
        <v>0</v>
      </c>
      <c r="L159" s="29"/>
      <c r="M159" s="28">
        <f t="shared" si="38"/>
        <v>0</v>
      </c>
      <c r="N159" s="28">
        <f t="shared" si="39"/>
        <v>0</v>
      </c>
      <c r="O159" s="28">
        <f t="shared" si="40"/>
        <v>0</v>
      </c>
      <c r="P159" s="28">
        <f t="shared" si="41"/>
        <v>0</v>
      </c>
      <c r="Q159" s="28">
        <f t="shared" si="42"/>
        <v>0</v>
      </c>
      <c r="R159" s="28">
        <f t="shared" si="43"/>
        <v>0</v>
      </c>
      <c r="S159" s="28">
        <f t="shared" si="44"/>
        <v>0</v>
      </c>
    </row>
    <row r="160" spans="1:19" ht="12" customHeight="1" x14ac:dyDescent="0.2">
      <c r="A160" s="33">
        <f t="shared" si="30"/>
        <v>135</v>
      </c>
      <c r="B160" s="32">
        <v>0</v>
      </c>
      <c r="C160" s="31">
        <f t="shared" si="31"/>
        <v>0</v>
      </c>
      <c r="D160" s="32">
        <v>0</v>
      </c>
      <c r="E160" s="31">
        <f t="shared" si="32"/>
        <v>0</v>
      </c>
      <c r="F160" s="30" t="s">
        <v>6</v>
      </c>
      <c r="G160" s="28">
        <f t="shared" si="33"/>
        <v>0</v>
      </c>
      <c r="H160" s="28">
        <f t="shared" si="34"/>
        <v>0</v>
      </c>
      <c r="I160" s="28">
        <f t="shared" si="35"/>
        <v>0</v>
      </c>
      <c r="J160" s="28">
        <f t="shared" si="36"/>
        <v>0</v>
      </c>
      <c r="K160" s="28">
        <f t="shared" si="37"/>
        <v>0</v>
      </c>
      <c r="L160" s="29"/>
      <c r="M160" s="28">
        <f t="shared" si="38"/>
        <v>0</v>
      </c>
      <c r="N160" s="28">
        <f t="shared" si="39"/>
        <v>0</v>
      </c>
      <c r="O160" s="28">
        <f t="shared" si="40"/>
        <v>0</v>
      </c>
      <c r="P160" s="28">
        <f t="shared" si="41"/>
        <v>0</v>
      </c>
      <c r="Q160" s="28">
        <f t="shared" si="42"/>
        <v>0</v>
      </c>
      <c r="R160" s="28">
        <f t="shared" si="43"/>
        <v>0</v>
      </c>
      <c r="S160" s="28">
        <f t="shared" si="44"/>
        <v>0</v>
      </c>
    </row>
    <row r="161" spans="1:19" ht="12" customHeight="1" x14ac:dyDescent="0.2">
      <c r="A161" s="33">
        <f t="shared" si="30"/>
        <v>136</v>
      </c>
      <c r="B161" s="32">
        <v>0</v>
      </c>
      <c r="C161" s="31">
        <f t="shared" si="31"/>
        <v>0</v>
      </c>
      <c r="D161" s="32">
        <v>0</v>
      </c>
      <c r="E161" s="31">
        <f t="shared" si="32"/>
        <v>0</v>
      </c>
      <c r="F161" s="30" t="s">
        <v>6</v>
      </c>
      <c r="G161" s="28">
        <f t="shared" si="33"/>
        <v>0</v>
      </c>
      <c r="H161" s="28">
        <f t="shared" si="34"/>
        <v>0</v>
      </c>
      <c r="I161" s="28">
        <f t="shared" si="35"/>
        <v>0</v>
      </c>
      <c r="J161" s="28">
        <f t="shared" si="36"/>
        <v>0</v>
      </c>
      <c r="K161" s="28">
        <f t="shared" si="37"/>
        <v>0</v>
      </c>
      <c r="L161" s="29"/>
      <c r="M161" s="28">
        <f t="shared" si="38"/>
        <v>0</v>
      </c>
      <c r="N161" s="28">
        <f t="shared" si="39"/>
        <v>0</v>
      </c>
      <c r="O161" s="28">
        <f t="shared" si="40"/>
        <v>0</v>
      </c>
      <c r="P161" s="28">
        <f t="shared" si="41"/>
        <v>0</v>
      </c>
      <c r="Q161" s="28">
        <f t="shared" si="42"/>
        <v>0</v>
      </c>
      <c r="R161" s="28">
        <f t="shared" si="43"/>
        <v>0</v>
      </c>
      <c r="S161" s="28">
        <f t="shared" si="44"/>
        <v>0</v>
      </c>
    </row>
    <row r="162" spans="1:19" ht="12" customHeight="1" x14ac:dyDescent="0.2">
      <c r="A162" s="33">
        <f t="shared" si="30"/>
        <v>137</v>
      </c>
      <c r="B162" s="32">
        <v>0</v>
      </c>
      <c r="C162" s="31">
        <f t="shared" si="31"/>
        <v>0</v>
      </c>
      <c r="D162" s="32">
        <v>0</v>
      </c>
      <c r="E162" s="31">
        <f t="shared" si="32"/>
        <v>0</v>
      </c>
      <c r="F162" s="30" t="s">
        <v>6</v>
      </c>
      <c r="G162" s="28">
        <f t="shared" si="33"/>
        <v>0</v>
      </c>
      <c r="H162" s="28">
        <f t="shared" si="34"/>
        <v>0</v>
      </c>
      <c r="I162" s="28">
        <f t="shared" si="35"/>
        <v>0</v>
      </c>
      <c r="J162" s="28">
        <f t="shared" si="36"/>
        <v>0</v>
      </c>
      <c r="K162" s="28">
        <f t="shared" si="37"/>
        <v>0</v>
      </c>
      <c r="L162" s="29"/>
      <c r="M162" s="28">
        <f t="shared" si="38"/>
        <v>0</v>
      </c>
      <c r="N162" s="28">
        <f t="shared" si="39"/>
        <v>0</v>
      </c>
      <c r="O162" s="28">
        <f t="shared" si="40"/>
        <v>0</v>
      </c>
      <c r="P162" s="28">
        <f t="shared" si="41"/>
        <v>0</v>
      </c>
      <c r="Q162" s="28">
        <f t="shared" si="42"/>
        <v>0</v>
      </c>
      <c r="R162" s="28">
        <f t="shared" si="43"/>
        <v>0</v>
      </c>
      <c r="S162" s="28">
        <f t="shared" si="44"/>
        <v>0</v>
      </c>
    </row>
    <row r="163" spans="1:19" ht="12" customHeight="1" x14ac:dyDescent="0.2">
      <c r="A163" s="33">
        <f t="shared" si="30"/>
        <v>138</v>
      </c>
      <c r="B163" s="32">
        <v>0</v>
      </c>
      <c r="C163" s="31">
        <f t="shared" si="31"/>
        <v>0</v>
      </c>
      <c r="D163" s="32">
        <v>0</v>
      </c>
      <c r="E163" s="31">
        <f t="shared" si="32"/>
        <v>0</v>
      </c>
      <c r="F163" s="30" t="s">
        <v>6</v>
      </c>
      <c r="G163" s="28">
        <f t="shared" si="33"/>
        <v>0</v>
      </c>
      <c r="H163" s="28">
        <f t="shared" si="34"/>
        <v>0</v>
      </c>
      <c r="I163" s="28">
        <f t="shared" si="35"/>
        <v>0</v>
      </c>
      <c r="J163" s="28">
        <f t="shared" si="36"/>
        <v>0</v>
      </c>
      <c r="K163" s="28">
        <f t="shared" si="37"/>
        <v>0</v>
      </c>
      <c r="L163" s="29"/>
      <c r="M163" s="28">
        <f t="shared" si="38"/>
        <v>0</v>
      </c>
      <c r="N163" s="28">
        <f t="shared" si="39"/>
        <v>0</v>
      </c>
      <c r="O163" s="28">
        <f t="shared" si="40"/>
        <v>0</v>
      </c>
      <c r="P163" s="28">
        <f t="shared" si="41"/>
        <v>0</v>
      </c>
      <c r="Q163" s="28">
        <f t="shared" si="42"/>
        <v>0</v>
      </c>
      <c r="R163" s="28">
        <f t="shared" si="43"/>
        <v>0</v>
      </c>
      <c r="S163" s="28">
        <f t="shared" si="44"/>
        <v>0</v>
      </c>
    </row>
    <row r="164" spans="1:19" ht="12" customHeight="1" x14ac:dyDescent="0.2">
      <c r="A164" s="33">
        <f t="shared" si="30"/>
        <v>139</v>
      </c>
      <c r="B164" s="32">
        <v>0</v>
      </c>
      <c r="C164" s="31">
        <f t="shared" si="31"/>
        <v>0</v>
      </c>
      <c r="D164" s="32">
        <v>0</v>
      </c>
      <c r="E164" s="31">
        <f t="shared" si="32"/>
        <v>0</v>
      </c>
      <c r="F164" s="30" t="s">
        <v>6</v>
      </c>
      <c r="G164" s="28">
        <f t="shared" si="33"/>
        <v>0</v>
      </c>
      <c r="H164" s="28">
        <f t="shared" si="34"/>
        <v>0</v>
      </c>
      <c r="I164" s="28">
        <f t="shared" si="35"/>
        <v>0</v>
      </c>
      <c r="J164" s="28">
        <f t="shared" si="36"/>
        <v>0</v>
      </c>
      <c r="K164" s="28">
        <f t="shared" si="37"/>
        <v>0</v>
      </c>
      <c r="L164" s="29"/>
      <c r="M164" s="28">
        <f t="shared" si="38"/>
        <v>0</v>
      </c>
      <c r="N164" s="28">
        <f t="shared" si="39"/>
        <v>0</v>
      </c>
      <c r="O164" s="28">
        <f t="shared" si="40"/>
        <v>0</v>
      </c>
      <c r="P164" s="28">
        <f t="shared" si="41"/>
        <v>0</v>
      </c>
      <c r="Q164" s="28">
        <f t="shared" si="42"/>
        <v>0</v>
      </c>
      <c r="R164" s="28">
        <f t="shared" si="43"/>
        <v>0</v>
      </c>
      <c r="S164" s="28">
        <f t="shared" si="44"/>
        <v>0</v>
      </c>
    </row>
    <row r="165" spans="1:19" ht="12" customHeight="1" x14ac:dyDescent="0.2">
      <c r="A165" s="33">
        <f t="shared" si="30"/>
        <v>140</v>
      </c>
      <c r="B165" s="32">
        <v>0</v>
      </c>
      <c r="C165" s="31">
        <f t="shared" si="31"/>
        <v>0</v>
      </c>
      <c r="D165" s="32">
        <v>0</v>
      </c>
      <c r="E165" s="31">
        <f t="shared" si="32"/>
        <v>0</v>
      </c>
      <c r="F165" s="30" t="s">
        <v>6</v>
      </c>
      <c r="G165" s="28">
        <f t="shared" si="33"/>
        <v>0</v>
      </c>
      <c r="H165" s="28">
        <f t="shared" si="34"/>
        <v>0</v>
      </c>
      <c r="I165" s="28">
        <f t="shared" si="35"/>
        <v>0</v>
      </c>
      <c r="J165" s="28">
        <f t="shared" si="36"/>
        <v>0</v>
      </c>
      <c r="K165" s="28">
        <f t="shared" si="37"/>
        <v>0</v>
      </c>
      <c r="L165" s="29"/>
      <c r="M165" s="28">
        <f t="shared" si="38"/>
        <v>0</v>
      </c>
      <c r="N165" s="28">
        <f t="shared" si="39"/>
        <v>0</v>
      </c>
      <c r="O165" s="28">
        <f t="shared" si="40"/>
        <v>0</v>
      </c>
      <c r="P165" s="28">
        <f t="shared" si="41"/>
        <v>0</v>
      </c>
      <c r="Q165" s="28">
        <f t="shared" si="42"/>
        <v>0</v>
      </c>
      <c r="R165" s="28">
        <f t="shared" si="43"/>
        <v>0</v>
      </c>
      <c r="S165" s="28">
        <f t="shared" si="44"/>
        <v>0</v>
      </c>
    </row>
    <row r="166" spans="1:19" ht="12" customHeight="1" x14ac:dyDescent="0.2">
      <c r="A166" s="33">
        <f t="shared" si="30"/>
        <v>141</v>
      </c>
      <c r="B166" s="32">
        <v>0</v>
      </c>
      <c r="C166" s="31">
        <f t="shared" si="31"/>
        <v>0</v>
      </c>
      <c r="D166" s="32">
        <v>0</v>
      </c>
      <c r="E166" s="31">
        <f t="shared" si="32"/>
        <v>0</v>
      </c>
      <c r="F166" s="30" t="s">
        <v>6</v>
      </c>
      <c r="G166" s="28">
        <f t="shared" si="33"/>
        <v>0</v>
      </c>
      <c r="H166" s="28">
        <f t="shared" si="34"/>
        <v>0</v>
      </c>
      <c r="I166" s="28">
        <f t="shared" si="35"/>
        <v>0</v>
      </c>
      <c r="J166" s="28">
        <f t="shared" si="36"/>
        <v>0</v>
      </c>
      <c r="K166" s="28">
        <f t="shared" si="37"/>
        <v>0</v>
      </c>
      <c r="L166" s="29"/>
      <c r="M166" s="28">
        <f t="shared" si="38"/>
        <v>0</v>
      </c>
      <c r="N166" s="28">
        <f t="shared" si="39"/>
        <v>0</v>
      </c>
      <c r="O166" s="28">
        <f t="shared" si="40"/>
        <v>0</v>
      </c>
      <c r="P166" s="28">
        <f t="shared" si="41"/>
        <v>0</v>
      </c>
      <c r="Q166" s="28">
        <f t="shared" si="42"/>
        <v>0</v>
      </c>
      <c r="R166" s="28">
        <f t="shared" si="43"/>
        <v>0</v>
      </c>
      <c r="S166" s="28">
        <f t="shared" si="44"/>
        <v>0</v>
      </c>
    </row>
    <row r="167" spans="1:19" ht="12" customHeight="1" x14ac:dyDescent="0.2">
      <c r="A167" s="33">
        <f t="shared" si="30"/>
        <v>142</v>
      </c>
      <c r="B167" s="32">
        <v>0</v>
      </c>
      <c r="C167" s="31">
        <f t="shared" si="31"/>
        <v>0</v>
      </c>
      <c r="D167" s="32">
        <v>0</v>
      </c>
      <c r="E167" s="31">
        <f t="shared" si="32"/>
        <v>0</v>
      </c>
      <c r="F167" s="30" t="s">
        <v>6</v>
      </c>
      <c r="G167" s="28">
        <f t="shared" si="33"/>
        <v>0</v>
      </c>
      <c r="H167" s="28">
        <f t="shared" si="34"/>
        <v>0</v>
      </c>
      <c r="I167" s="28">
        <f t="shared" si="35"/>
        <v>0</v>
      </c>
      <c r="J167" s="28">
        <f t="shared" si="36"/>
        <v>0</v>
      </c>
      <c r="K167" s="28">
        <f t="shared" si="37"/>
        <v>0</v>
      </c>
      <c r="L167" s="29"/>
      <c r="M167" s="28">
        <f t="shared" si="38"/>
        <v>0</v>
      </c>
      <c r="N167" s="28">
        <f t="shared" si="39"/>
        <v>0</v>
      </c>
      <c r="O167" s="28">
        <f t="shared" si="40"/>
        <v>0</v>
      </c>
      <c r="P167" s="28">
        <f t="shared" si="41"/>
        <v>0</v>
      </c>
      <c r="Q167" s="28">
        <f t="shared" si="42"/>
        <v>0</v>
      </c>
      <c r="R167" s="28">
        <f t="shared" si="43"/>
        <v>0</v>
      </c>
      <c r="S167" s="28">
        <f t="shared" si="44"/>
        <v>0</v>
      </c>
    </row>
    <row r="168" spans="1:19" ht="12" customHeight="1" x14ac:dyDescent="0.2">
      <c r="A168" s="33">
        <f t="shared" si="30"/>
        <v>143</v>
      </c>
      <c r="B168" s="32">
        <v>0</v>
      </c>
      <c r="C168" s="31">
        <f t="shared" si="31"/>
        <v>0</v>
      </c>
      <c r="D168" s="32">
        <v>0</v>
      </c>
      <c r="E168" s="31">
        <f t="shared" si="32"/>
        <v>0</v>
      </c>
      <c r="F168" s="30" t="s">
        <v>6</v>
      </c>
      <c r="G168" s="28">
        <f t="shared" si="33"/>
        <v>0</v>
      </c>
      <c r="H168" s="28">
        <f t="shared" si="34"/>
        <v>0</v>
      </c>
      <c r="I168" s="28">
        <f t="shared" si="35"/>
        <v>0</v>
      </c>
      <c r="J168" s="28">
        <f t="shared" si="36"/>
        <v>0</v>
      </c>
      <c r="K168" s="28">
        <f t="shared" si="37"/>
        <v>0</v>
      </c>
      <c r="L168" s="29"/>
      <c r="M168" s="28">
        <f t="shared" si="38"/>
        <v>0</v>
      </c>
      <c r="N168" s="28">
        <f t="shared" si="39"/>
        <v>0</v>
      </c>
      <c r="O168" s="28">
        <f t="shared" si="40"/>
        <v>0</v>
      </c>
      <c r="P168" s="28">
        <f t="shared" si="41"/>
        <v>0</v>
      </c>
      <c r="Q168" s="28">
        <f t="shared" si="42"/>
        <v>0</v>
      </c>
      <c r="R168" s="28">
        <f t="shared" si="43"/>
        <v>0</v>
      </c>
      <c r="S168" s="28">
        <f t="shared" si="44"/>
        <v>0</v>
      </c>
    </row>
    <row r="169" spans="1:19" ht="12" customHeight="1" x14ac:dyDescent="0.2">
      <c r="A169" s="33">
        <f t="shared" si="30"/>
        <v>144</v>
      </c>
      <c r="B169" s="32">
        <v>0</v>
      </c>
      <c r="C169" s="31">
        <f t="shared" si="31"/>
        <v>0</v>
      </c>
      <c r="D169" s="32">
        <v>0</v>
      </c>
      <c r="E169" s="31">
        <f t="shared" si="32"/>
        <v>0</v>
      </c>
      <c r="F169" s="30" t="s">
        <v>6</v>
      </c>
      <c r="G169" s="28">
        <f t="shared" si="33"/>
        <v>0</v>
      </c>
      <c r="H169" s="28">
        <f t="shared" si="34"/>
        <v>0</v>
      </c>
      <c r="I169" s="28">
        <f t="shared" si="35"/>
        <v>0</v>
      </c>
      <c r="J169" s="28">
        <f t="shared" si="36"/>
        <v>0</v>
      </c>
      <c r="K169" s="28">
        <f t="shared" si="37"/>
        <v>0</v>
      </c>
      <c r="L169" s="29"/>
      <c r="M169" s="28">
        <f t="shared" si="38"/>
        <v>0</v>
      </c>
      <c r="N169" s="28">
        <f t="shared" si="39"/>
        <v>0</v>
      </c>
      <c r="O169" s="28">
        <f t="shared" si="40"/>
        <v>0</v>
      </c>
      <c r="P169" s="28">
        <f t="shared" si="41"/>
        <v>0</v>
      </c>
      <c r="Q169" s="28">
        <f t="shared" si="42"/>
        <v>0</v>
      </c>
      <c r="R169" s="28">
        <f t="shared" si="43"/>
        <v>0</v>
      </c>
      <c r="S169" s="28">
        <f t="shared" si="44"/>
        <v>0</v>
      </c>
    </row>
    <row r="170" spans="1:19" ht="12" customHeight="1" x14ac:dyDescent="0.2">
      <c r="A170" s="33">
        <f t="shared" si="30"/>
        <v>145</v>
      </c>
      <c r="B170" s="32">
        <v>0</v>
      </c>
      <c r="C170" s="31">
        <f t="shared" si="31"/>
        <v>0</v>
      </c>
      <c r="D170" s="32">
        <v>0</v>
      </c>
      <c r="E170" s="31">
        <f t="shared" si="32"/>
        <v>0</v>
      </c>
      <c r="F170" s="30" t="s">
        <v>6</v>
      </c>
      <c r="G170" s="28">
        <f t="shared" si="33"/>
        <v>0</v>
      </c>
      <c r="H170" s="28">
        <f t="shared" si="34"/>
        <v>0</v>
      </c>
      <c r="I170" s="28">
        <f t="shared" si="35"/>
        <v>0</v>
      </c>
      <c r="J170" s="28">
        <f t="shared" si="36"/>
        <v>0</v>
      </c>
      <c r="K170" s="28">
        <f t="shared" si="37"/>
        <v>0</v>
      </c>
      <c r="L170" s="29"/>
      <c r="M170" s="28">
        <f t="shared" si="38"/>
        <v>0</v>
      </c>
      <c r="N170" s="28">
        <f t="shared" si="39"/>
        <v>0</v>
      </c>
      <c r="O170" s="28">
        <f t="shared" si="40"/>
        <v>0</v>
      </c>
      <c r="P170" s="28">
        <f t="shared" si="41"/>
        <v>0</v>
      </c>
      <c r="Q170" s="28">
        <f t="shared" si="42"/>
        <v>0</v>
      </c>
      <c r="R170" s="28">
        <f t="shared" si="43"/>
        <v>0</v>
      </c>
      <c r="S170" s="28">
        <f t="shared" si="44"/>
        <v>0</v>
      </c>
    </row>
    <row r="171" spans="1:19" ht="12" customHeight="1" x14ac:dyDescent="0.2">
      <c r="A171" s="33">
        <f t="shared" si="30"/>
        <v>146</v>
      </c>
      <c r="B171" s="32">
        <v>0</v>
      </c>
      <c r="C171" s="31">
        <f t="shared" si="31"/>
        <v>0</v>
      </c>
      <c r="D171" s="32">
        <v>0</v>
      </c>
      <c r="E171" s="31">
        <f t="shared" si="32"/>
        <v>0</v>
      </c>
      <c r="F171" s="30" t="s">
        <v>6</v>
      </c>
      <c r="G171" s="28">
        <f t="shared" si="33"/>
        <v>0</v>
      </c>
      <c r="H171" s="28">
        <f t="shared" si="34"/>
        <v>0</v>
      </c>
      <c r="I171" s="28">
        <f t="shared" si="35"/>
        <v>0</v>
      </c>
      <c r="J171" s="28">
        <f t="shared" si="36"/>
        <v>0</v>
      </c>
      <c r="K171" s="28">
        <f t="shared" si="37"/>
        <v>0</v>
      </c>
      <c r="L171" s="29"/>
      <c r="M171" s="28">
        <f t="shared" si="38"/>
        <v>0</v>
      </c>
      <c r="N171" s="28">
        <f t="shared" si="39"/>
        <v>0</v>
      </c>
      <c r="O171" s="28">
        <f t="shared" si="40"/>
        <v>0</v>
      </c>
      <c r="P171" s="28">
        <f t="shared" si="41"/>
        <v>0</v>
      </c>
      <c r="Q171" s="28">
        <f t="shared" si="42"/>
        <v>0</v>
      </c>
      <c r="R171" s="28">
        <f t="shared" si="43"/>
        <v>0</v>
      </c>
      <c r="S171" s="28">
        <f t="shared" si="44"/>
        <v>0</v>
      </c>
    </row>
    <row r="172" spans="1:19" ht="12" customHeight="1" x14ac:dyDescent="0.2">
      <c r="A172" s="33">
        <f t="shared" si="30"/>
        <v>147</v>
      </c>
      <c r="B172" s="32">
        <v>0</v>
      </c>
      <c r="C172" s="31">
        <f t="shared" si="31"/>
        <v>0</v>
      </c>
      <c r="D172" s="32">
        <v>0</v>
      </c>
      <c r="E172" s="31">
        <f t="shared" si="32"/>
        <v>0</v>
      </c>
      <c r="F172" s="30" t="s">
        <v>6</v>
      </c>
      <c r="G172" s="28">
        <f t="shared" si="33"/>
        <v>0</v>
      </c>
      <c r="H172" s="28">
        <f t="shared" si="34"/>
        <v>0</v>
      </c>
      <c r="I172" s="28">
        <f t="shared" si="35"/>
        <v>0</v>
      </c>
      <c r="J172" s="28">
        <f t="shared" si="36"/>
        <v>0</v>
      </c>
      <c r="K172" s="28">
        <f t="shared" si="37"/>
        <v>0</v>
      </c>
      <c r="L172" s="29"/>
      <c r="M172" s="28">
        <f t="shared" si="38"/>
        <v>0</v>
      </c>
      <c r="N172" s="28">
        <f t="shared" si="39"/>
        <v>0</v>
      </c>
      <c r="O172" s="28">
        <f t="shared" si="40"/>
        <v>0</v>
      </c>
      <c r="P172" s="28">
        <f t="shared" si="41"/>
        <v>0</v>
      </c>
      <c r="Q172" s="28">
        <f t="shared" si="42"/>
        <v>0</v>
      </c>
      <c r="R172" s="28">
        <f t="shared" si="43"/>
        <v>0</v>
      </c>
      <c r="S172" s="28">
        <f t="shared" si="44"/>
        <v>0</v>
      </c>
    </row>
    <row r="173" spans="1:19" ht="12" customHeight="1" x14ac:dyDescent="0.2">
      <c r="A173" s="33">
        <f t="shared" si="30"/>
        <v>148</v>
      </c>
      <c r="B173" s="32">
        <v>0</v>
      </c>
      <c r="C173" s="31">
        <f t="shared" si="31"/>
        <v>0</v>
      </c>
      <c r="D173" s="32">
        <v>0</v>
      </c>
      <c r="E173" s="31">
        <f t="shared" si="32"/>
        <v>0</v>
      </c>
      <c r="F173" s="30" t="s">
        <v>6</v>
      </c>
      <c r="G173" s="28">
        <f t="shared" si="33"/>
        <v>0</v>
      </c>
      <c r="H173" s="28">
        <f t="shared" si="34"/>
        <v>0</v>
      </c>
      <c r="I173" s="28">
        <f t="shared" si="35"/>
        <v>0</v>
      </c>
      <c r="J173" s="28">
        <f t="shared" si="36"/>
        <v>0</v>
      </c>
      <c r="K173" s="28">
        <f t="shared" si="37"/>
        <v>0</v>
      </c>
      <c r="L173" s="29"/>
      <c r="M173" s="28">
        <f t="shared" si="38"/>
        <v>0</v>
      </c>
      <c r="N173" s="28">
        <f t="shared" si="39"/>
        <v>0</v>
      </c>
      <c r="O173" s="28">
        <f t="shared" si="40"/>
        <v>0</v>
      </c>
      <c r="P173" s="28">
        <f t="shared" si="41"/>
        <v>0</v>
      </c>
      <c r="Q173" s="28">
        <f t="shared" si="42"/>
        <v>0</v>
      </c>
      <c r="R173" s="28">
        <f t="shared" si="43"/>
        <v>0</v>
      </c>
      <c r="S173" s="28">
        <f t="shared" si="44"/>
        <v>0</v>
      </c>
    </row>
    <row r="174" spans="1:19" ht="12" customHeight="1" x14ac:dyDescent="0.2">
      <c r="A174" s="33">
        <f t="shared" si="30"/>
        <v>149</v>
      </c>
      <c r="B174" s="32">
        <v>0</v>
      </c>
      <c r="C174" s="31">
        <f t="shared" si="31"/>
        <v>0</v>
      </c>
      <c r="D174" s="32">
        <v>0</v>
      </c>
      <c r="E174" s="31">
        <f t="shared" si="32"/>
        <v>0</v>
      </c>
      <c r="F174" s="30" t="s">
        <v>6</v>
      </c>
      <c r="G174" s="28">
        <f t="shared" si="33"/>
        <v>0</v>
      </c>
      <c r="H174" s="28">
        <f t="shared" si="34"/>
        <v>0</v>
      </c>
      <c r="I174" s="28">
        <f t="shared" si="35"/>
        <v>0</v>
      </c>
      <c r="J174" s="28">
        <f t="shared" si="36"/>
        <v>0</v>
      </c>
      <c r="K174" s="28">
        <f t="shared" si="37"/>
        <v>0</v>
      </c>
      <c r="L174" s="29"/>
      <c r="M174" s="28">
        <f t="shared" si="38"/>
        <v>0</v>
      </c>
      <c r="N174" s="28">
        <f t="shared" si="39"/>
        <v>0</v>
      </c>
      <c r="O174" s="28">
        <f t="shared" si="40"/>
        <v>0</v>
      </c>
      <c r="P174" s="28">
        <f t="shared" si="41"/>
        <v>0</v>
      </c>
      <c r="Q174" s="28">
        <f t="shared" si="42"/>
        <v>0</v>
      </c>
      <c r="R174" s="28">
        <f t="shared" si="43"/>
        <v>0</v>
      </c>
      <c r="S174" s="28">
        <f t="shared" si="44"/>
        <v>0</v>
      </c>
    </row>
    <row r="175" spans="1:19" ht="12" customHeight="1" x14ac:dyDescent="0.2">
      <c r="A175" s="33">
        <f t="shared" si="30"/>
        <v>150</v>
      </c>
      <c r="B175" s="32">
        <v>0</v>
      </c>
      <c r="C175" s="31">
        <f t="shared" si="31"/>
        <v>0</v>
      </c>
      <c r="D175" s="32">
        <v>0</v>
      </c>
      <c r="E175" s="31">
        <f t="shared" si="32"/>
        <v>0</v>
      </c>
      <c r="F175" s="30" t="s">
        <v>6</v>
      </c>
      <c r="G175" s="28">
        <f t="shared" si="33"/>
        <v>0</v>
      </c>
      <c r="H175" s="28">
        <f t="shared" si="34"/>
        <v>0</v>
      </c>
      <c r="I175" s="28">
        <f t="shared" si="35"/>
        <v>0</v>
      </c>
      <c r="J175" s="28">
        <f t="shared" si="36"/>
        <v>0</v>
      </c>
      <c r="K175" s="28">
        <f t="shared" si="37"/>
        <v>0</v>
      </c>
      <c r="L175" s="29"/>
      <c r="M175" s="28">
        <f t="shared" si="38"/>
        <v>0</v>
      </c>
      <c r="N175" s="28">
        <f t="shared" si="39"/>
        <v>0</v>
      </c>
      <c r="O175" s="28">
        <f t="shared" si="40"/>
        <v>0</v>
      </c>
      <c r="P175" s="28">
        <f t="shared" si="41"/>
        <v>0</v>
      </c>
      <c r="Q175" s="28">
        <f t="shared" si="42"/>
        <v>0</v>
      </c>
      <c r="R175" s="28">
        <f t="shared" si="43"/>
        <v>0</v>
      </c>
      <c r="S175" s="28">
        <f t="shared" si="44"/>
        <v>0</v>
      </c>
    </row>
    <row r="176" spans="1:19" ht="12" customHeight="1" x14ac:dyDescent="0.2">
      <c r="A176" s="33">
        <f t="shared" si="30"/>
        <v>151</v>
      </c>
      <c r="B176" s="32">
        <v>0</v>
      </c>
      <c r="C176" s="31">
        <f t="shared" si="31"/>
        <v>0</v>
      </c>
      <c r="D176" s="32">
        <v>0</v>
      </c>
      <c r="E176" s="31">
        <f t="shared" si="32"/>
        <v>0</v>
      </c>
      <c r="F176" s="30" t="s">
        <v>6</v>
      </c>
      <c r="G176" s="28">
        <f t="shared" si="33"/>
        <v>0</v>
      </c>
      <c r="H176" s="28">
        <f t="shared" si="34"/>
        <v>0</v>
      </c>
      <c r="I176" s="28">
        <f t="shared" si="35"/>
        <v>0</v>
      </c>
      <c r="J176" s="28">
        <f t="shared" si="36"/>
        <v>0</v>
      </c>
      <c r="K176" s="28">
        <f t="shared" si="37"/>
        <v>0</v>
      </c>
      <c r="L176" s="29"/>
      <c r="M176" s="28">
        <f t="shared" si="38"/>
        <v>0</v>
      </c>
      <c r="N176" s="28">
        <f t="shared" si="39"/>
        <v>0</v>
      </c>
      <c r="O176" s="28">
        <f t="shared" si="40"/>
        <v>0</v>
      </c>
      <c r="P176" s="28">
        <f t="shared" si="41"/>
        <v>0</v>
      </c>
      <c r="Q176" s="28">
        <f t="shared" si="42"/>
        <v>0</v>
      </c>
      <c r="R176" s="28">
        <f t="shared" si="43"/>
        <v>0</v>
      </c>
      <c r="S176" s="28">
        <f t="shared" si="44"/>
        <v>0</v>
      </c>
    </row>
    <row r="177" spans="1:19" ht="12" customHeight="1" x14ac:dyDescent="0.2">
      <c r="A177" s="33">
        <f t="shared" si="30"/>
        <v>152</v>
      </c>
      <c r="B177" s="32">
        <v>0</v>
      </c>
      <c r="C177" s="31">
        <f t="shared" si="31"/>
        <v>0</v>
      </c>
      <c r="D177" s="32">
        <v>0</v>
      </c>
      <c r="E177" s="31">
        <f t="shared" si="32"/>
        <v>0</v>
      </c>
      <c r="F177" s="30" t="s">
        <v>6</v>
      </c>
      <c r="G177" s="28">
        <f t="shared" si="33"/>
        <v>0</v>
      </c>
      <c r="H177" s="28">
        <f t="shared" si="34"/>
        <v>0</v>
      </c>
      <c r="I177" s="28">
        <f t="shared" si="35"/>
        <v>0</v>
      </c>
      <c r="J177" s="28">
        <f t="shared" si="36"/>
        <v>0</v>
      </c>
      <c r="K177" s="28">
        <f t="shared" si="37"/>
        <v>0</v>
      </c>
      <c r="L177" s="29"/>
      <c r="M177" s="28">
        <f t="shared" si="38"/>
        <v>0</v>
      </c>
      <c r="N177" s="28">
        <f t="shared" si="39"/>
        <v>0</v>
      </c>
      <c r="O177" s="28">
        <f t="shared" si="40"/>
        <v>0</v>
      </c>
      <c r="P177" s="28">
        <f t="shared" si="41"/>
        <v>0</v>
      </c>
      <c r="Q177" s="28">
        <f t="shared" si="42"/>
        <v>0</v>
      </c>
      <c r="R177" s="28">
        <f t="shared" si="43"/>
        <v>0</v>
      </c>
      <c r="S177" s="28">
        <f t="shared" si="44"/>
        <v>0</v>
      </c>
    </row>
    <row r="178" spans="1:19" ht="12" customHeight="1" x14ac:dyDescent="0.2">
      <c r="A178" s="33">
        <f t="shared" si="30"/>
        <v>153</v>
      </c>
      <c r="B178" s="32">
        <v>0</v>
      </c>
      <c r="C178" s="31">
        <f t="shared" si="31"/>
        <v>0</v>
      </c>
      <c r="D178" s="32">
        <v>0</v>
      </c>
      <c r="E178" s="31">
        <f t="shared" si="32"/>
        <v>0</v>
      </c>
      <c r="F178" s="30" t="s">
        <v>6</v>
      </c>
      <c r="G178" s="28">
        <f t="shared" si="33"/>
        <v>0</v>
      </c>
      <c r="H178" s="28">
        <f t="shared" si="34"/>
        <v>0</v>
      </c>
      <c r="I178" s="28">
        <f t="shared" si="35"/>
        <v>0</v>
      </c>
      <c r="J178" s="28">
        <f t="shared" si="36"/>
        <v>0</v>
      </c>
      <c r="K178" s="28">
        <f t="shared" si="37"/>
        <v>0</v>
      </c>
      <c r="L178" s="29"/>
      <c r="M178" s="28">
        <f t="shared" si="38"/>
        <v>0</v>
      </c>
      <c r="N178" s="28">
        <f t="shared" si="39"/>
        <v>0</v>
      </c>
      <c r="O178" s="28">
        <f t="shared" si="40"/>
        <v>0</v>
      </c>
      <c r="P178" s="28">
        <f t="shared" si="41"/>
        <v>0</v>
      </c>
      <c r="Q178" s="28">
        <f t="shared" si="42"/>
        <v>0</v>
      </c>
      <c r="R178" s="28">
        <f t="shared" si="43"/>
        <v>0</v>
      </c>
      <c r="S178" s="28">
        <f t="shared" si="44"/>
        <v>0</v>
      </c>
    </row>
    <row r="179" spans="1:19" ht="12" customHeight="1" x14ac:dyDescent="0.2">
      <c r="A179" s="33">
        <f t="shared" si="30"/>
        <v>154</v>
      </c>
      <c r="B179" s="32">
        <v>0</v>
      </c>
      <c r="C179" s="31">
        <f t="shared" si="31"/>
        <v>0</v>
      </c>
      <c r="D179" s="32">
        <v>0</v>
      </c>
      <c r="E179" s="31">
        <f t="shared" si="32"/>
        <v>0</v>
      </c>
      <c r="F179" s="30" t="s">
        <v>6</v>
      </c>
      <c r="G179" s="28">
        <f t="shared" si="33"/>
        <v>0</v>
      </c>
      <c r="H179" s="28">
        <f t="shared" si="34"/>
        <v>0</v>
      </c>
      <c r="I179" s="28">
        <f t="shared" si="35"/>
        <v>0</v>
      </c>
      <c r="J179" s="28">
        <f t="shared" si="36"/>
        <v>0</v>
      </c>
      <c r="K179" s="28">
        <f t="shared" si="37"/>
        <v>0</v>
      </c>
      <c r="L179" s="29"/>
      <c r="M179" s="28">
        <f t="shared" si="38"/>
        <v>0</v>
      </c>
      <c r="N179" s="28">
        <f t="shared" si="39"/>
        <v>0</v>
      </c>
      <c r="O179" s="28">
        <f t="shared" si="40"/>
        <v>0</v>
      </c>
      <c r="P179" s="28">
        <f t="shared" si="41"/>
        <v>0</v>
      </c>
      <c r="Q179" s="28">
        <f t="shared" si="42"/>
        <v>0</v>
      </c>
      <c r="R179" s="28">
        <f t="shared" si="43"/>
        <v>0</v>
      </c>
      <c r="S179" s="28">
        <f t="shared" si="44"/>
        <v>0</v>
      </c>
    </row>
    <row r="180" spans="1:19" ht="12" customHeight="1" x14ac:dyDescent="0.2">
      <c r="A180" s="33">
        <f t="shared" si="30"/>
        <v>155</v>
      </c>
      <c r="B180" s="32">
        <v>0</v>
      </c>
      <c r="C180" s="31">
        <f t="shared" si="31"/>
        <v>0</v>
      </c>
      <c r="D180" s="32">
        <v>0</v>
      </c>
      <c r="E180" s="31">
        <f t="shared" si="32"/>
        <v>0</v>
      </c>
      <c r="F180" s="30" t="s">
        <v>6</v>
      </c>
      <c r="G180" s="28">
        <f t="shared" si="33"/>
        <v>0</v>
      </c>
      <c r="H180" s="28">
        <f t="shared" si="34"/>
        <v>0</v>
      </c>
      <c r="I180" s="28">
        <f t="shared" si="35"/>
        <v>0</v>
      </c>
      <c r="J180" s="28">
        <f t="shared" si="36"/>
        <v>0</v>
      </c>
      <c r="K180" s="28">
        <f t="shared" si="37"/>
        <v>0</v>
      </c>
      <c r="L180" s="29"/>
      <c r="M180" s="28">
        <f t="shared" si="38"/>
        <v>0</v>
      </c>
      <c r="N180" s="28">
        <f t="shared" si="39"/>
        <v>0</v>
      </c>
      <c r="O180" s="28">
        <f t="shared" si="40"/>
        <v>0</v>
      </c>
      <c r="P180" s="28">
        <f t="shared" si="41"/>
        <v>0</v>
      </c>
      <c r="Q180" s="28">
        <f t="shared" si="42"/>
        <v>0</v>
      </c>
      <c r="R180" s="28">
        <f t="shared" si="43"/>
        <v>0</v>
      </c>
      <c r="S180" s="28">
        <f t="shared" si="44"/>
        <v>0</v>
      </c>
    </row>
    <row r="181" spans="1:19" ht="12" customHeight="1" x14ac:dyDescent="0.2">
      <c r="A181" s="33">
        <f t="shared" si="30"/>
        <v>156</v>
      </c>
      <c r="B181" s="32">
        <v>0</v>
      </c>
      <c r="C181" s="31">
        <f t="shared" si="31"/>
        <v>0</v>
      </c>
      <c r="D181" s="32">
        <v>0</v>
      </c>
      <c r="E181" s="31">
        <f t="shared" si="32"/>
        <v>0</v>
      </c>
      <c r="F181" s="30" t="s">
        <v>6</v>
      </c>
      <c r="G181" s="28">
        <f t="shared" si="33"/>
        <v>0</v>
      </c>
      <c r="H181" s="28">
        <f t="shared" si="34"/>
        <v>0</v>
      </c>
      <c r="I181" s="28">
        <f t="shared" si="35"/>
        <v>0</v>
      </c>
      <c r="J181" s="28">
        <f t="shared" si="36"/>
        <v>0</v>
      </c>
      <c r="K181" s="28">
        <f t="shared" si="37"/>
        <v>0</v>
      </c>
      <c r="L181" s="29"/>
      <c r="M181" s="28">
        <f t="shared" si="38"/>
        <v>0</v>
      </c>
      <c r="N181" s="28">
        <f t="shared" si="39"/>
        <v>0</v>
      </c>
      <c r="O181" s="28">
        <f t="shared" si="40"/>
        <v>0</v>
      </c>
      <c r="P181" s="28">
        <f t="shared" si="41"/>
        <v>0</v>
      </c>
      <c r="Q181" s="28">
        <f t="shared" si="42"/>
        <v>0</v>
      </c>
      <c r="R181" s="28">
        <f t="shared" si="43"/>
        <v>0</v>
      </c>
      <c r="S181" s="28">
        <f t="shared" si="44"/>
        <v>0</v>
      </c>
    </row>
    <row r="182" spans="1:19" ht="12" customHeight="1" x14ac:dyDescent="0.2">
      <c r="A182" s="33">
        <f t="shared" si="30"/>
        <v>157</v>
      </c>
      <c r="B182" s="32">
        <v>0</v>
      </c>
      <c r="C182" s="31">
        <f t="shared" si="31"/>
        <v>0</v>
      </c>
      <c r="D182" s="32">
        <v>0</v>
      </c>
      <c r="E182" s="31">
        <f t="shared" si="32"/>
        <v>0</v>
      </c>
      <c r="F182" s="30" t="s">
        <v>6</v>
      </c>
      <c r="G182" s="28">
        <f t="shared" si="33"/>
        <v>0</v>
      </c>
      <c r="H182" s="28">
        <f t="shared" si="34"/>
        <v>0</v>
      </c>
      <c r="I182" s="28">
        <f t="shared" si="35"/>
        <v>0</v>
      </c>
      <c r="J182" s="28">
        <f t="shared" si="36"/>
        <v>0</v>
      </c>
      <c r="K182" s="28">
        <f t="shared" si="37"/>
        <v>0</v>
      </c>
      <c r="L182" s="29"/>
      <c r="M182" s="28">
        <f t="shared" si="38"/>
        <v>0</v>
      </c>
      <c r="N182" s="28">
        <f t="shared" si="39"/>
        <v>0</v>
      </c>
      <c r="O182" s="28">
        <f t="shared" si="40"/>
        <v>0</v>
      </c>
      <c r="P182" s="28">
        <f t="shared" si="41"/>
        <v>0</v>
      </c>
      <c r="Q182" s="28">
        <f t="shared" si="42"/>
        <v>0</v>
      </c>
      <c r="R182" s="28">
        <f t="shared" si="43"/>
        <v>0</v>
      </c>
      <c r="S182" s="28">
        <f t="shared" si="44"/>
        <v>0</v>
      </c>
    </row>
    <row r="183" spans="1:19" ht="12" customHeight="1" x14ac:dyDescent="0.2">
      <c r="A183" s="33">
        <f t="shared" si="30"/>
        <v>158</v>
      </c>
      <c r="B183" s="32">
        <v>0</v>
      </c>
      <c r="C183" s="31">
        <f t="shared" si="31"/>
        <v>0</v>
      </c>
      <c r="D183" s="32">
        <v>0</v>
      </c>
      <c r="E183" s="31">
        <f t="shared" si="32"/>
        <v>0</v>
      </c>
      <c r="F183" s="30" t="s">
        <v>6</v>
      </c>
      <c r="G183" s="28">
        <f t="shared" si="33"/>
        <v>0</v>
      </c>
      <c r="H183" s="28">
        <f t="shared" si="34"/>
        <v>0</v>
      </c>
      <c r="I183" s="28">
        <f t="shared" si="35"/>
        <v>0</v>
      </c>
      <c r="J183" s="28">
        <f t="shared" si="36"/>
        <v>0</v>
      </c>
      <c r="K183" s="28">
        <f t="shared" si="37"/>
        <v>0</v>
      </c>
      <c r="L183" s="29"/>
      <c r="M183" s="28">
        <f t="shared" si="38"/>
        <v>0</v>
      </c>
      <c r="N183" s="28">
        <f t="shared" si="39"/>
        <v>0</v>
      </c>
      <c r="O183" s="28">
        <f t="shared" si="40"/>
        <v>0</v>
      </c>
      <c r="P183" s="28">
        <f t="shared" si="41"/>
        <v>0</v>
      </c>
      <c r="Q183" s="28">
        <f t="shared" si="42"/>
        <v>0</v>
      </c>
      <c r="R183" s="28">
        <f t="shared" si="43"/>
        <v>0</v>
      </c>
      <c r="S183" s="28">
        <f t="shared" si="44"/>
        <v>0</v>
      </c>
    </row>
    <row r="184" spans="1:19" ht="12" customHeight="1" x14ac:dyDescent="0.2">
      <c r="A184" s="33">
        <f t="shared" si="30"/>
        <v>159</v>
      </c>
      <c r="B184" s="32">
        <v>0</v>
      </c>
      <c r="C184" s="31">
        <f t="shared" si="31"/>
        <v>0</v>
      </c>
      <c r="D184" s="32">
        <v>0</v>
      </c>
      <c r="E184" s="31">
        <f t="shared" si="32"/>
        <v>0</v>
      </c>
      <c r="F184" s="30" t="s">
        <v>6</v>
      </c>
      <c r="G184" s="28">
        <f t="shared" si="33"/>
        <v>0</v>
      </c>
      <c r="H184" s="28">
        <f t="shared" si="34"/>
        <v>0</v>
      </c>
      <c r="I184" s="28">
        <f t="shared" si="35"/>
        <v>0</v>
      </c>
      <c r="J184" s="28">
        <f t="shared" si="36"/>
        <v>0</v>
      </c>
      <c r="K184" s="28">
        <f t="shared" si="37"/>
        <v>0</v>
      </c>
      <c r="L184" s="29"/>
      <c r="M184" s="28">
        <f t="shared" si="38"/>
        <v>0</v>
      </c>
      <c r="N184" s="28">
        <f t="shared" si="39"/>
        <v>0</v>
      </c>
      <c r="O184" s="28">
        <f t="shared" si="40"/>
        <v>0</v>
      </c>
      <c r="P184" s="28">
        <f t="shared" si="41"/>
        <v>0</v>
      </c>
      <c r="Q184" s="28">
        <f t="shared" si="42"/>
        <v>0</v>
      </c>
      <c r="R184" s="28">
        <f t="shared" si="43"/>
        <v>0</v>
      </c>
      <c r="S184" s="28">
        <f t="shared" si="44"/>
        <v>0</v>
      </c>
    </row>
    <row r="185" spans="1:19" ht="12" customHeight="1" x14ac:dyDescent="0.2">
      <c r="A185" s="33">
        <f t="shared" si="30"/>
        <v>160</v>
      </c>
      <c r="B185" s="32">
        <v>0</v>
      </c>
      <c r="C185" s="31">
        <f t="shared" si="31"/>
        <v>0</v>
      </c>
      <c r="D185" s="32">
        <v>0</v>
      </c>
      <c r="E185" s="31">
        <f t="shared" si="32"/>
        <v>0</v>
      </c>
      <c r="F185" s="30" t="s">
        <v>6</v>
      </c>
      <c r="G185" s="28">
        <f t="shared" si="33"/>
        <v>0</v>
      </c>
      <c r="H185" s="28">
        <f t="shared" si="34"/>
        <v>0</v>
      </c>
      <c r="I185" s="28">
        <f t="shared" si="35"/>
        <v>0</v>
      </c>
      <c r="J185" s="28">
        <f t="shared" si="36"/>
        <v>0</v>
      </c>
      <c r="K185" s="28">
        <f t="shared" si="37"/>
        <v>0</v>
      </c>
      <c r="L185" s="29"/>
      <c r="M185" s="28">
        <f t="shared" si="38"/>
        <v>0</v>
      </c>
      <c r="N185" s="28">
        <f t="shared" si="39"/>
        <v>0</v>
      </c>
      <c r="O185" s="28">
        <f t="shared" si="40"/>
        <v>0</v>
      </c>
      <c r="P185" s="28">
        <f t="shared" si="41"/>
        <v>0</v>
      </c>
      <c r="Q185" s="28">
        <f t="shared" si="42"/>
        <v>0</v>
      </c>
      <c r="R185" s="28">
        <f t="shared" si="43"/>
        <v>0</v>
      </c>
      <c r="S185" s="28">
        <f t="shared" si="44"/>
        <v>0</v>
      </c>
    </row>
    <row r="186" spans="1:19" ht="12" customHeight="1" x14ac:dyDescent="0.2">
      <c r="A186" s="33">
        <f t="shared" si="30"/>
        <v>161</v>
      </c>
      <c r="B186" s="32">
        <v>0</v>
      </c>
      <c r="C186" s="31">
        <f t="shared" si="31"/>
        <v>0</v>
      </c>
      <c r="D186" s="32">
        <v>0</v>
      </c>
      <c r="E186" s="31">
        <f t="shared" si="32"/>
        <v>0</v>
      </c>
      <c r="F186" s="30" t="s">
        <v>6</v>
      </c>
      <c r="G186" s="28">
        <f t="shared" si="33"/>
        <v>0</v>
      </c>
      <c r="H186" s="28">
        <f t="shared" si="34"/>
        <v>0</v>
      </c>
      <c r="I186" s="28">
        <f t="shared" si="35"/>
        <v>0</v>
      </c>
      <c r="J186" s="28">
        <f t="shared" si="36"/>
        <v>0</v>
      </c>
      <c r="K186" s="28">
        <f t="shared" si="37"/>
        <v>0</v>
      </c>
      <c r="L186" s="29"/>
      <c r="M186" s="28">
        <f t="shared" si="38"/>
        <v>0</v>
      </c>
      <c r="N186" s="28">
        <f t="shared" si="39"/>
        <v>0</v>
      </c>
      <c r="O186" s="28">
        <f t="shared" si="40"/>
        <v>0</v>
      </c>
      <c r="P186" s="28">
        <f t="shared" si="41"/>
        <v>0</v>
      </c>
      <c r="Q186" s="28">
        <f t="shared" si="42"/>
        <v>0</v>
      </c>
      <c r="R186" s="28">
        <f t="shared" si="43"/>
        <v>0</v>
      </c>
      <c r="S186" s="28">
        <f t="shared" si="44"/>
        <v>0</v>
      </c>
    </row>
    <row r="187" spans="1:19" ht="12" customHeight="1" x14ac:dyDescent="0.2">
      <c r="A187" s="33">
        <f t="shared" si="30"/>
        <v>162</v>
      </c>
      <c r="B187" s="32">
        <v>0</v>
      </c>
      <c r="C187" s="31">
        <f t="shared" si="31"/>
        <v>0</v>
      </c>
      <c r="D187" s="32">
        <v>0</v>
      </c>
      <c r="E187" s="31">
        <f t="shared" si="32"/>
        <v>0</v>
      </c>
      <c r="F187" s="30" t="s">
        <v>6</v>
      </c>
      <c r="G187" s="28">
        <f t="shared" si="33"/>
        <v>0</v>
      </c>
      <c r="H187" s="28">
        <f t="shared" si="34"/>
        <v>0</v>
      </c>
      <c r="I187" s="28">
        <f t="shared" si="35"/>
        <v>0</v>
      </c>
      <c r="J187" s="28">
        <f t="shared" si="36"/>
        <v>0</v>
      </c>
      <c r="K187" s="28">
        <f t="shared" si="37"/>
        <v>0</v>
      </c>
      <c r="L187" s="29"/>
      <c r="M187" s="28">
        <f t="shared" si="38"/>
        <v>0</v>
      </c>
      <c r="N187" s="28">
        <f t="shared" si="39"/>
        <v>0</v>
      </c>
      <c r="O187" s="28">
        <f t="shared" si="40"/>
        <v>0</v>
      </c>
      <c r="P187" s="28">
        <f t="shared" si="41"/>
        <v>0</v>
      </c>
      <c r="Q187" s="28">
        <f t="shared" si="42"/>
        <v>0</v>
      </c>
      <c r="R187" s="28">
        <f t="shared" si="43"/>
        <v>0</v>
      </c>
      <c r="S187" s="28">
        <f t="shared" si="44"/>
        <v>0</v>
      </c>
    </row>
    <row r="188" spans="1:19" ht="12" customHeight="1" x14ac:dyDescent="0.2">
      <c r="A188" s="33">
        <f t="shared" si="30"/>
        <v>163</v>
      </c>
      <c r="B188" s="32">
        <v>0</v>
      </c>
      <c r="C188" s="31">
        <f t="shared" si="31"/>
        <v>0</v>
      </c>
      <c r="D188" s="32">
        <v>0</v>
      </c>
      <c r="E188" s="31">
        <f t="shared" si="32"/>
        <v>0</v>
      </c>
      <c r="F188" s="30" t="s">
        <v>6</v>
      </c>
      <c r="G188" s="28">
        <f t="shared" si="33"/>
        <v>0</v>
      </c>
      <c r="H188" s="28">
        <f t="shared" si="34"/>
        <v>0</v>
      </c>
      <c r="I188" s="28">
        <f t="shared" si="35"/>
        <v>0</v>
      </c>
      <c r="J188" s="28">
        <f t="shared" si="36"/>
        <v>0</v>
      </c>
      <c r="K188" s="28">
        <f t="shared" si="37"/>
        <v>0</v>
      </c>
      <c r="L188" s="29"/>
      <c r="M188" s="28">
        <f t="shared" si="38"/>
        <v>0</v>
      </c>
      <c r="N188" s="28">
        <f t="shared" si="39"/>
        <v>0</v>
      </c>
      <c r="O188" s="28">
        <f t="shared" si="40"/>
        <v>0</v>
      </c>
      <c r="P188" s="28">
        <f t="shared" si="41"/>
        <v>0</v>
      </c>
      <c r="Q188" s="28">
        <f t="shared" si="42"/>
        <v>0</v>
      </c>
      <c r="R188" s="28">
        <f t="shared" si="43"/>
        <v>0</v>
      </c>
      <c r="S188" s="28">
        <f t="shared" si="44"/>
        <v>0</v>
      </c>
    </row>
    <row r="189" spans="1:19" ht="12" customHeight="1" x14ac:dyDescent="0.2">
      <c r="A189" s="33">
        <f t="shared" si="30"/>
        <v>164</v>
      </c>
      <c r="B189" s="32">
        <v>0</v>
      </c>
      <c r="C189" s="31">
        <f t="shared" si="31"/>
        <v>0</v>
      </c>
      <c r="D189" s="32">
        <v>0</v>
      </c>
      <c r="E189" s="31">
        <f t="shared" si="32"/>
        <v>0</v>
      </c>
      <c r="F189" s="30" t="s">
        <v>6</v>
      </c>
      <c r="G189" s="28">
        <f t="shared" si="33"/>
        <v>0</v>
      </c>
      <c r="H189" s="28">
        <f t="shared" si="34"/>
        <v>0</v>
      </c>
      <c r="I189" s="28">
        <f t="shared" si="35"/>
        <v>0</v>
      </c>
      <c r="J189" s="28">
        <f t="shared" si="36"/>
        <v>0</v>
      </c>
      <c r="K189" s="28">
        <f t="shared" si="37"/>
        <v>0</v>
      </c>
      <c r="L189" s="29"/>
      <c r="M189" s="28">
        <f t="shared" si="38"/>
        <v>0</v>
      </c>
      <c r="N189" s="28">
        <f t="shared" si="39"/>
        <v>0</v>
      </c>
      <c r="O189" s="28">
        <f t="shared" si="40"/>
        <v>0</v>
      </c>
      <c r="P189" s="28">
        <f t="shared" si="41"/>
        <v>0</v>
      </c>
      <c r="Q189" s="28">
        <f t="shared" si="42"/>
        <v>0</v>
      </c>
      <c r="R189" s="28">
        <f t="shared" si="43"/>
        <v>0</v>
      </c>
      <c r="S189" s="28">
        <f t="shared" si="44"/>
        <v>0</v>
      </c>
    </row>
    <row r="190" spans="1:19" ht="12" customHeight="1" x14ac:dyDescent="0.2">
      <c r="A190" s="33">
        <f t="shared" si="30"/>
        <v>165</v>
      </c>
      <c r="B190" s="32">
        <v>0</v>
      </c>
      <c r="C190" s="31">
        <f t="shared" si="31"/>
        <v>0</v>
      </c>
      <c r="D190" s="32">
        <v>0</v>
      </c>
      <c r="E190" s="31">
        <f t="shared" si="32"/>
        <v>0</v>
      </c>
      <c r="F190" s="30" t="s">
        <v>6</v>
      </c>
      <c r="G190" s="28">
        <f t="shared" si="33"/>
        <v>0</v>
      </c>
      <c r="H190" s="28">
        <f t="shared" si="34"/>
        <v>0</v>
      </c>
      <c r="I190" s="28">
        <f t="shared" si="35"/>
        <v>0</v>
      </c>
      <c r="J190" s="28">
        <f t="shared" si="36"/>
        <v>0</v>
      </c>
      <c r="K190" s="28">
        <f t="shared" si="37"/>
        <v>0</v>
      </c>
      <c r="L190" s="29"/>
      <c r="M190" s="28">
        <f t="shared" si="38"/>
        <v>0</v>
      </c>
      <c r="N190" s="28">
        <f t="shared" si="39"/>
        <v>0</v>
      </c>
      <c r="O190" s="28">
        <f t="shared" si="40"/>
        <v>0</v>
      </c>
      <c r="P190" s="28">
        <f t="shared" si="41"/>
        <v>0</v>
      </c>
      <c r="Q190" s="28">
        <f t="shared" si="42"/>
        <v>0</v>
      </c>
      <c r="R190" s="28">
        <f t="shared" si="43"/>
        <v>0</v>
      </c>
      <c r="S190" s="28">
        <f t="shared" si="44"/>
        <v>0</v>
      </c>
    </row>
    <row r="191" spans="1:19" ht="12" customHeight="1" x14ac:dyDescent="0.2">
      <c r="A191" s="33">
        <f t="shared" si="30"/>
        <v>166</v>
      </c>
      <c r="B191" s="32">
        <v>0</v>
      </c>
      <c r="C191" s="31">
        <f t="shared" si="31"/>
        <v>0</v>
      </c>
      <c r="D191" s="32">
        <v>0</v>
      </c>
      <c r="E191" s="31">
        <f t="shared" si="32"/>
        <v>0</v>
      </c>
      <c r="F191" s="30" t="s">
        <v>6</v>
      </c>
      <c r="G191" s="28">
        <f t="shared" si="33"/>
        <v>0</v>
      </c>
      <c r="H191" s="28">
        <f t="shared" si="34"/>
        <v>0</v>
      </c>
      <c r="I191" s="28">
        <f t="shared" si="35"/>
        <v>0</v>
      </c>
      <c r="J191" s="28">
        <f t="shared" si="36"/>
        <v>0</v>
      </c>
      <c r="K191" s="28">
        <f t="shared" si="37"/>
        <v>0</v>
      </c>
      <c r="L191" s="29"/>
      <c r="M191" s="28">
        <f t="shared" si="38"/>
        <v>0</v>
      </c>
      <c r="N191" s="28">
        <f t="shared" si="39"/>
        <v>0</v>
      </c>
      <c r="O191" s="28">
        <f t="shared" si="40"/>
        <v>0</v>
      </c>
      <c r="P191" s="28">
        <f t="shared" si="41"/>
        <v>0</v>
      </c>
      <c r="Q191" s="28">
        <f t="shared" si="42"/>
        <v>0</v>
      </c>
      <c r="R191" s="28">
        <f t="shared" si="43"/>
        <v>0</v>
      </c>
      <c r="S191" s="28">
        <f t="shared" si="44"/>
        <v>0</v>
      </c>
    </row>
    <row r="192" spans="1:19" ht="12" customHeight="1" x14ac:dyDescent="0.2">
      <c r="A192" s="33">
        <f t="shared" si="30"/>
        <v>167</v>
      </c>
      <c r="B192" s="32">
        <v>0</v>
      </c>
      <c r="C192" s="31">
        <f t="shared" si="31"/>
        <v>0</v>
      </c>
      <c r="D192" s="32">
        <v>0</v>
      </c>
      <c r="E192" s="31">
        <f t="shared" si="32"/>
        <v>0</v>
      </c>
      <c r="F192" s="30" t="s">
        <v>6</v>
      </c>
      <c r="G192" s="28">
        <f t="shared" si="33"/>
        <v>0</v>
      </c>
      <c r="H192" s="28">
        <f t="shared" si="34"/>
        <v>0</v>
      </c>
      <c r="I192" s="28">
        <f t="shared" si="35"/>
        <v>0</v>
      </c>
      <c r="J192" s="28">
        <f t="shared" si="36"/>
        <v>0</v>
      </c>
      <c r="K192" s="28">
        <f t="shared" si="37"/>
        <v>0</v>
      </c>
      <c r="L192" s="29"/>
      <c r="M192" s="28">
        <f t="shared" si="38"/>
        <v>0</v>
      </c>
      <c r="N192" s="28">
        <f t="shared" si="39"/>
        <v>0</v>
      </c>
      <c r="O192" s="28">
        <f t="shared" si="40"/>
        <v>0</v>
      </c>
      <c r="P192" s="28">
        <f t="shared" si="41"/>
        <v>0</v>
      </c>
      <c r="Q192" s="28">
        <f t="shared" si="42"/>
        <v>0</v>
      </c>
      <c r="R192" s="28">
        <f t="shared" si="43"/>
        <v>0</v>
      </c>
      <c r="S192" s="28">
        <f t="shared" si="44"/>
        <v>0</v>
      </c>
    </row>
    <row r="193" spans="1:19" ht="12" customHeight="1" x14ac:dyDescent="0.2">
      <c r="A193" s="33">
        <f t="shared" si="30"/>
        <v>168</v>
      </c>
      <c r="B193" s="32">
        <v>0</v>
      </c>
      <c r="C193" s="31">
        <f t="shared" si="31"/>
        <v>0</v>
      </c>
      <c r="D193" s="32">
        <v>0</v>
      </c>
      <c r="E193" s="31">
        <f t="shared" si="32"/>
        <v>0</v>
      </c>
      <c r="F193" s="30" t="s">
        <v>6</v>
      </c>
      <c r="G193" s="28">
        <f t="shared" si="33"/>
        <v>0</v>
      </c>
      <c r="H193" s="28">
        <f t="shared" si="34"/>
        <v>0</v>
      </c>
      <c r="I193" s="28">
        <f t="shared" si="35"/>
        <v>0</v>
      </c>
      <c r="J193" s="28">
        <f t="shared" si="36"/>
        <v>0</v>
      </c>
      <c r="K193" s="28">
        <f t="shared" si="37"/>
        <v>0</v>
      </c>
      <c r="L193" s="29"/>
      <c r="M193" s="28">
        <f t="shared" si="38"/>
        <v>0</v>
      </c>
      <c r="N193" s="28">
        <f t="shared" si="39"/>
        <v>0</v>
      </c>
      <c r="O193" s="28">
        <f t="shared" si="40"/>
        <v>0</v>
      </c>
      <c r="P193" s="28">
        <f t="shared" si="41"/>
        <v>0</v>
      </c>
      <c r="Q193" s="28">
        <f t="shared" si="42"/>
        <v>0</v>
      </c>
      <c r="R193" s="28">
        <f t="shared" si="43"/>
        <v>0</v>
      </c>
      <c r="S193" s="28">
        <f t="shared" si="44"/>
        <v>0</v>
      </c>
    </row>
    <row r="194" spans="1:19" ht="12" customHeight="1" x14ac:dyDescent="0.2">
      <c r="A194" s="33">
        <f t="shared" si="30"/>
        <v>169</v>
      </c>
      <c r="B194" s="32">
        <v>0</v>
      </c>
      <c r="C194" s="31">
        <f t="shared" si="31"/>
        <v>0</v>
      </c>
      <c r="D194" s="32">
        <v>0</v>
      </c>
      <c r="E194" s="31">
        <f t="shared" si="32"/>
        <v>0</v>
      </c>
      <c r="F194" s="30" t="s">
        <v>6</v>
      </c>
      <c r="G194" s="28">
        <f t="shared" si="33"/>
        <v>0</v>
      </c>
      <c r="H194" s="28">
        <f t="shared" si="34"/>
        <v>0</v>
      </c>
      <c r="I194" s="28">
        <f t="shared" si="35"/>
        <v>0</v>
      </c>
      <c r="J194" s="28">
        <f t="shared" si="36"/>
        <v>0</v>
      </c>
      <c r="K194" s="28">
        <f t="shared" si="37"/>
        <v>0</v>
      </c>
      <c r="L194" s="29"/>
      <c r="M194" s="28">
        <f t="shared" si="38"/>
        <v>0</v>
      </c>
      <c r="N194" s="28">
        <f t="shared" si="39"/>
        <v>0</v>
      </c>
      <c r="O194" s="28">
        <f t="shared" si="40"/>
        <v>0</v>
      </c>
      <c r="P194" s="28">
        <f t="shared" si="41"/>
        <v>0</v>
      </c>
      <c r="Q194" s="28">
        <f t="shared" si="42"/>
        <v>0</v>
      </c>
      <c r="R194" s="28">
        <f t="shared" si="43"/>
        <v>0</v>
      </c>
      <c r="S194" s="28">
        <f t="shared" si="44"/>
        <v>0</v>
      </c>
    </row>
    <row r="195" spans="1:19" ht="12" customHeight="1" x14ac:dyDescent="0.2">
      <c r="A195" s="33">
        <f t="shared" si="30"/>
        <v>170</v>
      </c>
      <c r="B195" s="32">
        <v>0</v>
      </c>
      <c r="C195" s="31">
        <f t="shared" si="31"/>
        <v>0</v>
      </c>
      <c r="D195" s="32">
        <v>0</v>
      </c>
      <c r="E195" s="31">
        <f t="shared" si="32"/>
        <v>0</v>
      </c>
      <c r="F195" s="30" t="s">
        <v>6</v>
      </c>
      <c r="G195" s="28">
        <f t="shared" si="33"/>
        <v>0</v>
      </c>
      <c r="H195" s="28">
        <f t="shared" si="34"/>
        <v>0</v>
      </c>
      <c r="I195" s="28">
        <f t="shared" si="35"/>
        <v>0</v>
      </c>
      <c r="J195" s="28">
        <f t="shared" si="36"/>
        <v>0</v>
      </c>
      <c r="K195" s="28">
        <f t="shared" si="37"/>
        <v>0</v>
      </c>
      <c r="L195" s="29"/>
      <c r="M195" s="28">
        <f t="shared" si="38"/>
        <v>0</v>
      </c>
      <c r="N195" s="28">
        <f t="shared" si="39"/>
        <v>0</v>
      </c>
      <c r="O195" s="28">
        <f t="shared" si="40"/>
        <v>0</v>
      </c>
      <c r="P195" s="28">
        <f t="shared" si="41"/>
        <v>0</v>
      </c>
      <c r="Q195" s="28">
        <f t="shared" si="42"/>
        <v>0</v>
      </c>
      <c r="R195" s="28">
        <f t="shared" si="43"/>
        <v>0</v>
      </c>
      <c r="S195" s="28">
        <f t="shared" si="44"/>
        <v>0</v>
      </c>
    </row>
    <row r="196" spans="1:19" ht="12" customHeight="1" x14ac:dyDescent="0.2">
      <c r="A196" s="33">
        <f t="shared" si="30"/>
        <v>171</v>
      </c>
      <c r="B196" s="32">
        <v>0</v>
      </c>
      <c r="C196" s="31">
        <f t="shared" si="31"/>
        <v>0</v>
      </c>
      <c r="D196" s="32">
        <v>0</v>
      </c>
      <c r="E196" s="31">
        <f t="shared" si="32"/>
        <v>0</v>
      </c>
      <c r="F196" s="30" t="s">
        <v>6</v>
      </c>
      <c r="G196" s="28">
        <f t="shared" si="33"/>
        <v>0</v>
      </c>
      <c r="H196" s="28">
        <f t="shared" si="34"/>
        <v>0</v>
      </c>
      <c r="I196" s="28">
        <f t="shared" si="35"/>
        <v>0</v>
      </c>
      <c r="J196" s="28">
        <f t="shared" si="36"/>
        <v>0</v>
      </c>
      <c r="K196" s="28">
        <f t="shared" si="37"/>
        <v>0</v>
      </c>
      <c r="L196" s="29"/>
      <c r="M196" s="28">
        <f t="shared" si="38"/>
        <v>0</v>
      </c>
      <c r="N196" s="28">
        <f t="shared" si="39"/>
        <v>0</v>
      </c>
      <c r="O196" s="28">
        <f t="shared" si="40"/>
        <v>0</v>
      </c>
      <c r="P196" s="28">
        <f t="shared" si="41"/>
        <v>0</v>
      </c>
      <c r="Q196" s="28">
        <f t="shared" si="42"/>
        <v>0</v>
      </c>
      <c r="R196" s="28">
        <f t="shared" si="43"/>
        <v>0</v>
      </c>
      <c r="S196" s="28">
        <f t="shared" si="44"/>
        <v>0</v>
      </c>
    </row>
    <row r="197" spans="1:19" ht="12" customHeight="1" x14ac:dyDescent="0.2">
      <c r="A197" s="33">
        <f t="shared" si="30"/>
        <v>172</v>
      </c>
      <c r="B197" s="32">
        <v>0</v>
      </c>
      <c r="C197" s="31">
        <f t="shared" si="31"/>
        <v>0</v>
      </c>
      <c r="D197" s="32">
        <v>0</v>
      </c>
      <c r="E197" s="31">
        <f t="shared" si="32"/>
        <v>0</v>
      </c>
      <c r="F197" s="30" t="s">
        <v>6</v>
      </c>
      <c r="G197" s="28">
        <f t="shared" si="33"/>
        <v>0</v>
      </c>
      <c r="H197" s="28">
        <f t="shared" si="34"/>
        <v>0</v>
      </c>
      <c r="I197" s="28">
        <f t="shared" si="35"/>
        <v>0</v>
      </c>
      <c r="J197" s="28">
        <f t="shared" si="36"/>
        <v>0</v>
      </c>
      <c r="K197" s="28">
        <f t="shared" si="37"/>
        <v>0</v>
      </c>
      <c r="L197" s="29"/>
      <c r="M197" s="28">
        <f t="shared" si="38"/>
        <v>0</v>
      </c>
      <c r="N197" s="28">
        <f t="shared" si="39"/>
        <v>0</v>
      </c>
      <c r="O197" s="28">
        <f t="shared" si="40"/>
        <v>0</v>
      </c>
      <c r="P197" s="28">
        <f t="shared" si="41"/>
        <v>0</v>
      </c>
      <c r="Q197" s="28">
        <f t="shared" si="42"/>
        <v>0</v>
      </c>
      <c r="R197" s="28">
        <f t="shared" si="43"/>
        <v>0</v>
      </c>
      <c r="S197" s="28">
        <f t="shared" si="44"/>
        <v>0</v>
      </c>
    </row>
    <row r="198" spans="1:19" ht="12" customHeight="1" x14ac:dyDescent="0.2">
      <c r="A198" s="33">
        <f t="shared" si="30"/>
        <v>173</v>
      </c>
      <c r="B198" s="32">
        <v>0</v>
      </c>
      <c r="C198" s="31">
        <f t="shared" si="31"/>
        <v>0</v>
      </c>
      <c r="D198" s="32">
        <v>0</v>
      </c>
      <c r="E198" s="31">
        <f t="shared" si="32"/>
        <v>0</v>
      </c>
      <c r="F198" s="30" t="s">
        <v>6</v>
      </c>
      <c r="G198" s="28">
        <f t="shared" si="33"/>
        <v>0</v>
      </c>
      <c r="H198" s="28">
        <f t="shared" si="34"/>
        <v>0</v>
      </c>
      <c r="I198" s="28">
        <f t="shared" si="35"/>
        <v>0</v>
      </c>
      <c r="J198" s="28">
        <f t="shared" si="36"/>
        <v>0</v>
      </c>
      <c r="K198" s="28">
        <f t="shared" si="37"/>
        <v>0</v>
      </c>
      <c r="L198" s="29"/>
      <c r="M198" s="28">
        <f t="shared" si="38"/>
        <v>0</v>
      </c>
      <c r="N198" s="28">
        <f t="shared" si="39"/>
        <v>0</v>
      </c>
      <c r="O198" s="28">
        <f t="shared" si="40"/>
        <v>0</v>
      </c>
      <c r="P198" s="28">
        <f t="shared" si="41"/>
        <v>0</v>
      </c>
      <c r="Q198" s="28">
        <f t="shared" si="42"/>
        <v>0</v>
      </c>
      <c r="R198" s="28">
        <f t="shared" si="43"/>
        <v>0</v>
      </c>
      <c r="S198" s="28">
        <f t="shared" si="44"/>
        <v>0</v>
      </c>
    </row>
    <row r="199" spans="1:19" ht="12" customHeight="1" x14ac:dyDescent="0.2">
      <c r="A199" s="33">
        <f t="shared" si="30"/>
        <v>174</v>
      </c>
      <c r="B199" s="32">
        <v>0</v>
      </c>
      <c r="C199" s="31">
        <f t="shared" si="31"/>
        <v>0</v>
      </c>
      <c r="D199" s="32">
        <v>0</v>
      </c>
      <c r="E199" s="31">
        <f t="shared" si="32"/>
        <v>0</v>
      </c>
      <c r="F199" s="30" t="s">
        <v>6</v>
      </c>
      <c r="G199" s="28">
        <f t="shared" si="33"/>
        <v>0</v>
      </c>
      <c r="H199" s="28">
        <f t="shared" si="34"/>
        <v>0</v>
      </c>
      <c r="I199" s="28">
        <f t="shared" si="35"/>
        <v>0</v>
      </c>
      <c r="J199" s="28">
        <f t="shared" si="36"/>
        <v>0</v>
      </c>
      <c r="K199" s="28">
        <f t="shared" si="37"/>
        <v>0</v>
      </c>
      <c r="L199" s="29"/>
      <c r="M199" s="28">
        <f t="shared" si="38"/>
        <v>0</v>
      </c>
      <c r="N199" s="28">
        <f t="shared" si="39"/>
        <v>0</v>
      </c>
      <c r="O199" s="28">
        <f t="shared" si="40"/>
        <v>0</v>
      </c>
      <c r="P199" s="28">
        <f t="shared" si="41"/>
        <v>0</v>
      </c>
      <c r="Q199" s="28">
        <f t="shared" si="42"/>
        <v>0</v>
      </c>
      <c r="R199" s="28">
        <f t="shared" si="43"/>
        <v>0</v>
      </c>
      <c r="S199" s="28">
        <f t="shared" si="44"/>
        <v>0</v>
      </c>
    </row>
    <row r="200" spans="1:19" ht="12" customHeight="1" x14ac:dyDescent="0.2">
      <c r="A200" s="33">
        <f t="shared" si="30"/>
        <v>175</v>
      </c>
      <c r="B200" s="32">
        <v>0</v>
      </c>
      <c r="C200" s="31">
        <f t="shared" si="31"/>
        <v>0</v>
      </c>
      <c r="D200" s="32">
        <v>0</v>
      </c>
      <c r="E200" s="31">
        <f t="shared" si="32"/>
        <v>0</v>
      </c>
      <c r="F200" s="30" t="s">
        <v>6</v>
      </c>
      <c r="G200" s="28">
        <f t="shared" si="33"/>
        <v>0</v>
      </c>
      <c r="H200" s="28">
        <f t="shared" si="34"/>
        <v>0</v>
      </c>
      <c r="I200" s="28">
        <f t="shared" si="35"/>
        <v>0</v>
      </c>
      <c r="J200" s="28">
        <f t="shared" si="36"/>
        <v>0</v>
      </c>
      <c r="K200" s="28">
        <f t="shared" si="37"/>
        <v>0</v>
      </c>
      <c r="L200" s="29"/>
      <c r="M200" s="28">
        <f t="shared" si="38"/>
        <v>0</v>
      </c>
      <c r="N200" s="28">
        <f t="shared" si="39"/>
        <v>0</v>
      </c>
      <c r="O200" s="28">
        <f t="shared" si="40"/>
        <v>0</v>
      </c>
      <c r="P200" s="28">
        <f t="shared" si="41"/>
        <v>0</v>
      </c>
      <c r="Q200" s="28">
        <f t="shared" si="42"/>
        <v>0</v>
      </c>
      <c r="R200" s="28">
        <f t="shared" si="43"/>
        <v>0</v>
      </c>
      <c r="S200" s="28">
        <f t="shared" si="44"/>
        <v>0</v>
      </c>
    </row>
    <row r="201" spans="1:19" ht="12" customHeight="1" x14ac:dyDescent="0.2">
      <c r="A201" s="33">
        <f t="shared" si="30"/>
        <v>176</v>
      </c>
      <c r="B201" s="32">
        <v>0</v>
      </c>
      <c r="C201" s="31">
        <f t="shared" si="31"/>
        <v>0</v>
      </c>
      <c r="D201" s="32">
        <v>0</v>
      </c>
      <c r="E201" s="31">
        <f t="shared" si="32"/>
        <v>0</v>
      </c>
      <c r="F201" s="30" t="s">
        <v>6</v>
      </c>
      <c r="G201" s="28">
        <f t="shared" si="33"/>
        <v>0</v>
      </c>
      <c r="H201" s="28">
        <f t="shared" si="34"/>
        <v>0</v>
      </c>
      <c r="I201" s="28">
        <f t="shared" si="35"/>
        <v>0</v>
      </c>
      <c r="J201" s="28">
        <f t="shared" si="36"/>
        <v>0</v>
      </c>
      <c r="K201" s="28">
        <f t="shared" si="37"/>
        <v>0</v>
      </c>
      <c r="L201" s="29"/>
      <c r="M201" s="28">
        <f t="shared" si="38"/>
        <v>0</v>
      </c>
      <c r="N201" s="28">
        <f t="shared" si="39"/>
        <v>0</v>
      </c>
      <c r="O201" s="28">
        <f t="shared" si="40"/>
        <v>0</v>
      </c>
      <c r="P201" s="28">
        <f t="shared" si="41"/>
        <v>0</v>
      </c>
      <c r="Q201" s="28">
        <f t="shared" si="42"/>
        <v>0</v>
      </c>
      <c r="R201" s="28">
        <f t="shared" si="43"/>
        <v>0</v>
      </c>
      <c r="S201" s="28">
        <f t="shared" si="44"/>
        <v>0</v>
      </c>
    </row>
    <row r="202" spans="1:19" ht="12" customHeight="1" x14ac:dyDescent="0.2">
      <c r="A202" s="33">
        <f t="shared" si="30"/>
        <v>177</v>
      </c>
      <c r="B202" s="32">
        <v>0</v>
      </c>
      <c r="C202" s="31">
        <f t="shared" si="31"/>
        <v>0</v>
      </c>
      <c r="D202" s="32">
        <v>0</v>
      </c>
      <c r="E202" s="31">
        <f t="shared" si="32"/>
        <v>0</v>
      </c>
      <c r="F202" s="30" t="s">
        <v>6</v>
      </c>
      <c r="G202" s="28">
        <f t="shared" si="33"/>
        <v>0</v>
      </c>
      <c r="H202" s="28">
        <f t="shared" si="34"/>
        <v>0</v>
      </c>
      <c r="I202" s="28">
        <f t="shared" si="35"/>
        <v>0</v>
      </c>
      <c r="J202" s="28">
        <f t="shared" si="36"/>
        <v>0</v>
      </c>
      <c r="K202" s="28">
        <f t="shared" si="37"/>
        <v>0</v>
      </c>
      <c r="L202" s="29"/>
      <c r="M202" s="28">
        <f t="shared" si="38"/>
        <v>0</v>
      </c>
      <c r="N202" s="28">
        <f t="shared" si="39"/>
        <v>0</v>
      </c>
      <c r="O202" s="28">
        <f t="shared" si="40"/>
        <v>0</v>
      </c>
      <c r="P202" s="28">
        <f t="shared" si="41"/>
        <v>0</v>
      </c>
      <c r="Q202" s="28">
        <f t="shared" si="42"/>
        <v>0</v>
      </c>
      <c r="R202" s="28">
        <f t="shared" si="43"/>
        <v>0</v>
      </c>
      <c r="S202" s="28">
        <f t="shared" si="44"/>
        <v>0</v>
      </c>
    </row>
    <row r="203" spans="1:19" ht="12" customHeight="1" x14ac:dyDescent="0.2">
      <c r="A203" s="33">
        <f t="shared" si="30"/>
        <v>178</v>
      </c>
      <c r="B203" s="32">
        <v>0</v>
      </c>
      <c r="C203" s="31">
        <f t="shared" si="31"/>
        <v>0</v>
      </c>
      <c r="D203" s="32">
        <v>0</v>
      </c>
      <c r="E203" s="31">
        <f t="shared" si="32"/>
        <v>0</v>
      </c>
      <c r="F203" s="30" t="s">
        <v>6</v>
      </c>
      <c r="G203" s="28">
        <f t="shared" si="33"/>
        <v>0</v>
      </c>
      <c r="H203" s="28">
        <f t="shared" si="34"/>
        <v>0</v>
      </c>
      <c r="I203" s="28">
        <f t="shared" si="35"/>
        <v>0</v>
      </c>
      <c r="J203" s="28">
        <f t="shared" si="36"/>
        <v>0</v>
      </c>
      <c r="K203" s="28">
        <f t="shared" si="37"/>
        <v>0</v>
      </c>
      <c r="L203" s="29"/>
      <c r="M203" s="28">
        <f t="shared" si="38"/>
        <v>0</v>
      </c>
      <c r="N203" s="28">
        <f t="shared" si="39"/>
        <v>0</v>
      </c>
      <c r="O203" s="28">
        <f t="shared" si="40"/>
        <v>0</v>
      </c>
      <c r="P203" s="28">
        <f t="shared" si="41"/>
        <v>0</v>
      </c>
      <c r="Q203" s="28">
        <f t="shared" si="42"/>
        <v>0</v>
      </c>
      <c r="R203" s="28">
        <f t="shared" si="43"/>
        <v>0</v>
      </c>
      <c r="S203" s="28">
        <f t="shared" si="44"/>
        <v>0</v>
      </c>
    </row>
    <row r="204" spans="1:19" ht="12" customHeight="1" x14ac:dyDescent="0.2">
      <c r="A204" s="33">
        <f t="shared" si="30"/>
        <v>179</v>
      </c>
      <c r="B204" s="32">
        <v>0</v>
      </c>
      <c r="C204" s="31">
        <f t="shared" si="31"/>
        <v>0</v>
      </c>
      <c r="D204" s="32">
        <v>0</v>
      </c>
      <c r="E204" s="31">
        <f t="shared" si="32"/>
        <v>0</v>
      </c>
      <c r="F204" s="30" t="s">
        <v>6</v>
      </c>
      <c r="G204" s="28">
        <f t="shared" si="33"/>
        <v>0</v>
      </c>
      <c r="H204" s="28">
        <f t="shared" si="34"/>
        <v>0</v>
      </c>
      <c r="I204" s="28">
        <f t="shared" si="35"/>
        <v>0</v>
      </c>
      <c r="J204" s="28">
        <f t="shared" si="36"/>
        <v>0</v>
      </c>
      <c r="K204" s="28">
        <f t="shared" si="37"/>
        <v>0</v>
      </c>
      <c r="L204" s="29"/>
      <c r="M204" s="28">
        <f t="shared" si="38"/>
        <v>0</v>
      </c>
      <c r="N204" s="28">
        <f t="shared" si="39"/>
        <v>0</v>
      </c>
      <c r="O204" s="28">
        <f t="shared" si="40"/>
        <v>0</v>
      </c>
      <c r="P204" s="28">
        <f t="shared" si="41"/>
        <v>0</v>
      </c>
      <c r="Q204" s="28">
        <f t="shared" si="42"/>
        <v>0</v>
      </c>
      <c r="R204" s="28">
        <f t="shared" si="43"/>
        <v>0</v>
      </c>
      <c r="S204" s="28">
        <f t="shared" si="44"/>
        <v>0</v>
      </c>
    </row>
    <row r="205" spans="1:19" ht="12" customHeight="1" x14ac:dyDescent="0.2">
      <c r="A205" s="33">
        <f t="shared" si="30"/>
        <v>180</v>
      </c>
      <c r="B205" s="32">
        <v>0</v>
      </c>
      <c r="C205" s="31">
        <f t="shared" si="31"/>
        <v>0</v>
      </c>
      <c r="D205" s="32">
        <v>0</v>
      </c>
      <c r="E205" s="31">
        <f t="shared" si="32"/>
        <v>0</v>
      </c>
      <c r="F205" s="30" t="s">
        <v>6</v>
      </c>
      <c r="G205" s="28">
        <f t="shared" si="33"/>
        <v>0</v>
      </c>
      <c r="H205" s="28">
        <f t="shared" si="34"/>
        <v>0</v>
      </c>
      <c r="I205" s="28">
        <f t="shared" si="35"/>
        <v>0</v>
      </c>
      <c r="J205" s="28">
        <f t="shared" si="36"/>
        <v>0</v>
      </c>
      <c r="K205" s="28">
        <f t="shared" si="37"/>
        <v>0</v>
      </c>
      <c r="L205" s="29"/>
      <c r="M205" s="28">
        <f t="shared" si="38"/>
        <v>0</v>
      </c>
      <c r="N205" s="28">
        <f t="shared" si="39"/>
        <v>0</v>
      </c>
      <c r="O205" s="28">
        <f t="shared" si="40"/>
        <v>0</v>
      </c>
      <c r="P205" s="28">
        <f t="shared" si="41"/>
        <v>0</v>
      </c>
      <c r="Q205" s="28">
        <f t="shared" si="42"/>
        <v>0</v>
      </c>
      <c r="R205" s="28">
        <f t="shared" si="43"/>
        <v>0</v>
      </c>
      <c r="S205" s="28">
        <f t="shared" si="44"/>
        <v>0</v>
      </c>
    </row>
    <row r="206" spans="1:19" ht="12" customHeight="1" x14ac:dyDescent="0.2">
      <c r="A206" s="33">
        <f t="shared" si="30"/>
        <v>181</v>
      </c>
      <c r="B206" s="32">
        <v>0</v>
      </c>
      <c r="C206" s="31">
        <f t="shared" si="31"/>
        <v>0</v>
      </c>
      <c r="D206" s="32">
        <v>0</v>
      </c>
      <c r="E206" s="31">
        <f t="shared" si="32"/>
        <v>0</v>
      </c>
      <c r="F206" s="30" t="s">
        <v>6</v>
      </c>
      <c r="G206" s="28">
        <f t="shared" si="33"/>
        <v>0</v>
      </c>
      <c r="H206" s="28">
        <f t="shared" si="34"/>
        <v>0</v>
      </c>
      <c r="I206" s="28">
        <f t="shared" si="35"/>
        <v>0</v>
      </c>
      <c r="J206" s="28">
        <f t="shared" si="36"/>
        <v>0</v>
      </c>
      <c r="K206" s="28">
        <f t="shared" si="37"/>
        <v>0</v>
      </c>
      <c r="L206" s="29"/>
      <c r="M206" s="28">
        <f t="shared" si="38"/>
        <v>0</v>
      </c>
      <c r="N206" s="28">
        <f t="shared" si="39"/>
        <v>0</v>
      </c>
      <c r="O206" s="28">
        <f t="shared" si="40"/>
        <v>0</v>
      </c>
      <c r="P206" s="28">
        <f t="shared" si="41"/>
        <v>0</v>
      </c>
      <c r="Q206" s="28">
        <f t="shared" si="42"/>
        <v>0</v>
      </c>
      <c r="R206" s="28">
        <f t="shared" si="43"/>
        <v>0</v>
      </c>
      <c r="S206" s="28">
        <f t="shared" si="44"/>
        <v>0</v>
      </c>
    </row>
    <row r="207" spans="1:19" ht="12" customHeight="1" x14ac:dyDescent="0.2">
      <c r="A207" s="33">
        <f t="shared" si="30"/>
        <v>182</v>
      </c>
      <c r="B207" s="32">
        <v>0</v>
      </c>
      <c r="C207" s="31">
        <f t="shared" si="31"/>
        <v>0</v>
      </c>
      <c r="D207" s="32">
        <v>0</v>
      </c>
      <c r="E207" s="31">
        <f t="shared" si="32"/>
        <v>0</v>
      </c>
      <c r="F207" s="30" t="s">
        <v>6</v>
      </c>
      <c r="G207" s="28">
        <f t="shared" si="33"/>
        <v>0</v>
      </c>
      <c r="H207" s="28">
        <f t="shared" si="34"/>
        <v>0</v>
      </c>
      <c r="I207" s="28">
        <f t="shared" si="35"/>
        <v>0</v>
      </c>
      <c r="J207" s="28">
        <f t="shared" si="36"/>
        <v>0</v>
      </c>
      <c r="K207" s="28">
        <f t="shared" si="37"/>
        <v>0</v>
      </c>
      <c r="L207" s="29"/>
      <c r="M207" s="28">
        <f t="shared" si="38"/>
        <v>0</v>
      </c>
      <c r="N207" s="28">
        <f t="shared" si="39"/>
        <v>0</v>
      </c>
      <c r="O207" s="28">
        <f t="shared" si="40"/>
        <v>0</v>
      </c>
      <c r="P207" s="28">
        <f t="shared" si="41"/>
        <v>0</v>
      </c>
      <c r="Q207" s="28">
        <f t="shared" si="42"/>
        <v>0</v>
      </c>
      <c r="R207" s="28">
        <f t="shared" si="43"/>
        <v>0</v>
      </c>
      <c r="S207" s="28">
        <f t="shared" si="44"/>
        <v>0</v>
      </c>
    </row>
    <row r="208" spans="1:19" ht="12" customHeight="1" x14ac:dyDescent="0.2">
      <c r="A208" s="33">
        <f t="shared" si="30"/>
        <v>183</v>
      </c>
      <c r="B208" s="32">
        <v>0</v>
      </c>
      <c r="C208" s="31">
        <f t="shared" si="31"/>
        <v>0</v>
      </c>
      <c r="D208" s="32">
        <v>0</v>
      </c>
      <c r="E208" s="31">
        <f t="shared" si="32"/>
        <v>0</v>
      </c>
      <c r="F208" s="30" t="s">
        <v>6</v>
      </c>
      <c r="G208" s="28">
        <f t="shared" si="33"/>
        <v>0</v>
      </c>
      <c r="H208" s="28">
        <f t="shared" si="34"/>
        <v>0</v>
      </c>
      <c r="I208" s="28">
        <f t="shared" si="35"/>
        <v>0</v>
      </c>
      <c r="J208" s="28">
        <f t="shared" si="36"/>
        <v>0</v>
      </c>
      <c r="K208" s="28">
        <f t="shared" si="37"/>
        <v>0</v>
      </c>
      <c r="L208" s="29"/>
      <c r="M208" s="28">
        <f t="shared" si="38"/>
        <v>0</v>
      </c>
      <c r="N208" s="28">
        <f t="shared" si="39"/>
        <v>0</v>
      </c>
      <c r="O208" s="28">
        <f t="shared" si="40"/>
        <v>0</v>
      </c>
      <c r="P208" s="28">
        <f t="shared" si="41"/>
        <v>0</v>
      </c>
      <c r="Q208" s="28">
        <f t="shared" si="42"/>
        <v>0</v>
      </c>
      <c r="R208" s="28">
        <f t="shared" si="43"/>
        <v>0</v>
      </c>
      <c r="S208" s="28">
        <f t="shared" si="44"/>
        <v>0</v>
      </c>
    </row>
    <row r="209" spans="1:19" ht="12" customHeight="1" x14ac:dyDescent="0.2">
      <c r="A209" s="33">
        <f t="shared" si="30"/>
        <v>184</v>
      </c>
      <c r="B209" s="32">
        <v>0</v>
      </c>
      <c r="C209" s="31">
        <f t="shared" si="31"/>
        <v>0</v>
      </c>
      <c r="D209" s="32">
        <v>0</v>
      </c>
      <c r="E209" s="31">
        <f t="shared" si="32"/>
        <v>0</v>
      </c>
      <c r="F209" s="30" t="s">
        <v>6</v>
      </c>
      <c r="G209" s="28">
        <f t="shared" si="33"/>
        <v>0</v>
      </c>
      <c r="H209" s="28">
        <f t="shared" si="34"/>
        <v>0</v>
      </c>
      <c r="I209" s="28">
        <f t="shared" si="35"/>
        <v>0</v>
      </c>
      <c r="J209" s="28">
        <f t="shared" si="36"/>
        <v>0</v>
      </c>
      <c r="K209" s="28">
        <f t="shared" si="37"/>
        <v>0</v>
      </c>
      <c r="L209" s="29"/>
      <c r="M209" s="28">
        <f t="shared" si="38"/>
        <v>0</v>
      </c>
      <c r="N209" s="28">
        <f t="shared" si="39"/>
        <v>0</v>
      </c>
      <c r="O209" s="28">
        <f t="shared" si="40"/>
        <v>0</v>
      </c>
      <c r="P209" s="28">
        <f t="shared" si="41"/>
        <v>0</v>
      </c>
      <c r="Q209" s="28">
        <f t="shared" si="42"/>
        <v>0</v>
      </c>
      <c r="R209" s="28">
        <f t="shared" si="43"/>
        <v>0</v>
      </c>
      <c r="S209" s="28">
        <f t="shared" si="44"/>
        <v>0</v>
      </c>
    </row>
    <row r="210" spans="1:19" ht="12" customHeight="1" x14ac:dyDescent="0.2">
      <c r="A210" s="33">
        <f t="shared" si="30"/>
        <v>185</v>
      </c>
      <c r="B210" s="32">
        <v>0</v>
      </c>
      <c r="C210" s="31">
        <f t="shared" si="31"/>
        <v>0</v>
      </c>
      <c r="D210" s="32">
        <v>0</v>
      </c>
      <c r="E210" s="31">
        <f t="shared" si="32"/>
        <v>0</v>
      </c>
      <c r="F210" s="30" t="s">
        <v>6</v>
      </c>
      <c r="G210" s="28">
        <f t="shared" si="33"/>
        <v>0</v>
      </c>
      <c r="H210" s="28">
        <f t="shared" si="34"/>
        <v>0</v>
      </c>
      <c r="I210" s="28">
        <f t="shared" si="35"/>
        <v>0</v>
      </c>
      <c r="J210" s="28">
        <f t="shared" si="36"/>
        <v>0</v>
      </c>
      <c r="K210" s="28">
        <f t="shared" si="37"/>
        <v>0</v>
      </c>
      <c r="L210" s="29"/>
      <c r="M210" s="28">
        <f t="shared" si="38"/>
        <v>0</v>
      </c>
      <c r="N210" s="28">
        <f t="shared" si="39"/>
        <v>0</v>
      </c>
      <c r="O210" s="28">
        <f t="shared" si="40"/>
        <v>0</v>
      </c>
      <c r="P210" s="28">
        <f t="shared" si="41"/>
        <v>0</v>
      </c>
      <c r="Q210" s="28">
        <f t="shared" si="42"/>
        <v>0</v>
      </c>
      <c r="R210" s="28">
        <f t="shared" si="43"/>
        <v>0</v>
      </c>
      <c r="S210" s="28">
        <f t="shared" si="44"/>
        <v>0</v>
      </c>
    </row>
    <row r="211" spans="1:19" ht="12" customHeight="1" x14ac:dyDescent="0.2">
      <c r="A211" s="33">
        <f t="shared" si="30"/>
        <v>186</v>
      </c>
      <c r="B211" s="32">
        <v>0</v>
      </c>
      <c r="C211" s="31">
        <f t="shared" si="31"/>
        <v>0</v>
      </c>
      <c r="D211" s="32">
        <v>0</v>
      </c>
      <c r="E211" s="31">
        <f t="shared" si="32"/>
        <v>0</v>
      </c>
      <c r="F211" s="30" t="s">
        <v>6</v>
      </c>
      <c r="G211" s="28">
        <f t="shared" si="33"/>
        <v>0</v>
      </c>
      <c r="H211" s="28">
        <f t="shared" si="34"/>
        <v>0</v>
      </c>
      <c r="I211" s="28">
        <f t="shared" si="35"/>
        <v>0</v>
      </c>
      <c r="J211" s="28">
        <f t="shared" si="36"/>
        <v>0</v>
      </c>
      <c r="K211" s="28">
        <f t="shared" si="37"/>
        <v>0</v>
      </c>
      <c r="L211" s="29"/>
      <c r="M211" s="28">
        <f t="shared" si="38"/>
        <v>0</v>
      </c>
      <c r="N211" s="28">
        <f t="shared" si="39"/>
        <v>0</v>
      </c>
      <c r="O211" s="28">
        <f t="shared" si="40"/>
        <v>0</v>
      </c>
      <c r="P211" s="28">
        <f t="shared" si="41"/>
        <v>0</v>
      </c>
      <c r="Q211" s="28">
        <f t="shared" si="42"/>
        <v>0</v>
      </c>
      <c r="R211" s="28">
        <f t="shared" si="43"/>
        <v>0</v>
      </c>
      <c r="S211" s="28">
        <f t="shared" si="44"/>
        <v>0</v>
      </c>
    </row>
    <row r="212" spans="1:19" ht="12" customHeight="1" x14ac:dyDescent="0.2">
      <c r="A212" s="33">
        <f t="shared" si="30"/>
        <v>187</v>
      </c>
      <c r="B212" s="32">
        <v>0</v>
      </c>
      <c r="C212" s="31">
        <f t="shared" si="31"/>
        <v>0</v>
      </c>
      <c r="D212" s="32">
        <v>0</v>
      </c>
      <c r="E212" s="31">
        <f t="shared" si="32"/>
        <v>0</v>
      </c>
      <c r="F212" s="30" t="s">
        <v>6</v>
      </c>
      <c r="G212" s="28">
        <f t="shared" si="33"/>
        <v>0</v>
      </c>
      <c r="H212" s="28">
        <f t="shared" si="34"/>
        <v>0</v>
      </c>
      <c r="I212" s="28">
        <f t="shared" si="35"/>
        <v>0</v>
      </c>
      <c r="J212" s="28">
        <f t="shared" si="36"/>
        <v>0</v>
      </c>
      <c r="K212" s="28">
        <f t="shared" si="37"/>
        <v>0</v>
      </c>
      <c r="L212" s="29"/>
      <c r="M212" s="28">
        <f t="shared" si="38"/>
        <v>0</v>
      </c>
      <c r="N212" s="28">
        <f t="shared" si="39"/>
        <v>0</v>
      </c>
      <c r="O212" s="28">
        <f t="shared" si="40"/>
        <v>0</v>
      </c>
      <c r="P212" s="28">
        <f t="shared" si="41"/>
        <v>0</v>
      </c>
      <c r="Q212" s="28">
        <f t="shared" si="42"/>
        <v>0</v>
      </c>
      <c r="R212" s="28">
        <f t="shared" si="43"/>
        <v>0</v>
      </c>
      <c r="S212" s="28">
        <f t="shared" si="44"/>
        <v>0</v>
      </c>
    </row>
    <row r="213" spans="1:19" ht="12" customHeight="1" x14ac:dyDescent="0.2">
      <c r="A213" s="33">
        <f t="shared" si="30"/>
        <v>188</v>
      </c>
      <c r="B213" s="32">
        <v>0</v>
      </c>
      <c r="C213" s="31">
        <f t="shared" si="31"/>
        <v>0</v>
      </c>
      <c r="D213" s="32">
        <v>0</v>
      </c>
      <c r="E213" s="31">
        <f t="shared" si="32"/>
        <v>0</v>
      </c>
      <c r="F213" s="30" t="s">
        <v>6</v>
      </c>
      <c r="G213" s="28">
        <f t="shared" si="33"/>
        <v>0</v>
      </c>
      <c r="H213" s="28">
        <f t="shared" si="34"/>
        <v>0</v>
      </c>
      <c r="I213" s="28">
        <f t="shared" si="35"/>
        <v>0</v>
      </c>
      <c r="J213" s="28">
        <f t="shared" si="36"/>
        <v>0</v>
      </c>
      <c r="K213" s="28">
        <f t="shared" si="37"/>
        <v>0</v>
      </c>
      <c r="L213" s="29"/>
      <c r="M213" s="28">
        <f t="shared" si="38"/>
        <v>0</v>
      </c>
      <c r="N213" s="28">
        <f t="shared" si="39"/>
        <v>0</v>
      </c>
      <c r="O213" s="28">
        <f t="shared" si="40"/>
        <v>0</v>
      </c>
      <c r="P213" s="28">
        <f t="shared" si="41"/>
        <v>0</v>
      </c>
      <c r="Q213" s="28">
        <f t="shared" si="42"/>
        <v>0</v>
      </c>
      <c r="R213" s="28">
        <f t="shared" si="43"/>
        <v>0</v>
      </c>
      <c r="S213" s="28">
        <f t="shared" si="44"/>
        <v>0</v>
      </c>
    </row>
    <row r="214" spans="1:19" ht="12" customHeight="1" x14ac:dyDescent="0.2">
      <c r="A214" s="33">
        <f t="shared" si="30"/>
        <v>189</v>
      </c>
      <c r="B214" s="32">
        <v>0</v>
      </c>
      <c r="C214" s="31">
        <f t="shared" si="31"/>
        <v>0</v>
      </c>
      <c r="D214" s="32">
        <v>0</v>
      </c>
      <c r="E214" s="31">
        <f t="shared" si="32"/>
        <v>0</v>
      </c>
      <c r="F214" s="30" t="s">
        <v>6</v>
      </c>
      <c r="G214" s="28">
        <f t="shared" si="33"/>
        <v>0</v>
      </c>
      <c r="H214" s="28">
        <f t="shared" si="34"/>
        <v>0</v>
      </c>
      <c r="I214" s="28">
        <f t="shared" si="35"/>
        <v>0</v>
      </c>
      <c r="J214" s="28">
        <f t="shared" si="36"/>
        <v>0</v>
      </c>
      <c r="K214" s="28">
        <f t="shared" si="37"/>
        <v>0</v>
      </c>
      <c r="L214" s="29"/>
      <c r="M214" s="28">
        <f t="shared" si="38"/>
        <v>0</v>
      </c>
      <c r="N214" s="28">
        <f t="shared" si="39"/>
        <v>0</v>
      </c>
      <c r="O214" s="28">
        <f t="shared" si="40"/>
        <v>0</v>
      </c>
      <c r="P214" s="28">
        <f t="shared" si="41"/>
        <v>0</v>
      </c>
      <c r="Q214" s="28">
        <f t="shared" si="42"/>
        <v>0</v>
      </c>
      <c r="R214" s="28">
        <f t="shared" si="43"/>
        <v>0</v>
      </c>
      <c r="S214" s="28">
        <f t="shared" si="44"/>
        <v>0</v>
      </c>
    </row>
    <row r="215" spans="1:19" ht="12" customHeight="1" x14ac:dyDescent="0.2">
      <c r="A215" s="33">
        <f t="shared" si="30"/>
        <v>190</v>
      </c>
      <c r="B215" s="32">
        <v>0</v>
      </c>
      <c r="C215" s="31">
        <f t="shared" si="31"/>
        <v>0</v>
      </c>
      <c r="D215" s="32">
        <v>0</v>
      </c>
      <c r="E215" s="31">
        <f t="shared" si="32"/>
        <v>0</v>
      </c>
      <c r="F215" s="30" t="s">
        <v>6</v>
      </c>
      <c r="G215" s="28">
        <f t="shared" si="33"/>
        <v>0</v>
      </c>
      <c r="H215" s="28">
        <f t="shared" si="34"/>
        <v>0</v>
      </c>
      <c r="I215" s="28">
        <f t="shared" si="35"/>
        <v>0</v>
      </c>
      <c r="J215" s="28">
        <f t="shared" si="36"/>
        <v>0</v>
      </c>
      <c r="K215" s="28">
        <f t="shared" si="37"/>
        <v>0</v>
      </c>
      <c r="L215" s="29"/>
      <c r="M215" s="28">
        <f t="shared" si="38"/>
        <v>0</v>
      </c>
      <c r="N215" s="28">
        <f t="shared" si="39"/>
        <v>0</v>
      </c>
      <c r="O215" s="28">
        <f t="shared" si="40"/>
        <v>0</v>
      </c>
      <c r="P215" s="28">
        <f t="shared" si="41"/>
        <v>0</v>
      </c>
      <c r="Q215" s="28">
        <f t="shared" si="42"/>
        <v>0</v>
      </c>
      <c r="R215" s="28">
        <f t="shared" si="43"/>
        <v>0</v>
      </c>
      <c r="S215" s="28">
        <f t="shared" si="44"/>
        <v>0</v>
      </c>
    </row>
    <row r="216" spans="1:19" ht="12" customHeight="1" x14ac:dyDescent="0.2">
      <c r="A216" s="33">
        <f t="shared" si="30"/>
        <v>191</v>
      </c>
      <c r="B216" s="32">
        <v>0</v>
      </c>
      <c r="C216" s="31">
        <f t="shared" si="31"/>
        <v>0</v>
      </c>
      <c r="D216" s="32">
        <v>0</v>
      </c>
      <c r="E216" s="31">
        <f t="shared" si="32"/>
        <v>0</v>
      </c>
      <c r="F216" s="30" t="s">
        <v>6</v>
      </c>
      <c r="G216" s="28">
        <f t="shared" si="33"/>
        <v>0</v>
      </c>
      <c r="H216" s="28">
        <f t="shared" si="34"/>
        <v>0</v>
      </c>
      <c r="I216" s="28">
        <f t="shared" si="35"/>
        <v>0</v>
      </c>
      <c r="J216" s="28">
        <f t="shared" si="36"/>
        <v>0</v>
      </c>
      <c r="K216" s="28">
        <f t="shared" si="37"/>
        <v>0</v>
      </c>
      <c r="L216" s="29"/>
      <c r="M216" s="28">
        <f t="shared" si="38"/>
        <v>0</v>
      </c>
      <c r="N216" s="28">
        <f t="shared" si="39"/>
        <v>0</v>
      </c>
      <c r="O216" s="28">
        <f t="shared" si="40"/>
        <v>0</v>
      </c>
      <c r="P216" s="28">
        <f t="shared" si="41"/>
        <v>0</v>
      </c>
      <c r="Q216" s="28">
        <f t="shared" si="42"/>
        <v>0</v>
      </c>
      <c r="R216" s="28">
        <f t="shared" si="43"/>
        <v>0</v>
      </c>
      <c r="S216" s="28">
        <f t="shared" si="44"/>
        <v>0</v>
      </c>
    </row>
    <row r="217" spans="1:19" ht="12" customHeight="1" x14ac:dyDescent="0.2">
      <c r="A217" s="33">
        <f t="shared" si="30"/>
        <v>192</v>
      </c>
      <c r="B217" s="32">
        <v>0</v>
      </c>
      <c r="C217" s="31">
        <f t="shared" si="31"/>
        <v>0</v>
      </c>
      <c r="D217" s="32">
        <v>0</v>
      </c>
      <c r="E217" s="31">
        <f t="shared" si="32"/>
        <v>0</v>
      </c>
      <c r="F217" s="30" t="s">
        <v>6</v>
      </c>
      <c r="G217" s="28">
        <f t="shared" si="33"/>
        <v>0</v>
      </c>
      <c r="H217" s="28">
        <f t="shared" si="34"/>
        <v>0</v>
      </c>
      <c r="I217" s="28">
        <f t="shared" si="35"/>
        <v>0</v>
      </c>
      <c r="J217" s="28">
        <f t="shared" si="36"/>
        <v>0</v>
      </c>
      <c r="K217" s="28">
        <f t="shared" si="37"/>
        <v>0</v>
      </c>
      <c r="L217" s="29"/>
      <c r="M217" s="28">
        <f t="shared" si="38"/>
        <v>0</v>
      </c>
      <c r="N217" s="28">
        <f t="shared" si="39"/>
        <v>0</v>
      </c>
      <c r="O217" s="28">
        <f t="shared" si="40"/>
        <v>0</v>
      </c>
      <c r="P217" s="28">
        <f t="shared" si="41"/>
        <v>0</v>
      </c>
      <c r="Q217" s="28">
        <f t="shared" si="42"/>
        <v>0</v>
      </c>
      <c r="R217" s="28">
        <f t="shared" si="43"/>
        <v>0</v>
      </c>
      <c r="S217" s="28">
        <f t="shared" si="44"/>
        <v>0</v>
      </c>
    </row>
    <row r="218" spans="1:19" ht="12" customHeight="1" x14ac:dyDescent="0.2">
      <c r="A218" s="33">
        <f t="shared" ref="A218:A281" si="45">+A217+1</f>
        <v>193</v>
      </c>
      <c r="B218" s="32">
        <v>0</v>
      </c>
      <c r="C218" s="31">
        <f t="shared" ref="C218:C281" si="46">IF(NC&lt;=N,POWER(1+TEA,frec/NDiasxAgno)-1,0)</f>
        <v>0</v>
      </c>
      <c r="D218" s="32">
        <v>0</v>
      </c>
      <c r="E218" s="31">
        <f t="shared" ref="E218:E281" si="47">IF(NC&lt;=N,POWER(1+IA,frec/NDiasxAgno)-1,0)</f>
        <v>0</v>
      </c>
      <c r="F218" s="30" t="s">
        <v>6</v>
      </c>
      <c r="G218" s="28">
        <f t="shared" ref="G218:G281" si="48">IF(NC=1,Prestamo,IF(NC&lt;=N,R217,0))</f>
        <v>0</v>
      </c>
      <c r="H218" s="28">
        <f t="shared" ref="H218:H281" si="49">SI+SI*IP</f>
        <v>0</v>
      </c>
      <c r="I218" s="28">
        <f t="shared" ref="I218:I281" si="50">-SII*TEP</f>
        <v>0</v>
      </c>
      <c r="J218" s="28">
        <f t="shared" ref="J218:J281" si="51">IF(NC&lt;=N,IF(PG="T",0,IF(PG="P",Interes,Interes+Amort+SegDes)),0)</f>
        <v>0</v>
      </c>
      <c r="K218" s="28">
        <f t="shared" ref="K218:K281" si="52">IF(NC&lt;=N,IF(OR(PG="T",PG="P"),0,-SII/(N-NC+1)),0)</f>
        <v>0</v>
      </c>
      <c r="L218" s="29"/>
      <c r="M218" s="28">
        <f t="shared" ref="M218:M281" si="53">-SII*pSegDesPer</f>
        <v>0</v>
      </c>
      <c r="N218" s="28">
        <f t="shared" ref="N218:N281" si="54">IF(NC&lt;=N,-SegRiePer,0)</f>
        <v>0</v>
      </c>
      <c r="O218" s="28">
        <f t="shared" ref="O218:O281" si="55">IF(NC&lt;=N,-ComPer,0)</f>
        <v>0</v>
      </c>
      <c r="P218" s="28">
        <f t="shared" ref="P218:P281" si="56">IF(NC&lt;=N,-PortesPer,0)</f>
        <v>0</v>
      </c>
      <c r="Q218" s="28">
        <f t="shared" ref="Q218:Q281" si="57">IF(NC&lt;=N,-GasAdmPer,0)</f>
        <v>0</v>
      </c>
      <c r="R218" s="28">
        <f t="shared" ref="R218:R281" si="58">IF(PG="T",SII-Interes,SII+Amort+Prepago)</f>
        <v>0</v>
      </c>
      <c r="S218" s="28">
        <f t="shared" ref="S218:S281" si="59">Cuota+Prepago+SegRie+Comision+Portes+GasAdm+IF(OR(PG="T",PG="P"),SegDes,0)</f>
        <v>0</v>
      </c>
    </row>
    <row r="219" spans="1:19" ht="12" customHeight="1" x14ac:dyDescent="0.2">
      <c r="A219" s="33">
        <f t="shared" si="45"/>
        <v>194</v>
      </c>
      <c r="B219" s="32">
        <v>0</v>
      </c>
      <c r="C219" s="31">
        <f t="shared" si="46"/>
        <v>0</v>
      </c>
      <c r="D219" s="32">
        <v>0</v>
      </c>
      <c r="E219" s="31">
        <f t="shared" si="47"/>
        <v>0</v>
      </c>
      <c r="F219" s="30" t="s">
        <v>6</v>
      </c>
      <c r="G219" s="28">
        <f t="shared" si="48"/>
        <v>0</v>
      </c>
      <c r="H219" s="28">
        <f t="shared" si="49"/>
        <v>0</v>
      </c>
      <c r="I219" s="28">
        <f t="shared" si="50"/>
        <v>0</v>
      </c>
      <c r="J219" s="28">
        <f t="shared" si="51"/>
        <v>0</v>
      </c>
      <c r="K219" s="28">
        <f t="shared" si="52"/>
        <v>0</v>
      </c>
      <c r="L219" s="29"/>
      <c r="M219" s="28">
        <f t="shared" si="53"/>
        <v>0</v>
      </c>
      <c r="N219" s="28">
        <f t="shared" si="54"/>
        <v>0</v>
      </c>
      <c r="O219" s="28">
        <f t="shared" si="55"/>
        <v>0</v>
      </c>
      <c r="P219" s="28">
        <f t="shared" si="56"/>
        <v>0</v>
      </c>
      <c r="Q219" s="28">
        <f t="shared" si="57"/>
        <v>0</v>
      </c>
      <c r="R219" s="28">
        <f t="shared" si="58"/>
        <v>0</v>
      </c>
      <c r="S219" s="28">
        <f t="shared" si="59"/>
        <v>0</v>
      </c>
    </row>
    <row r="220" spans="1:19" ht="12" customHeight="1" x14ac:dyDescent="0.2">
      <c r="A220" s="33">
        <f t="shared" si="45"/>
        <v>195</v>
      </c>
      <c r="B220" s="32">
        <v>0</v>
      </c>
      <c r="C220" s="31">
        <f t="shared" si="46"/>
        <v>0</v>
      </c>
      <c r="D220" s="32">
        <v>0</v>
      </c>
      <c r="E220" s="31">
        <f t="shared" si="47"/>
        <v>0</v>
      </c>
      <c r="F220" s="30" t="s">
        <v>6</v>
      </c>
      <c r="G220" s="28">
        <f t="shared" si="48"/>
        <v>0</v>
      </c>
      <c r="H220" s="28">
        <f t="shared" si="49"/>
        <v>0</v>
      </c>
      <c r="I220" s="28">
        <f t="shared" si="50"/>
        <v>0</v>
      </c>
      <c r="J220" s="28">
        <f t="shared" si="51"/>
        <v>0</v>
      </c>
      <c r="K220" s="28">
        <f t="shared" si="52"/>
        <v>0</v>
      </c>
      <c r="L220" s="29"/>
      <c r="M220" s="28">
        <f t="shared" si="53"/>
        <v>0</v>
      </c>
      <c r="N220" s="28">
        <f t="shared" si="54"/>
        <v>0</v>
      </c>
      <c r="O220" s="28">
        <f t="shared" si="55"/>
        <v>0</v>
      </c>
      <c r="P220" s="28">
        <f t="shared" si="56"/>
        <v>0</v>
      </c>
      <c r="Q220" s="28">
        <f t="shared" si="57"/>
        <v>0</v>
      </c>
      <c r="R220" s="28">
        <f t="shared" si="58"/>
        <v>0</v>
      </c>
      <c r="S220" s="28">
        <f t="shared" si="59"/>
        <v>0</v>
      </c>
    </row>
    <row r="221" spans="1:19" ht="12" customHeight="1" x14ac:dyDescent="0.2">
      <c r="A221" s="33">
        <f t="shared" si="45"/>
        <v>196</v>
      </c>
      <c r="B221" s="32">
        <v>0</v>
      </c>
      <c r="C221" s="31">
        <f t="shared" si="46"/>
        <v>0</v>
      </c>
      <c r="D221" s="32">
        <v>0</v>
      </c>
      <c r="E221" s="31">
        <f t="shared" si="47"/>
        <v>0</v>
      </c>
      <c r="F221" s="30" t="s">
        <v>6</v>
      </c>
      <c r="G221" s="28">
        <f t="shared" si="48"/>
        <v>0</v>
      </c>
      <c r="H221" s="28">
        <f t="shared" si="49"/>
        <v>0</v>
      </c>
      <c r="I221" s="28">
        <f t="shared" si="50"/>
        <v>0</v>
      </c>
      <c r="J221" s="28">
        <f t="shared" si="51"/>
        <v>0</v>
      </c>
      <c r="K221" s="28">
        <f t="shared" si="52"/>
        <v>0</v>
      </c>
      <c r="L221" s="29"/>
      <c r="M221" s="28">
        <f t="shared" si="53"/>
        <v>0</v>
      </c>
      <c r="N221" s="28">
        <f t="shared" si="54"/>
        <v>0</v>
      </c>
      <c r="O221" s="28">
        <f t="shared" si="55"/>
        <v>0</v>
      </c>
      <c r="P221" s="28">
        <f t="shared" si="56"/>
        <v>0</v>
      </c>
      <c r="Q221" s="28">
        <f t="shared" si="57"/>
        <v>0</v>
      </c>
      <c r="R221" s="28">
        <f t="shared" si="58"/>
        <v>0</v>
      </c>
      <c r="S221" s="28">
        <f t="shared" si="59"/>
        <v>0</v>
      </c>
    </row>
    <row r="222" spans="1:19" ht="12" customHeight="1" x14ac:dyDescent="0.2">
      <c r="A222" s="33">
        <f t="shared" si="45"/>
        <v>197</v>
      </c>
      <c r="B222" s="32">
        <v>0</v>
      </c>
      <c r="C222" s="31">
        <f t="shared" si="46"/>
        <v>0</v>
      </c>
      <c r="D222" s="32">
        <v>0</v>
      </c>
      <c r="E222" s="31">
        <f t="shared" si="47"/>
        <v>0</v>
      </c>
      <c r="F222" s="30" t="s">
        <v>6</v>
      </c>
      <c r="G222" s="28">
        <f t="shared" si="48"/>
        <v>0</v>
      </c>
      <c r="H222" s="28">
        <f t="shared" si="49"/>
        <v>0</v>
      </c>
      <c r="I222" s="28">
        <f t="shared" si="50"/>
        <v>0</v>
      </c>
      <c r="J222" s="28">
        <f t="shared" si="51"/>
        <v>0</v>
      </c>
      <c r="K222" s="28">
        <f t="shared" si="52"/>
        <v>0</v>
      </c>
      <c r="L222" s="29"/>
      <c r="M222" s="28">
        <f t="shared" si="53"/>
        <v>0</v>
      </c>
      <c r="N222" s="28">
        <f t="shared" si="54"/>
        <v>0</v>
      </c>
      <c r="O222" s="28">
        <f t="shared" si="55"/>
        <v>0</v>
      </c>
      <c r="P222" s="28">
        <f t="shared" si="56"/>
        <v>0</v>
      </c>
      <c r="Q222" s="28">
        <f t="shared" si="57"/>
        <v>0</v>
      </c>
      <c r="R222" s="28">
        <f t="shared" si="58"/>
        <v>0</v>
      </c>
      <c r="S222" s="28">
        <f t="shared" si="59"/>
        <v>0</v>
      </c>
    </row>
    <row r="223" spans="1:19" ht="12" customHeight="1" x14ac:dyDescent="0.2">
      <c r="A223" s="33">
        <f t="shared" si="45"/>
        <v>198</v>
      </c>
      <c r="B223" s="32">
        <v>0</v>
      </c>
      <c r="C223" s="31">
        <f t="shared" si="46"/>
        <v>0</v>
      </c>
      <c r="D223" s="32">
        <v>0</v>
      </c>
      <c r="E223" s="31">
        <f t="shared" si="47"/>
        <v>0</v>
      </c>
      <c r="F223" s="30" t="s">
        <v>6</v>
      </c>
      <c r="G223" s="28">
        <f t="shared" si="48"/>
        <v>0</v>
      </c>
      <c r="H223" s="28">
        <f t="shared" si="49"/>
        <v>0</v>
      </c>
      <c r="I223" s="28">
        <f t="shared" si="50"/>
        <v>0</v>
      </c>
      <c r="J223" s="28">
        <f t="shared" si="51"/>
        <v>0</v>
      </c>
      <c r="K223" s="28">
        <f t="shared" si="52"/>
        <v>0</v>
      </c>
      <c r="L223" s="29"/>
      <c r="M223" s="28">
        <f t="shared" si="53"/>
        <v>0</v>
      </c>
      <c r="N223" s="28">
        <f t="shared" si="54"/>
        <v>0</v>
      </c>
      <c r="O223" s="28">
        <f t="shared" si="55"/>
        <v>0</v>
      </c>
      <c r="P223" s="28">
        <f t="shared" si="56"/>
        <v>0</v>
      </c>
      <c r="Q223" s="28">
        <f t="shared" si="57"/>
        <v>0</v>
      </c>
      <c r="R223" s="28">
        <f t="shared" si="58"/>
        <v>0</v>
      </c>
      <c r="S223" s="28">
        <f t="shared" si="59"/>
        <v>0</v>
      </c>
    </row>
    <row r="224" spans="1:19" ht="12" customHeight="1" x14ac:dyDescent="0.2">
      <c r="A224" s="33">
        <f t="shared" si="45"/>
        <v>199</v>
      </c>
      <c r="B224" s="32">
        <v>0</v>
      </c>
      <c r="C224" s="31">
        <f t="shared" si="46"/>
        <v>0</v>
      </c>
      <c r="D224" s="32">
        <v>0</v>
      </c>
      <c r="E224" s="31">
        <f t="shared" si="47"/>
        <v>0</v>
      </c>
      <c r="F224" s="30" t="s">
        <v>6</v>
      </c>
      <c r="G224" s="28">
        <f t="shared" si="48"/>
        <v>0</v>
      </c>
      <c r="H224" s="28">
        <f t="shared" si="49"/>
        <v>0</v>
      </c>
      <c r="I224" s="28">
        <f t="shared" si="50"/>
        <v>0</v>
      </c>
      <c r="J224" s="28">
        <f t="shared" si="51"/>
        <v>0</v>
      </c>
      <c r="K224" s="28">
        <f t="shared" si="52"/>
        <v>0</v>
      </c>
      <c r="L224" s="29"/>
      <c r="M224" s="28">
        <f t="shared" si="53"/>
        <v>0</v>
      </c>
      <c r="N224" s="28">
        <f t="shared" si="54"/>
        <v>0</v>
      </c>
      <c r="O224" s="28">
        <f t="shared" si="55"/>
        <v>0</v>
      </c>
      <c r="P224" s="28">
        <f t="shared" si="56"/>
        <v>0</v>
      </c>
      <c r="Q224" s="28">
        <f t="shared" si="57"/>
        <v>0</v>
      </c>
      <c r="R224" s="28">
        <f t="shared" si="58"/>
        <v>0</v>
      </c>
      <c r="S224" s="28">
        <f t="shared" si="59"/>
        <v>0</v>
      </c>
    </row>
    <row r="225" spans="1:19" ht="12" customHeight="1" x14ac:dyDescent="0.2">
      <c r="A225" s="33">
        <f t="shared" si="45"/>
        <v>200</v>
      </c>
      <c r="B225" s="32">
        <v>0</v>
      </c>
      <c r="C225" s="31">
        <f t="shared" si="46"/>
        <v>0</v>
      </c>
      <c r="D225" s="32">
        <v>0</v>
      </c>
      <c r="E225" s="31">
        <f t="shared" si="47"/>
        <v>0</v>
      </c>
      <c r="F225" s="30" t="s">
        <v>6</v>
      </c>
      <c r="G225" s="28">
        <f t="shared" si="48"/>
        <v>0</v>
      </c>
      <c r="H225" s="28">
        <f t="shared" si="49"/>
        <v>0</v>
      </c>
      <c r="I225" s="28">
        <f t="shared" si="50"/>
        <v>0</v>
      </c>
      <c r="J225" s="28">
        <f t="shared" si="51"/>
        <v>0</v>
      </c>
      <c r="K225" s="28">
        <f t="shared" si="52"/>
        <v>0</v>
      </c>
      <c r="L225" s="29"/>
      <c r="M225" s="28">
        <f t="shared" si="53"/>
        <v>0</v>
      </c>
      <c r="N225" s="28">
        <f t="shared" si="54"/>
        <v>0</v>
      </c>
      <c r="O225" s="28">
        <f t="shared" si="55"/>
        <v>0</v>
      </c>
      <c r="P225" s="28">
        <f t="shared" si="56"/>
        <v>0</v>
      </c>
      <c r="Q225" s="28">
        <f t="shared" si="57"/>
        <v>0</v>
      </c>
      <c r="R225" s="28">
        <f t="shared" si="58"/>
        <v>0</v>
      </c>
      <c r="S225" s="28">
        <f t="shared" si="59"/>
        <v>0</v>
      </c>
    </row>
    <row r="226" spans="1:19" ht="12" customHeight="1" x14ac:dyDescent="0.2">
      <c r="A226" s="33">
        <f t="shared" si="45"/>
        <v>201</v>
      </c>
      <c r="B226" s="32">
        <v>0</v>
      </c>
      <c r="C226" s="31">
        <f t="shared" si="46"/>
        <v>0</v>
      </c>
      <c r="D226" s="32">
        <v>0</v>
      </c>
      <c r="E226" s="31">
        <f t="shared" si="47"/>
        <v>0</v>
      </c>
      <c r="F226" s="30" t="s">
        <v>6</v>
      </c>
      <c r="G226" s="28">
        <f t="shared" si="48"/>
        <v>0</v>
      </c>
      <c r="H226" s="28">
        <f t="shared" si="49"/>
        <v>0</v>
      </c>
      <c r="I226" s="28">
        <f t="shared" si="50"/>
        <v>0</v>
      </c>
      <c r="J226" s="28">
        <f t="shared" si="51"/>
        <v>0</v>
      </c>
      <c r="K226" s="28">
        <f t="shared" si="52"/>
        <v>0</v>
      </c>
      <c r="L226" s="29"/>
      <c r="M226" s="28">
        <f t="shared" si="53"/>
        <v>0</v>
      </c>
      <c r="N226" s="28">
        <f t="shared" si="54"/>
        <v>0</v>
      </c>
      <c r="O226" s="28">
        <f t="shared" si="55"/>
        <v>0</v>
      </c>
      <c r="P226" s="28">
        <f t="shared" si="56"/>
        <v>0</v>
      </c>
      <c r="Q226" s="28">
        <f t="shared" si="57"/>
        <v>0</v>
      </c>
      <c r="R226" s="28">
        <f t="shared" si="58"/>
        <v>0</v>
      </c>
      <c r="S226" s="28">
        <f t="shared" si="59"/>
        <v>0</v>
      </c>
    </row>
    <row r="227" spans="1:19" ht="12" customHeight="1" x14ac:dyDescent="0.2">
      <c r="A227" s="33">
        <f t="shared" si="45"/>
        <v>202</v>
      </c>
      <c r="B227" s="32">
        <v>0</v>
      </c>
      <c r="C227" s="31">
        <f t="shared" si="46"/>
        <v>0</v>
      </c>
      <c r="D227" s="32">
        <v>0</v>
      </c>
      <c r="E227" s="31">
        <f t="shared" si="47"/>
        <v>0</v>
      </c>
      <c r="F227" s="30" t="s">
        <v>6</v>
      </c>
      <c r="G227" s="28">
        <f t="shared" si="48"/>
        <v>0</v>
      </c>
      <c r="H227" s="28">
        <f t="shared" si="49"/>
        <v>0</v>
      </c>
      <c r="I227" s="28">
        <f t="shared" si="50"/>
        <v>0</v>
      </c>
      <c r="J227" s="28">
        <f t="shared" si="51"/>
        <v>0</v>
      </c>
      <c r="K227" s="28">
        <f t="shared" si="52"/>
        <v>0</v>
      </c>
      <c r="L227" s="29"/>
      <c r="M227" s="28">
        <f t="shared" si="53"/>
        <v>0</v>
      </c>
      <c r="N227" s="28">
        <f t="shared" si="54"/>
        <v>0</v>
      </c>
      <c r="O227" s="28">
        <f t="shared" si="55"/>
        <v>0</v>
      </c>
      <c r="P227" s="28">
        <f t="shared" si="56"/>
        <v>0</v>
      </c>
      <c r="Q227" s="28">
        <f t="shared" si="57"/>
        <v>0</v>
      </c>
      <c r="R227" s="28">
        <f t="shared" si="58"/>
        <v>0</v>
      </c>
      <c r="S227" s="28">
        <f t="shared" si="59"/>
        <v>0</v>
      </c>
    </row>
    <row r="228" spans="1:19" ht="12" customHeight="1" x14ac:dyDescent="0.2">
      <c r="A228" s="33">
        <f t="shared" si="45"/>
        <v>203</v>
      </c>
      <c r="B228" s="32">
        <v>0</v>
      </c>
      <c r="C228" s="31">
        <f t="shared" si="46"/>
        <v>0</v>
      </c>
      <c r="D228" s="32">
        <v>0</v>
      </c>
      <c r="E228" s="31">
        <f t="shared" si="47"/>
        <v>0</v>
      </c>
      <c r="F228" s="30" t="s">
        <v>6</v>
      </c>
      <c r="G228" s="28">
        <f t="shared" si="48"/>
        <v>0</v>
      </c>
      <c r="H228" s="28">
        <f t="shared" si="49"/>
        <v>0</v>
      </c>
      <c r="I228" s="28">
        <f t="shared" si="50"/>
        <v>0</v>
      </c>
      <c r="J228" s="28">
        <f t="shared" si="51"/>
        <v>0</v>
      </c>
      <c r="K228" s="28">
        <f t="shared" si="52"/>
        <v>0</v>
      </c>
      <c r="L228" s="29"/>
      <c r="M228" s="28">
        <f t="shared" si="53"/>
        <v>0</v>
      </c>
      <c r="N228" s="28">
        <f t="shared" si="54"/>
        <v>0</v>
      </c>
      <c r="O228" s="28">
        <f t="shared" si="55"/>
        <v>0</v>
      </c>
      <c r="P228" s="28">
        <f t="shared" si="56"/>
        <v>0</v>
      </c>
      <c r="Q228" s="28">
        <f t="shared" si="57"/>
        <v>0</v>
      </c>
      <c r="R228" s="28">
        <f t="shared" si="58"/>
        <v>0</v>
      </c>
      <c r="S228" s="28">
        <f t="shared" si="59"/>
        <v>0</v>
      </c>
    </row>
    <row r="229" spans="1:19" ht="12" customHeight="1" x14ac:dyDescent="0.2">
      <c r="A229" s="33">
        <f t="shared" si="45"/>
        <v>204</v>
      </c>
      <c r="B229" s="32">
        <v>0</v>
      </c>
      <c r="C229" s="31">
        <f t="shared" si="46"/>
        <v>0</v>
      </c>
      <c r="D229" s="32">
        <v>0</v>
      </c>
      <c r="E229" s="31">
        <f t="shared" si="47"/>
        <v>0</v>
      </c>
      <c r="F229" s="30" t="s">
        <v>6</v>
      </c>
      <c r="G229" s="28">
        <f t="shared" si="48"/>
        <v>0</v>
      </c>
      <c r="H229" s="28">
        <f t="shared" si="49"/>
        <v>0</v>
      </c>
      <c r="I229" s="28">
        <f t="shared" si="50"/>
        <v>0</v>
      </c>
      <c r="J229" s="28">
        <f t="shared" si="51"/>
        <v>0</v>
      </c>
      <c r="K229" s="28">
        <f t="shared" si="52"/>
        <v>0</v>
      </c>
      <c r="L229" s="29"/>
      <c r="M229" s="28">
        <f t="shared" si="53"/>
        <v>0</v>
      </c>
      <c r="N229" s="28">
        <f t="shared" si="54"/>
        <v>0</v>
      </c>
      <c r="O229" s="28">
        <f t="shared" si="55"/>
        <v>0</v>
      </c>
      <c r="P229" s="28">
        <f t="shared" si="56"/>
        <v>0</v>
      </c>
      <c r="Q229" s="28">
        <f t="shared" si="57"/>
        <v>0</v>
      </c>
      <c r="R229" s="28">
        <f t="shared" si="58"/>
        <v>0</v>
      </c>
      <c r="S229" s="28">
        <f t="shared" si="59"/>
        <v>0</v>
      </c>
    </row>
    <row r="230" spans="1:19" ht="12" customHeight="1" x14ac:dyDescent="0.2">
      <c r="A230" s="33">
        <f t="shared" si="45"/>
        <v>205</v>
      </c>
      <c r="B230" s="32">
        <v>0</v>
      </c>
      <c r="C230" s="31">
        <f t="shared" si="46"/>
        <v>0</v>
      </c>
      <c r="D230" s="32">
        <v>0</v>
      </c>
      <c r="E230" s="31">
        <f t="shared" si="47"/>
        <v>0</v>
      </c>
      <c r="F230" s="30" t="s">
        <v>6</v>
      </c>
      <c r="G230" s="28">
        <f t="shared" si="48"/>
        <v>0</v>
      </c>
      <c r="H230" s="28">
        <f t="shared" si="49"/>
        <v>0</v>
      </c>
      <c r="I230" s="28">
        <f t="shared" si="50"/>
        <v>0</v>
      </c>
      <c r="J230" s="28">
        <f t="shared" si="51"/>
        <v>0</v>
      </c>
      <c r="K230" s="28">
        <f t="shared" si="52"/>
        <v>0</v>
      </c>
      <c r="L230" s="29"/>
      <c r="M230" s="28">
        <f t="shared" si="53"/>
        <v>0</v>
      </c>
      <c r="N230" s="28">
        <f t="shared" si="54"/>
        <v>0</v>
      </c>
      <c r="O230" s="28">
        <f t="shared" si="55"/>
        <v>0</v>
      </c>
      <c r="P230" s="28">
        <f t="shared" si="56"/>
        <v>0</v>
      </c>
      <c r="Q230" s="28">
        <f t="shared" si="57"/>
        <v>0</v>
      </c>
      <c r="R230" s="28">
        <f t="shared" si="58"/>
        <v>0</v>
      </c>
      <c r="S230" s="28">
        <f t="shared" si="59"/>
        <v>0</v>
      </c>
    </row>
    <row r="231" spans="1:19" ht="12" customHeight="1" x14ac:dyDescent="0.2">
      <c r="A231" s="33">
        <f t="shared" si="45"/>
        <v>206</v>
      </c>
      <c r="B231" s="32">
        <v>0</v>
      </c>
      <c r="C231" s="31">
        <f t="shared" si="46"/>
        <v>0</v>
      </c>
      <c r="D231" s="32">
        <v>0</v>
      </c>
      <c r="E231" s="31">
        <f t="shared" si="47"/>
        <v>0</v>
      </c>
      <c r="F231" s="30" t="s">
        <v>6</v>
      </c>
      <c r="G231" s="28">
        <f t="shared" si="48"/>
        <v>0</v>
      </c>
      <c r="H231" s="28">
        <f t="shared" si="49"/>
        <v>0</v>
      </c>
      <c r="I231" s="28">
        <f t="shared" si="50"/>
        <v>0</v>
      </c>
      <c r="J231" s="28">
        <f t="shared" si="51"/>
        <v>0</v>
      </c>
      <c r="K231" s="28">
        <f t="shared" si="52"/>
        <v>0</v>
      </c>
      <c r="L231" s="29"/>
      <c r="M231" s="28">
        <f t="shared" si="53"/>
        <v>0</v>
      </c>
      <c r="N231" s="28">
        <f t="shared" si="54"/>
        <v>0</v>
      </c>
      <c r="O231" s="28">
        <f t="shared" si="55"/>
        <v>0</v>
      </c>
      <c r="P231" s="28">
        <f t="shared" si="56"/>
        <v>0</v>
      </c>
      <c r="Q231" s="28">
        <f t="shared" si="57"/>
        <v>0</v>
      </c>
      <c r="R231" s="28">
        <f t="shared" si="58"/>
        <v>0</v>
      </c>
      <c r="S231" s="28">
        <f t="shared" si="59"/>
        <v>0</v>
      </c>
    </row>
    <row r="232" spans="1:19" ht="12" customHeight="1" x14ac:dyDescent="0.2">
      <c r="A232" s="33">
        <f t="shared" si="45"/>
        <v>207</v>
      </c>
      <c r="B232" s="32">
        <v>0</v>
      </c>
      <c r="C232" s="31">
        <f t="shared" si="46"/>
        <v>0</v>
      </c>
      <c r="D232" s="32">
        <v>0</v>
      </c>
      <c r="E232" s="31">
        <f t="shared" si="47"/>
        <v>0</v>
      </c>
      <c r="F232" s="30" t="s">
        <v>6</v>
      </c>
      <c r="G232" s="28">
        <f t="shared" si="48"/>
        <v>0</v>
      </c>
      <c r="H232" s="28">
        <f t="shared" si="49"/>
        <v>0</v>
      </c>
      <c r="I232" s="28">
        <f t="shared" si="50"/>
        <v>0</v>
      </c>
      <c r="J232" s="28">
        <f t="shared" si="51"/>
        <v>0</v>
      </c>
      <c r="K232" s="28">
        <f t="shared" si="52"/>
        <v>0</v>
      </c>
      <c r="L232" s="29"/>
      <c r="M232" s="28">
        <f t="shared" si="53"/>
        <v>0</v>
      </c>
      <c r="N232" s="28">
        <f t="shared" si="54"/>
        <v>0</v>
      </c>
      <c r="O232" s="28">
        <f t="shared" si="55"/>
        <v>0</v>
      </c>
      <c r="P232" s="28">
        <f t="shared" si="56"/>
        <v>0</v>
      </c>
      <c r="Q232" s="28">
        <f t="shared" si="57"/>
        <v>0</v>
      </c>
      <c r="R232" s="28">
        <f t="shared" si="58"/>
        <v>0</v>
      </c>
      <c r="S232" s="28">
        <f t="shared" si="59"/>
        <v>0</v>
      </c>
    </row>
    <row r="233" spans="1:19" ht="12" customHeight="1" x14ac:dyDescent="0.2">
      <c r="A233" s="33">
        <f t="shared" si="45"/>
        <v>208</v>
      </c>
      <c r="B233" s="32">
        <v>0</v>
      </c>
      <c r="C233" s="31">
        <f t="shared" si="46"/>
        <v>0</v>
      </c>
      <c r="D233" s="32">
        <v>0</v>
      </c>
      <c r="E233" s="31">
        <f t="shared" si="47"/>
        <v>0</v>
      </c>
      <c r="F233" s="30" t="s">
        <v>6</v>
      </c>
      <c r="G233" s="28">
        <f t="shared" si="48"/>
        <v>0</v>
      </c>
      <c r="H233" s="28">
        <f t="shared" si="49"/>
        <v>0</v>
      </c>
      <c r="I233" s="28">
        <f t="shared" si="50"/>
        <v>0</v>
      </c>
      <c r="J233" s="28">
        <f t="shared" si="51"/>
        <v>0</v>
      </c>
      <c r="K233" s="28">
        <f t="shared" si="52"/>
        <v>0</v>
      </c>
      <c r="L233" s="29"/>
      <c r="M233" s="28">
        <f t="shared" si="53"/>
        <v>0</v>
      </c>
      <c r="N233" s="28">
        <f t="shared" si="54"/>
        <v>0</v>
      </c>
      <c r="O233" s="28">
        <f t="shared" si="55"/>
        <v>0</v>
      </c>
      <c r="P233" s="28">
        <f t="shared" si="56"/>
        <v>0</v>
      </c>
      <c r="Q233" s="28">
        <f t="shared" si="57"/>
        <v>0</v>
      </c>
      <c r="R233" s="28">
        <f t="shared" si="58"/>
        <v>0</v>
      </c>
      <c r="S233" s="28">
        <f t="shared" si="59"/>
        <v>0</v>
      </c>
    </row>
    <row r="234" spans="1:19" ht="12" customHeight="1" x14ac:dyDescent="0.2">
      <c r="A234" s="33">
        <f t="shared" si="45"/>
        <v>209</v>
      </c>
      <c r="B234" s="32">
        <v>0</v>
      </c>
      <c r="C234" s="31">
        <f t="shared" si="46"/>
        <v>0</v>
      </c>
      <c r="D234" s="32">
        <v>0</v>
      </c>
      <c r="E234" s="31">
        <f t="shared" si="47"/>
        <v>0</v>
      </c>
      <c r="F234" s="30" t="s">
        <v>6</v>
      </c>
      <c r="G234" s="28">
        <f t="shared" si="48"/>
        <v>0</v>
      </c>
      <c r="H234" s="28">
        <f t="shared" si="49"/>
        <v>0</v>
      </c>
      <c r="I234" s="28">
        <f t="shared" si="50"/>
        <v>0</v>
      </c>
      <c r="J234" s="28">
        <f t="shared" si="51"/>
        <v>0</v>
      </c>
      <c r="K234" s="28">
        <f t="shared" si="52"/>
        <v>0</v>
      </c>
      <c r="L234" s="29"/>
      <c r="M234" s="28">
        <f t="shared" si="53"/>
        <v>0</v>
      </c>
      <c r="N234" s="28">
        <f t="shared" si="54"/>
        <v>0</v>
      </c>
      <c r="O234" s="28">
        <f t="shared" si="55"/>
        <v>0</v>
      </c>
      <c r="P234" s="28">
        <f t="shared" si="56"/>
        <v>0</v>
      </c>
      <c r="Q234" s="28">
        <f t="shared" si="57"/>
        <v>0</v>
      </c>
      <c r="R234" s="28">
        <f t="shared" si="58"/>
        <v>0</v>
      </c>
      <c r="S234" s="28">
        <f t="shared" si="59"/>
        <v>0</v>
      </c>
    </row>
    <row r="235" spans="1:19" ht="12" customHeight="1" x14ac:dyDescent="0.2">
      <c r="A235" s="33">
        <f t="shared" si="45"/>
        <v>210</v>
      </c>
      <c r="B235" s="32">
        <v>0</v>
      </c>
      <c r="C235" s="31">
        <f t="shared" si="46"/>
        <v>0</v>
      </c>
      <c r="D235" s="32">
        <v>0</v>
      </c>
      <c r="E235" s="31">
        <f t="shared" si="47"/>
        <v>0</v>
      </c>
      <c r="F235" s="30" t="s">
        <v>6</v>
      </c>
      <c r="G235" s="28">
        <f t="shared" si="48"/>
        <v>0</v>
      </c>
      <c r="H235" s="28">
        <f t="shared" si="49"/>
        <v>0</v>
      </c>
      <c r="I235" s="28">
        <f t="shared" si="50"/>
        <v>0</v>
      </c>
      <c r="J235" s="28">
        <f t="shared" si="51"/>
        <v>0</v>
      </c>
      <c r="K235" s="28">
        <f t="shared" si="52"/>
        <v>0</v>
      </c>
      <c r="L235" s="29"/>
      <c r="M235" s="28">
        <f t="shared" si="53"/>
        <v>0</v>
      </c>
      <c r="N235" s="28">
        <f t="shared" si="54"/>
        <v>0</v>
      </c>
      <c r="O235" s="28">
        <f t="shared" si="55"/>
        <v>0</v>
      </c>
      <c r="P235" s="28">
        <f t="shared" si="56"/>
        <v>0</v>
      </c>
      <c r="Q235" s="28">
        <f t="shared" si="57"/>
        <v>0</v>
      </c>
      <c r="R235" s="28">
        <f t="shared" si="58"/>
        <v>0</v>
      </c>
      <c r="S235" s="28">
        <f t="shared" si="59"/>
        <v>0</v>
      </c>
    </row>
    <row r="236" spans="1:19" ht="12" customHeight="1" x14ac:dyDescent="0.2">
      <c r="A236" s="33">
        <f t="shared" si="45"/>
        <v>211</v>
      </c>
      <c r="B236" s="32">
        <v>0</v>
      </c>
      <c r="C236" s="31">
        <f t="shared" si="46"/>
        <v>0</v>
      </c>
      <c r="D236" s="32">
        <v>0</v>
      </c>
      <c r="E236" s="31">
        <f t="shared" si="47"/>
        <v>0</v>
      </c>
      <c r="F236" s="30" t="s">
        <v>6</v>
      </c>
      <c r="G236" s="28">
        <f t="shared" si="48"/>
        <v>0</v>
      </c>
      <c r="H236" s="28">
        <f t="shared" si="49"/>
        <v>0</v>
      </c>
      <c r="I236" s="28">
        <f t="shared" si="50"/>
        <v>0</v>
      </c>
      <c r="J236" s="28">
        <f t="shared" si="51"/>
        <v>0</v>
      </c>
      <c r="K236" s="28">
        <f t="shared" si="52"/>
        <v>0</v>
      </c>
      <c r="L236" s="29"/>
      <c r="M236" s="28">
        <f t="shared" si="53"/>
        <v>0</v>
      </c>
      <c r="N236" s="28">
        <f t="shared" si="54"/>
        <v>0</v>
      </c>
      <c r="O236" s="28">
        <f t="shared" si="55"/>
        <v>0</v>
      </c>
      <c r="P236" s="28">
        <f t="shared" si="56"/>
        <v>0</v>
      </c>
      <c r="Q236" s="28">
        <f t="shared" si="57"/>
        <v>0</v>
      </c>
      <c r="R236" s="28">
        <f t="shared" si="58"/>
        <v>0</v>
      </c>
      <c r="S236" s="28">
        <f t="shared" si="59"/>
        <v>0</v>
      </c>
    </row>
    <row r="237" spans="1:19" ht="12" customHeight="1" x14ac:dyDescent="0.2">
      <c r="A237" s="33">
        <f t="shared" si="45"/>
        <v>212</v>
      </c>
      <c r="B237" s="32">
        <v>0</v>
      </c>
      <c r="C237" s="31">
        <f t="shared" si="46"/>
        <v>0</v>
      </c>
      <c r="D237" s="32">
        <v>0</v>
      </c>
      <c r="E237" s="31">
        <f t="shared" si="47"/>
        <v>0</v>
      </c>
      <c r="F237" s="30" t="s">
        <v>6</v>
      </c>
      <c r="G237" s="28">
        <f t="shared" si="48"/>
        <v>0</v>
      </c>
      <c r="H237" s="28">
        <f t="shared" si="49"/>
        <v>0</v>
      </c>
      <c r="I237" s="28">
        <f t="shared" si="50"/>
        <v>0</v>
      </c>
      <c r="J237" s="28">
        <f t="shared" si="51"/>
        <v>0</v>
      </c>
      <c r="K237" s="28">
        <f t="shared" si="52"/>
        <v>0</v>
      </c>
      <c r="L237" s="29"/>
      <c r="M237" s="28">
        <f t="shared" si="53"/>
        <v>0</v>
      </c>
      <c r="N237" s="28">
        <f t="shared" si="54"/>
        <v>0</v>
      </c>
      <c r="O237" s="28">
        <f t="shared" si="55"/>
        <v>0</v>
      </c>
      <c r="P237" s="28">
        <f t="shared" si="56"/>
        <v>0</v>
      </c>
      <c r="Q237" s="28">
        <f t="shared" si="57"/>
        <v>0</v>
      </c>
      <c r="R237" s="28">
        <f t="shared" si="58"/>
        <v>0</v>
      </c>
      <c r="S237" s="28">
        <f t="shared" si="59"/>
        <v>0</v>
      </c>
    </row>
    <row r="238" spans="1:19" ht="12" customHeight="1" x14ac:dyDescent="0.2">
      <c r="A238" s="33">
        <f t="shared" si="45"/>
        <v>213</v>
      </c>
      <c r="B238" s="32">
        <v>0</v>
      </c>
      <c r="C238" s="31">
        <f t="shared" si="46"/>
        <v>0</v>
      </c>
      <c r="D238" s="32">
        <v>0</v>
      </c>
      <c r="E238" s="31">
        <f t="shared" si="47"/>
        <v>0</v>
      </c>
      <c r="F238" s="30" t="s">
        <v>6</v>
      </c>
      <c r="G238" s="28">
        <f t="shared" si="48"/>
        <v>0</v>
      </c>
      <c r="H238" s="28">
        <f t="shared" si="49"/>
        <v>0</v>
      </c>
      <c r="I238" s="28">
        <f t="shared" si="50"/>
        <v>0</v>
      </c>
      <c r="J238" s="28">
        <f t="shared" si="51"/>
        <v>0</v>
      </c>
      <c r="K238" s="28">
        <f t="shared" si="52"/>
        <v>0</v>
      </c>
      <c r="L238" s="29"/>
      <c r="M238" s="28">
        <f t="shared" si="53"/>
        <v>0</v>
      </c>
      <c r="N238" s="28">
        <f t="shared" si="54"/>
        <v>0</v>
      </c>
      <c r="O238" s="28">
        <f t="shared" si="55"/>
        <v>0</v>
      </c>
      <c r="P238" s="28">
        <f t="shared" si="56"/>
        <v>0</v>
      </c>
      <c r="Q238" s="28">
        <f t="shared" si="57"/>
        <v>0</v>
      </c>
      <c r="R238" s="28">
        <f t="shared" si="58"/>
        <v>0</v>
      </c>
      <c r="S238" s="28">
        <f t="shared" si="59"/>
        <v>0</v>
      </c>
    </row>
    <row r="239" spans="1:19" ht="12" customHeight="1" x14ac:dyDescent="0.2">
      <c r="A239" s="33">
        <f t="shared" si="45"/>
        <v>214</v>
      </c>
      <c r="B239" s="32">
        <v>0</v>
      </c>
      <c r="C239" s="31">
        <f t="shared" si="46"/>
        <v>0</v>
      </c>
      <c r="D239" s="32">
        <v>0</v>
      </c>
      <c r="E239" s="31">
        <f t="shared" si="47"/>
        <v>0</v>
      </c>
      <c r="F239" s="30" t="s">
        <v>6</v>
      </c>
      <c r="G239" s="28">
        <f t="shared" si="48"/>
        <v>0</v>
      </c>
      <c r="H239" s="28">
        <f t="shared" si="49"/>
        <v>0</v>
      </c>
      <c r="I239" s="28">
        <f t="shared" si="50"/>
        <v>0</v>
      </c>
      <c r="J239" s="28">
        <f t="shared" si="51"/>
        <v>0</v>
      </c>
      <c r="K239" s="28">
        <f t="shared" si="52"/>
        <v>0</v>
      </c>
      <c r="L239" s="29"/>
      <c r="M239" s="28">
        <f t="shared" si="53"/>
        <v>0</v>
      </c>
      <c r="N239" s="28">
        <f t="shared" si="54"/>
        <v>0</v>
      </c>
      <c r="O239" s="28">
        <f t="shared" si="55"/>
        <v>0</v>
      </c>
      <c r="P239" s="28">
        <f t="shared" si="56"/>
        <v>0</v>
      </c>
      <c r="Q239" s="28">
        <f t="shared" si="57"/>
        <v>0</v>
      </c>
      <c r="R239" s="28">
        <f t="shared" si="58"/>
        <v>0</v>
      </c>
      <c r="S239" s="28">
        <f t="shared" si="59"/>
        <v>0</v>
      </c>
    </row>
    <row r="240" spans="1:19" ht="12" customHeight="1" x14ac:dyDescent="0.2">
      <c r="A240" s="33">
        <f t="shared" si="45"/>
        <v>215</v>
      </c>
      <c r="B240" s="32">
        <v>0</v>
      </c>
      <c r="C240" s="31">
        <f t="shared" si="46"/>
        <v>0</v>
      </c>
      <c r="D240" s="32">
        <v>0</v>
      </c>
      <c r="E240" s="31">
        <f t="shared" si="47"/>
        <v>0</v>
      </c>
      <c r="F240" s="30" t="s">
        <v>6</v>
      </c>
      <c r="G240" s="28">
        <f t="shared" si="48"/>
        <v>0</v>
      </c>
      <c r="H240" s="28">
        <f t="shared" si="49"/>
        <v>0</v>
      </c>
      <c r="I240" s="28">
        <f t="shared" si="50"/>
        <v>0</v>
      </c>
      <c r="J240" s="28">
        <f t="shared" si="51"/>
        <v>0</v>
      </c>
      <c r="K240" s="28">
        <f t="shared" si="52"/>
        <v>0</v>
      </c>
      <c r="L240" s="29"/>
      <c r="M240" s="28">
        <f t="shared" si="53"/>
        <v>0</v>
      </c>
      <c r="N240" s="28">
        <f t="shared" si="54"/>
        <v>0</v>
      </c>
      <c r="O240" s="28">
        <f t="shared" si="55"/>
        <v>0</v>
      </c>
      <c r="P240" s="28">
        <f t="shared" si="56"/>
        <v>0</v>
      </c>
      <c r="Q240" s="28">
        <f t="shared" si="57"/>
        <v>0</v>
      </c>
      <c r="R240" s="28">
        <f t="shared" si="58"/>
        <v>0</v>
      </c>
      <c r="S240" s="28">
        <f t="shared" si="59"/>
        <v>0</v>
      </c>
    </row>
    <row r="241" spans="1:19" ht="12" customHeight="1" x14ac:dyDescent="0.2">
      <c r="A241" s="33">
        <f t="shared" si="45"/>
        <v>216</v>
      </c>
      <c r="B241" s="32">
        <v>0</v>
      </c>
      <c r="C241" s="31">
        <f t="shared" si="46"/>
        <v>0</v>
      </c>
      <c r="D241" s="32">
        <v>0</v>
      </c>
      <c r="E241" s="31">
        <f t="shared" si="47"/>
        <v>0</v>
      </c>
      <c r="F241" s="30" t="s">
        <v>6</v>
      </c>
      <c r="G241" s="28">
        <f t="shared" si="48"/>
        <v>0</v>
      </c>
      <c r="H241" s="28">
        <f t="shared" si="49"/>
        <v>0</v>
      </c>
      <c r="I241" s="28">
        <f t="shared" si="50"/>
        <v>0</v>
      </c>
      <c r="J241" s="28">
        <f t="shared" si="51"/>
        <v>0</v>
      </c>
      <c r="K241" s="28">
        <f t="shared" si="52"/>
        <v>0</v>
      </c>
      <c r="L241" s="29"/>
      <c r="M241" s="28">
        <f t="shared" si="53"/>
        <v>0</v>
      </c>
      <c r="N241" s="28">
        <f t="shared" si="54"/>
        <v>0</v>
      </c>
      <c r="O241" s="28">
        <f t="shared" si="55"/>
        <v>0</v>
      </c>
      <c r="P241" s="28">
        <f t="shared" si="56"/>
        <v>0</v>
      </c>
      <c r="Q241" s="28">
        <f t="shared" si="57"/>
        <v>0</v>
      </c>
      <c r="R241" s="28">
        <f t="shared" si="58"/>
        <v>0</v>
      </c>
      <c r="S241" s="28">
        <f t="shared" si="59"/>
        <v>0</v>
      </c>
    </row>
    <row r="242" spans="1:19" ht="12" customHeight="1" x14ac:dyDescent="0.2">
      <c r="A242" s="33">
        <f t="shared" si="45"/>
        <v>217</v>
      </c>
      <c r="B242" s="32">
        <v>0</v>
      </c>
      <c r="C242" s="31">
        <f t="shared" si="46"/>
        <v>0</v>
      </c>
      <c r="D242" s="32">
        <v>0</v>
      </c>
      <c r="E242" s="31">
        <f t="shared" si="47"/>
        <v>0</v>
      </c>
      <c r="F242" s="30" t="s">
        <v>6</v>
      </c>
      <c r="G242" s="28">
        <f t="shared" si="48"/>
        <v>0</v>
      </c>
      <c r="H242" s="28">
        <f t="shared" si="49"/>
        <v>0</v>
      </c>
      <c r="I242" s="28">
        <f t="shared" si="50"/>
        <v>0</v>
      </c>
      <c r="J242" s="28">
        <f t="shared" si="51"/>
        <v>0</v>
      </c>
      <c r="K242" s="28">
        <f t="shared" si="52"/>
        <v>0</v>
      </c>
      <c r="L242" s="29"/>
      <c r="M242" s="28">
        <f t="shared" si="53"/>
        <v>0</v>
      </c>
      <c r="N242" s="28">
        <f t="shared" si="54"/>
        <v>0</v>
      </c>
      <c r="O242" s="28">
        <f t="shared" si="55"/>
        <v>0</v>
      </c>
      <c r="P242" s="28">
        <f t="shared" si="56"/>
        <v>0</v>
      </c>
      <c r="Q242" s="28">
        <f t="shared" si="57"/>
        <v>0</v>
      </c>
      <c r="R242" s="28">
        <f t="shared" si="58"/>
        <v>0</v>
      </c>
      <c r="S242" s="28">
        <f t="shared" si="59"/>
        <v>0</v>
      </c>
    </row>
    <row r="243" spans="1:19" ht="12" customHeight="1" x14ac:dyDescent="0.2">
      <c r="A243" s="33">
        <f t="shared" si="45"/>
        <v>218</v>
      </c>
      <c r="B243" s="32">
        <v>0</v>
      </c>
      <c r="C243" s="31">
        <f t="shared" si="46"/>
        <v>0</v>
      </c>
      <c r="D243" s="32">
        <v>0</v>
      </c>
      <c r="E243" s="31">
        <f t="shared" si="47"/>
        <v>0</v>
      </c>
      <c r="F243" s="30" t="s">
        <v>6</v>
      </c>
      <c r="G243" s="28">
        <f t="shared" si="48"/>
        <v>0</v>
      </c>
      <c r="H243" s="28">
        <f t="shared" si="49"/>
        <v>0</v>
      </c>
      <c r="I243" s="28">
        <f t="shared" si="50"/>
        <v>0</v>
      </c>
      <c r="J243" s="28">
        <f t="shared" si="51"/>
        <v>0</v>
      </c>
      <c r="K243" s="28">
        <f t="shared" si="52"/>
        <v>0</v>
      </c>
      <c r="L243" s="29"/>
      <c r="M243" s="28">
        <f t="shared" si="53"/>
        <v>0</v>
      </c>
      <c r="N243" s="28">
        <f t="shared" si="54"/>
        <v>0</v>
      </c>
      <c r="O243" s="28">
        <f t="shared" si="55"/>
        <v>0</v>
      </c>
      <c r="P243" s="28">
        <f t="shared" si="56"/>
        <v>0</v>
      </c>
      <c r="Q243" s="28">
        <f t="shared" si="57"/>
        <v>0</v>
      </c>
      <c r="R243" s="28">
        <f t="shared" si="58"/>
        <v>0</v>
      </c>
      <c r="S243" s="28">
        <f t="shared" si="59"/>
        <v>0</v>
      </c>
    </row>
    <row r="244" spans="1:19" ht="12" customHeight="1" x14ac:dyDescent="0.2">
      <c r="A244" s="33">
        <f t="shared" si="45"/>
        <v>219</v>
      </c>
      <c r="B244" s="32">
        <v>0</v>
      </c>
      <c r="C244" s="31">
        <f t="shared" si="46"/>
        <v>0</v>
      </c>
      <c r="D244" s="32">
        <v>0</v>
      </c>
      <c r="E244" s="31">
        <f t="shared" si="47"/>
        <v>0</v>
      </c>
      <c r="F244" s="30" t="s">
        <v>6</v>
      </c>
      <c r="G244" s="28">
        <f t="shared" si="48"/>
        <v>0</v>
      </c>
      <c r="H244" s="28">
        <f t="shared" si="49"/>
        <v>0</v>
      </c>
      <c r="I244" s="28">
        <f t="shared" si="50"/>
        <v>0</v>
      </c>
      <c r="J244" s="28">
        <f t="shared" si="51"/>
        <v>0</v>
      </c>
      <c r="K244" s="28">
        <f t="shared" si="52"/>
        <v>0</v>
      </c>
      <c r="L244" s="29"/>
      <c r="M244" s="28">
        <f t="shared" si="53"/>
        <v>0</v>
      </c>
      <c r="N244" s="28">
        <f t="shared" si="54"/>
        <v>0</v>
      </c>
      <c r="O244" s="28">
        <f t="shared" si="55"/>
        <v>0</v>
      </c>
      <c r="P244" s="28">
        <f t="shared" si="56"/>
        <v>0</v>
      </c>
      <c r="Q244" s="28">
        <f t="shared" si="57"/>
        <v>0</v>
      </c>
      <c r="R244" s="28">
        <f t="shared" si="58"/>
        <v>0</v>
      </c>
      <c r="S244" s="28">
        <f t="shared" si="59"/>
        <v>0</v>
      </c>
    </row>
    <row r="245" spans="1:19" ht="12" customHeight="1" x14ac:dyDescent="0.2">
      <c r="A245" s="33">
        <f t="shared" si="45"/>
        <v>220</v>
      </c>
      <c r="B245" s="32">
        <v>0</v>
      </c>
      <c r="C245" s="31">
        <f t="shared" si="46"/>
        <v>0</v>
      </c>
      <c r="D245" s="32">
        <v>0</v>
      </c>
      <c r="E245" s="31">
        <f t="shared" si="47"/>
        <v>0</v>
      </c>
      <c r="F245" s="30" t="s">
        <v>6</v>
      </c>
      <c r="G245" s="28">
        <f t="shared" si="48"/>
        <v>0</v>
      </c>
      <c r="H245" s="28">
        <f t="shared" si="49"/>
        <v>0</v>
      </c>
      <c r="I245" s="28">
        <f t="shared" si="50"/>
        <v>0</v>
      </c>
      <c r="J245" s="28">
        <f t="shared" si="51"/>
        <v>0</v>
      </c>
      <c r="K245" s="28">
        <f t="shared" si="52"/>
        <v>0</v>
      </c>
      <c r="L245" s="29"/>
      <c r="M245" s="28">
        <f t="shared" si="53"/>
        <v>0</v>
      </c>
      <c r="N245" s="28">
        <f t="shared" si="54"/>
        <v>0</v>
      </c>
      <c r="O245" s="28">
        <f t="shared" si="55"/>
        <v>0</v>
      </c>
      <c r="P245" s="28">
        <f t="shared" si="56"/>
        <v>0</v>
      </c>
      <c r="Q245" s="28">
        <f t="shared" si="57"/>
        <v>0</v>
      </c>
      <c r="R245" s="28">
        <f t="shared" si="58"/>
        <v>0</v>
      </c>
      <c r="S245" s="28">
        <f t="shared" si="59"/>
        <v>0</v>
      </c>
    </row>
    <row r="246" spans="1:19" ht="12" customHeight="1" x14ac:dyDescent="0.2">
      <c r="A246" s="33">
        <f t="shared" si="45"/>
        <v>221</v>
      </c>
      <c r="B246" s="32">
        <v>0</v>
      </c>
      <c r="C246" s="31">
        <f t="shared" si="46"/>
        <v>0</v>
      </c>
      <c r="D246" s="32">
        <v>0</v>
      </c>
      <c r="E246" s="31">
        <f t="shared" si="47"/>
        <v>0</v>
      </c>
      <c r="F246" s="30" t="s">
        <v>6</v>
      </c>
      <c r="G246" s="28">
        <f t="shared" si="48"/>
        <v>0</v>
      </c>
      <c r="H246" s="28">
        <f t="shared" si="49"/>
        <v>0</v>
      </c>
      <c r="I246" s="28">
        <f t="shared" si="50"/>
        <v>0</v>
      </c>
      <c r="J246" s="28">
        <f t="shared" si="51"/>
        <v>0</v>
      </c>
      <c r="K246" s="28">
        <f t="shared" si="52"/>
        <v>0</v>
      </c>
      <c r="L246" s="29"/>
      <c r="M246" s="28">
        <f t="shared" si="53"/>
        <v>0</v>
      </c>
      <c r="N246" s="28">
        <f t="shared" si="54"/>
        <v>0</v>
      </c>
      <c r="O246" s="28">
        <f t="shared" si="55"/>
        <v>0</v>
      </c>
      <c r="P246" s="28">
        <f t="shared" si="56"/>
        <v>0</v>
      </c>
      <c r="Q246" s="28">
        <f t="shared" si="57"/>
        <v>0</v>
      </c>
      <c r="R246" s="28">
        <f t="shared" si="58"/>
        <v>0</v>
      </c>
      <c r="S246" s="28">
        <f t="shared" si="59"/>
        <v>0</v>
      </c>
    </row>
    <row r="247" spans="1:19" ht="12" customHeight="1" x14ac:dyDescent="0.2">
      <c r="A247" s="33">
        <f t="shared" si="45"/>
        <v>222</v>
      </c>
      <c r="B247" s="32">
        <v>0</v>
      </c>
      <c r="C247" s="31">
        <f t="shared" si="46"/>
        <v>0</v>
      </c>
      <c r="D247" s="32">
        <v>0</v>
      </c>
      <c r="E247" s="31">
        <f t="shared" si="47"/>
        <v>0</v>
      </c>
      <c r="F247" s="30" t="s">
        <v>6</v>
      </c>
      <c r="G247" s="28">
        <f t="shared" si="48"/>
        <v>0</v>
      </c>
      <c r="H247" s="28">
        <f t="shared" si="49"/>
        <v>0</v>
      </c>
      <c r="I247" s="28">
        <f t="shared" si="50"/>
        <v>0</v>
      </c>
      <c r="J247" s="28">
        <f t="shared" si="51"/>
        <v>0</v>
      </c>
      <c r="K247" s="28">
        <f t="shared" si="52"/>
        <v>0</v>
      </c>
      <c r="L247" s="29"/>
      <c r="M247" s="28">
        <f t="shared" si="53"/>
        <v>0</v>
      </c>
      <c r="N247" s="28">
        <f t="shared" si="54"/>
        <v>0</v>
      </c>
      <c r="O247" s="28">
        <f t="shared" si="55"/>
        <v>0</v>
      </c>
      <c r="P247" s="28">
        <f t="shared" si="56"/>
        <v>0</v>
      </c>
      <c r="Q247" s="28">
        <f t="shared" si="57"/>
        <v>0</v>
      </c>
      <c r="R247" s="28">
        <f t="shared" si="58"/>
        <v>0</v>
      </c>
      <c r="S247" s="28">
        <f t="shared" si="59"/>
        <v>0</v>
      </c>
    </row>
    <row r="248" spans="1:19" ht="12" customHeight="1" x14ac:dyDescent="0.2">
      <c r="A248" s="33">
        <f t="shared" si="45"/>
        <v>223</v>
      </c>
      <c r="B248" s="32">
        <v>0</v>
      </c>
      <c r="C248" s="31">
        <f t="shared" si="46"/>
        <v>0</v>
      </c>
      <c r="D248" s="32">
        <v>0</v>
      </c>
      <c r="E248" s="31">
        <f t="shared" si="47"/>
        <v>0</v>
      </c>
      <c r="F248" s="30" t="s">
        <v>6</v>
      </c>
      <c r="G248" s="28">
        <f t="shared" si="48"/>
        <v>0</v>
      </c>
      <c r="H248" s="28">
        <f t="shared" si="49"/>
        <v>0</v>
      </c>
      <c r="I248" s="28">
        <f t="shared" si="50"/>
        <v>0</v>
      </c>
      <c r="J248" s="28">
        <f t="shared" si="51"/>
        <v>0</v>
      </c>
      <c r="K248" s="28">
        <f t="shared" si="52"/>
        <v>0</v>
      </c>
      <c r="L248" s="29"/>
      <c r="M248" s="28">
        <f t="shared" si="53"/>
        <v>0</v>
      </c>
      <c r="N248" s="28">
        <f t="shared" si="54"/>
        <v>0</v>
      </c>
      <c r="O248" s="28">
        <f t="shared" si="55"/>
        <v>0</v>
      </c>
      <c r="P248" s="28">
        <f t="shared" si="56"/>
        <v>0</v>
      </c>
      <c r="Q248" s="28">
        <f t="shared" si="57"/>
        <v>0</v>
      </c>
      <c r="R248" s="28">
        <f t="shared" si="58"/>
        <v>0</v>
      </c>
      <c r="S248" s="28">
        <f t="shared" si="59"/>
        <v>0</v>
      </c>
    </row>
    <row r="249" spans="1:19" ht="12" customHeight="1" x14ac:dyDescent="0.2">
      <c r="A249" s="33">
        <f t="shared" si="45"/>
        <v>224</v>
      </c>
      <c r="B249" s="32">
        <v>0</v>
      </c>
      <c r="C249" s="31">
        <f t="shared" si="46"/>
        <v>0</v>
      </c>
      <c r="D249" s="32">
        <v>0</v>
      </c>
      <c r="E249" s="31">
        <f t="shared" si="47"/>
        <v>0</v>
      </c>
      <c r="F249" s="30" t="s">
        <v>6</v>
      </c>
      <c r="G249" s="28">
        <f t="shared" si="48"/>
        <v>0</v>
      </c>
      <c r="H249" s="28">
        <f t="shared" si="49"/>
        <v>0</v>
      </c>
      <c r="I249" s="28">
        <f t="shared" si="50"/>
        <v>0</v>
      </c>
      <c r="J249" s="28">
        <f t="shared" si="51"/>
        <v>0</v>
      </c>
      <c r="K249" s="28">
        <f t="shared" si="52"/>
        <v>0</v>
      </c>
      <c r="L249" s="29"/>
      <c r="M249" s="28">
        <f t="shared" si="53"/>
        <v>0</v>
      </c>
      <c r="N249" s="28">
        <f t="shared" si="54"/>
        <v>0</v>
      </c>
      <c r="O249" s="28">
        <f t="shared" si="55"/>
        <v>0</v>
      </c>
      <c r="P249" s="28">
        <f t="shared" si="56"/>
        <v>0</v>
      </c>
      <c r="Q249" s="28">
        <f t="shared" si="57"/>
        <v>0</v>
      </c>
      <c r="R249" s="28">
        <f t="shared" si="58"/>
        <v>0</v>
      </c>
      <c r="S249" s="28">
        <f t="shared" si="59"/>
        <v>0</v>
      </c>
    </row>
    <row r="250" spans="1:19" ht="12" customHeight="1" x14ac:dyDescent="0.2">
      <c r="A250" s="33">
        <f t="shared" si="45"/>
        <v>225</v>
      </c>
      <c r="B250" s="32">
        <v>0</v>
      </c>
      <c r="C250" s="31">
        <f t="shared" si="46"/>
        <v>0</v>
      </c>
      <c r="D250" s="32">
        <v>0</v>
      </c>
      <c r="E250" s="31">
        <f t="shared" si="47"/>
        <v>0</v>
      </c>
      <c r="F250" s="30" t="s">
        <v>6</v>
      </c>
      <c r="G250" s="28">
        <f t="shared" si="48"/>
        <v>0</v>
      </c>
      <c r="H250" s="28">
        <f t="shared" si="49"/>
        <v>0</v>
      </c>
      <c r="I250" s="28">
        <f t="shared" si="50"/>
        <v>0</v>
      </c>
      <c r="J250" s="28">
        <f t="shared" si="51"/>
        <v>0</v>
      </c>
      <c r="K250" s="28">
        <f t="shared" si="52"/>
        <v>0</v>
      </c>
      <c r="L250" s="29"/>
      <c r="M250" s="28">
        <f t="shared" si="53"/>
        <v>0</v>
      </c>
      <c r="N250" s="28">
        <f t="shared" si="54"/>
        <v>0</v>
      </c>
      <c r="O250" s="28">
        <f t="shared" si="55"/>
        <v>0</v>
      </c>
      <c r="P250" s="28">
        <f t="shared" si="56"/>
        <v>0</v>
      </c>
      <c r="Q250" s="28">
        <f t="shared" si="57"/>
        <v>0</v>
      </c>
      <c r="R250" s="28">
        <f t="shared" si="58"/>
        <v>0</v>
      </c>
      <c r="S250" s="28">
        <f t="shared" si="59"/>
        <v>0</v>
      </c>
    </row>
    <row r="251" spans="1:19" ht="12" customHeight="1" x14ac:dyDescent="0.2">
      <c r="A251" s="33">
        <f t="shared" si="45"/>
        <v>226</v>
      </c>
      <c r="B251" s="32">
        <v>0</v>
      </c>
      <c r="C251" s="31">
        <f t="shared" si="46"/>
        <v>0</v>
      </c>
      <c r="D251" s="32">
        <v>0</v>
      </c>
      <c r="E251" s="31">
        <f t="shared" si="47"/>
        <v>0</v>
      </c>
      <c r="F251" s="30" t="s">
        <v>6</v>
      </c>
      <c r="G251" s="28">
        <f t="shared" si="48"/>
        <v>0</v>
      </c>
      <c r="H251" s="28">
        <f t="shared" si="49"/>
        <v>0</v>
      </c>
      <c r="I251" s="28">
        <f t="shared" si="50"/>
        <v>0</v>
      </c>
      <c r="J251" s="28">
        <f t="shared" si="51"/>
        <v>0</v>
      </c>
      <c r="K251" s="28">
        <f t="shared" si="52"/>
        <v>0</v>
      </c>
      <c r="L251" s="29"/>
      <c r="M251" s="28">
        <f t="shared" si="53"/>
        <v>0</v>
      </c>
      <c r="N251" s="28">
        <f t="shared" si="54"/>
        <v>0</v>
      </c>
      <c r="O251" s="28">
        <f t="shared" si="55"/>
        <v>0</v>
      </c>
      <c r="P251" s="28">
        <f t="shared" si="56"/>
        <v>0</v>
      </c>
      <c r="Q251" s="28">
        <f t="shared" si="57"/>
        <v>0</v>
      </c>
      <c r="R251" s="28">
        <f t="shared" si="58"/>
        <v>0</v>
      </c>
      <c r="S251" s="28">
        <f t="shared" si="59"/>
        <v>0</v>
      </c>
    </row>
    <row r="252" spans="1:19" ht="12" customHeight="1" x14ac:dyDescent="0.2">
      <c r="A252" s="33">
        <f t="shared" si="45"/>
        <v>227</v>
      </c>
      <c r="B252" s="32">
        <v>0</v>
      </c>
      <c r="C252" s="31">
        <f t="shared" si="46"/>
        <v>0</v>
      </c>
      <c r="D252" s="32">
        <v>0</v>
      </c>
      <c r="E252" s="31">
        <f t="shared" si="47"/>
        <v>0</v>
      </c>
      <c r="F252" s="30" t="s">
        <v>6</v>
      </c>
      <c r="G252" s="28">
        <f t="shared" si="48"/>
        <v>0</v>
      </c>
      <c r="H252" s="28">
        <f t="shared" si="49"/>
        <v>0</v>
      </c>
      <c r="I252" s="28">
        <f t="shared" si="50"/>
        <v>0</v>
      </c>
      <c r="J252" s="28">
        <f t="shared" si="51"/>
        <v>0</v>
      </c>
      <c r="K252" s="28">
        <f t="shared" si="52"/>
        <v>0</v>
      </c>
      <c r="L252" s="29"/>
      <c r="M252" s="28">
        <f t="shared" si="53"/>
        <v>0</v>
      </c>
      <c r="N252" s="28">
        <f t="shared" si="54"/>
        <v>0</v>
      </c>
      <c r="O252" s="28">
        <f t="shared" si="55"/>
        <v>0</v>
      </c>
      <c r="P252" s="28">
        <f t="shared" si="56"/>
        <v>0</v>
      </c>
      <c r="Q252" s="28">
        <f t="shared" si="57"/>
        <v>0</v>
      </c>
      <c r="R252" s="28">
        <f t="shared" si="58"/>
        <v>0</v>
      </c>
      <c r="S252" s="28">
        <f t="shared" si="59"/>
        <v>0</v>
      </c>
    </row>
    <row r="253" spans="1:19" ht="12" customHeight="1" x14ac:dyDescent="0.2">
      <c r="A253" s="33">
        <f t="shared" si="45"/>
        <v>228</v>
      </c>
      <c r="B253" s="32">
        <v>0</v>
      </c>
      <c r="C253" s="31">
        <f t="shared" si="46"/>
        <v>0</v>
      </c>
      <c r="D253" s="32">
        <v>0</v>
      </c>
      <c r="E253" s="31">
        <f t="shared" si="47"/>
        <v>0</v>
      </c>
      <c r="F253" s="30" t="s">
        <v>6</v>
      </c>
      <c r="G253" s="28">
        <f t="shared" si="48"/>
        <v>0</v>
      </c>
      <c r="H253" s="28">
        <f t="shared" si="49"/>
        <v>0</v>
      </c>
      <c r="I253" s="28">
        <f t="shared" si="50"/>
        <v>0</v>
      </c>
      <c r="J253" s="28">
        <f t="shared" si="51"/>
        <v>0</v>
      </c>
      <c r="K253" s="28">
        <f t="shared" si="52"/>
        <v>0</v>
      </c>
      <c r="L253" s="29"/>
      <c r="M253" s="28">
        <f t="shared" si="53"/>
        <v>0</v>
      </c>
      <c r="N253" s="28">
        <f t="shared" si="54"/>
        <v>0</v>
      </c>
      <c r="O253" s="28">
        <f t="shared" si="55"/>
        <v>0</v>
      </c>
      <c r="P253" s="28">
        <f t="shared" si="56"/>
        <v>0</v>
      </c>
      <c r="Q253" s="28">
        <f t="shared" si="57"/>
        <v>0</v>
      </c>
      <c r="R253" s="28">
        <f t="shared" si="58"/>
        <v>0</v>
      </c>
      <c r="S253" s="28">
        <f t="shared" si="59"/>
        <v>0</v>
      </c>
    </row>
    <row r="254" spans="1:19" ht="12" customHeight="1" x14ac:dyDescent="0.2">
      <c r="A254" s="33">
        <f t="shared" si="45"/>
        <v>229</v>
      </c>
      <c r="B254" s="32">
        <v>0</v>
      </c>
      <c r="C254" s="31">
        <f t="shared" si="46"/>
        <v>0</v>
      </c>
      <c r="D254" s="32">
        <v>0</v>
      </c>
      <c r="E254" s="31">
        <f t="shared" si="47"/>
        <v>0</v>
      </c>
      <c r="F254" s="30" t="s">
        <v>6</v>
      </c>
      <c r="G254" s="28">
        <f t="shared" si="48"/>
        <v>0</v>
      </c>
      <c r="H254" s="28">
        <f t="shared" si="49"/>
        <v>0</v>
      </c>
      <c r="I254" s="28">
        <f t="shared" si="50"/>
        <v>0</v>
      </c>
      <c r="J254" s="28">
        <f t="shared" si="51"/>
        <v>0</v>
      </c>
      <c r="K254" s="28">
        <f t="shared" si="52"/>
        <v>0</v>
      </c>
      <c r="L254" s="29"/>
      <c r="M254" s="28">
        <f t="shared" si="53"/>
        <v>0</v>
      </c>
      <c r="N254" s="28">
        <f t="shared" si="54"/>
        <v>0</v>
      </c>
      <c r="O254" s="28">
        <f t="shared" si="55"/>
        <v>0</v>
      </c>
      <c r="P254" s="28">
        <f t="shared" si="56"/>
        <v>0</v>
      </c>
      <c r="Q254" s="28">
        <f t="shared" si="57"/>
        <v>0</v>
      </c>
      <c r="R254" s="28">
        <f t="shared" si="58"/>
        <v>0</v>
      </c>
      <c r="S254" s="28">
        <f t="shared" si="59"/>
        <v>0</v>
      </c>
    </row>
    <row r="255" spans="1:19" ht="12" customHeight="1" x14ac:dyDescent="0.2">
      <c r="A255" s="33">
        <f t="shared" si="45"/>
        <v>230</v>
      </c>
      <c r="B255" s="32">
        <v>0</v>
      </c>
      <c r="C255" s="31">
        <f t="shared" si="46"/>
        <v>0</v>
      </c>
      <c r="D255" s="32">
        <v>0</v>
      </c>
      <c r="E255" s="31">
        <f t="shared" si="47"/>
        <v>0</v>
      </c>
      <c r="F255" s="30" t="s">
        <v>6</v>
      </c>
      <c r="G255" s="28">
        <f t="shared" si="48"/>
        <v>0</v>
      </c>
      <c r="H255" s="28">
        <f t="shared" si="49"/>
        <v>0</v>
      </c>
      <c r="I255" s="28">
        <f t="shared" si="50"/>
        <v>0</v>
      </c>
      <c r="J255" s="28">
        <f t="shared" si="51"/>
        <v>0</v>
      </c>
      <c r="K255" s="28">
        <f t="shared" si="52"/>
        <v>0</v>
      </c>
      <c r="L255" s="29"/>
      <c r="M255" s="28">
        <f t="shared" si="53"/>
        <v>0</v>
      </c>
      <c r="N255" s="28">
        <f t="shared" si="54"/>
        <v>0</v>
      </c>
      <c r="O255" s="28">
        <f t="shared" si="55"/>
        <v>0</v>
      </c>
      <c r="P255" s="28">
        <f t="shared" si="56"/>
        <v>0</v>
      </c>
      <c r="Q255" s="28">
        <f t="shared" si="57"/>
        <v>0</v>
      </c>
      <c r="R255" s="28">
        <f t="shared" si="58"/>
        <v>0</v>
      </c>
      <c r="S255" s="28">
        <f t="shared" si="59"/>
        <v>0</v>
      </c>
    </row>
    <row r="256" spans="1:19" ht="12" customHeight="1" x14ac:dyDescent="0.2">
      <c r="A256" s="33">
        <f t="shared" si="45"/>
        <v>231</v>
      </c>
      <c r="B256" s="32">
        <v>0</v>
      </c>
      <c r="C256" s="31">
        <f t="shared" si="46"/>
        <v>0</v>
      </c>
      <c r="D256" s="32">
        <v>0</v>
      </c>
      <c r="E256" s="31">
        <f t="shared" si="47"/>
        <v>0</v>
      </c>
      <c r="F256" s="30" t="s">
        <v>6</v>
      </c>
      <c r="G256" s="28">
        <f t="shared" si="48"/>
        <v>0</v>
      </c>
      <c r="H256" s="28">
        <f t="shared" si="49"/>
        <v>0</v>
      </c>
      <c r="I256" s="28">
        <f t="shared" si="50"/>
        <v>0</v>
      </c>
      <c r="J256" s="28">
        <f t="shared" si="51"/>
        <v>0</v>
      </c>
      <c r="K256" s="28">
        <f t="shared" si="52"/>
        <v>0</v>
      </c>
      <c r="L256" s="29"/>
      <c r="M256" s="28">
        <f t="shared" si="53"/>
        <v>0</v>
      </c>
      <c r="N256" s="28">
        <f t="shared" si="54"/>
        <v>0</v>
      </c>
      <c r="O256" s="28">
        <f t="shared" si="55"/>
        <v>0</v>
      </c>
      <c r="P256" s="28">
        <f t="shared" si="56"/>
        <v>0</v>
      </c>
      <c r="Q256" s="28">
        <f t="shared" si="57"/>
        <v>0</v>
      </c>
      <c r="R256" s="28">
        <f t="shared" si="58"/>
        <v>0</v>
      </c>
      <c r="S256" s="28">
        <f t="shared" si="59"/>
        <v>0</v>
      </c>
    </row>
    <row r="257" spans="1:19" ht="12" customHeight="1" x14ac:dyDescent="0.2">
      <c r="A257" s="33">
        <f t="shared" si="45"/>
        <v>232</v>
      </c>
      <c r="B257" s="32">
        <v>0</v>
      </c>
      <c r="C257" s="31">
        <f t="shared" si="46"/>
        <v>0</v>
      </c>
      <c r="D257" s="32">
        <v>0</v>
      </c>
      <c r="E257" s="31">
        <f t="shared" si="47"/>
        <v>0</v>
      </c>
      <c r="F257" s="30" t="s">
        <v>6</v>
      </c>
      <c r="G257" s="28">
        <f t="shared" si="48"/>
        <v>0</v>
      </c>
      <c r="H257" s="28">
        <f t="shared" si="49"/>
        <v>0</v>
      </c>
      <c r="I257" s="28">
        <f t="shared" si="50"/>
        <v>0</v>
      </c>
      <c r="J257" s="28">
        <f t="shared" si="51"/>
        <v>0</v>
      </c>
      <c r="K257" s="28">
        <f t="shared" si="52"/>
        <v>0</v>
      </c>
      <c r="L257" s="29"/>
      <c r="M257" s="28">
        <f t="shared" si="53"/>
        <v>0</v>
      </c>
      <c r="N257" s="28">
        <f t="shared" si="54"/>
        <v>0</v>
      </c>
      <c r="O257" s="28">
        <f t="shared" si="55"/>
        <v>0</v>
      </c>
      <c r="P257" s="28">
        <f t="shared" si="56"/>
        <v>0</v>
      </c>
      <c r="Q257" s="28">
        <f t="shared" si="57"/>
        <v>0</v>
      </c>
      <c r="R257" s="28">
        <f t="shared" si="58"/>
        <v>0</v>
      </c>
      <c r="S257" s="28">
        <f t="shared" si="59"/>
        <v>0</v>
      </c>
    </row>
    <row r="258" spans="1:19" ht="12" customHeight="1" x14ac:dyDescent="0.2">
      <c r="A258" s="33">
        <f t="shared" si="45"/>
        <v>233</v>
      </c>
      <c r="B258" s="32">
        <v>0</v>
      </c>
      <c r="C258" s="31">
        <f t="shared" si="46"/>
        <v>0</v>
      </c>
      <c r="D258" s="32">
        <v>0</v>
      </c>
      <c r="E258" s="31">
        <f t="shared" si="47"/>
        <v>0</v>
      </c>
      <c r="F258" s="30" t="s">
        <v>6</v>
      </c>
      <c r="G258" s="28">
        <f t="shared" si="48"/>
        <v>0</v>
      </c>
      <c r="H258" s="28">
        <f t="shared" si="49"/>
        <v>0</v>
      </c>
      <c r="I258" s="28">
        <f t="shared" si="50"/>
        <v>0</v>
      </c>
      <c r="J258" s="28">
        <f t="shared" si="51"/>
        <v>0</v>
      </c>
      <c r="K258" s="28">
        <f t="shared" si="52"/>
        <v>0</v>
      </c>
      <c r="L258" s="29"/>
      <c r="M258" s="28">
        <f t="shared" si="53"/>
        <v>0</v>
      </c>
      <c r="N258" s="28">
        <f t="shared" si="54"/>
        <v>0</v>
      </c>
      <c r="O258" s="28">
        <f t="shared" si="55"/>
        <v>0</v>
      </c>
      <c r="P258" s="28">
        <f t="shared" si="56"/>
        <v>0</v>
      </c>
      <c r="Q258" s="28">
        <f t="shared" si="57"/>
        <v>0</v>
      </c>
      <c r="R258" s="28">
        <f t="shared" si="58"/>
        <v>0</v>
      </c>
      <c r="S258" s="28">
        <f t="shared" si="59"/>
        <v>0</v>
      </c>
    </row>
    <row r="259" spans="1:19" ht="12" customHeight="1" x14ac:dyDescent="0.2">
      <c r="A259" s="33">
        <f t="shared" si="45"/>
        <v>234</v>
      </c>
      <c r="B259" s="32">
        <v>0</v>
      </c>
      <c r="C259" s="31">
        <f t="shared" si="46"/>
        <v>0</v>
      </c>
      <c r="D259" s="32">
        <v>0</v>
      </c>
      <c r="E259" s="31">
        <f t="shared" si="47"/>
        <v>0</v>
      </c>
      <c r="F259" s="30" t="s">
        <v>6</v>
      </c>
      <c r="G259" s="28">
        <f t="shared" si="48"/>
        <v>0</v>
      </c>
      <c r="H259" s="28">
        <f t="shared" si="49"/>
        <v>0</v>
      </c>
      <c r="I259" s="28">
        <f t="shared" si="50"/>
        <v>0</v>
      </c>
      <c r="J259" s="28">
        <f t="shared" si="51"/>
        <v>0</v>
      </c>
      <c r="K259" s="28">
        <f t="shared" si="52"/>
        <v>0</v>
      </c>
      <c r="L259" s="29"/>
      <c r="M259" s="28">
        <f t="shared" si="53"/>
        <v>0</v>
      </c>
      <c r="N259" s="28">
        <f t="shared" si="54"/>
        <v>0</v>
      </c>
      <c r="O259" s="28">
        <f t="shared" si="55"/>
        <v>0</v>
      </c>
      <c r="P259" s="28">
        <f t="shared" si="56"/>
        <v>0</v>
      </c>
      <c r="Q259" s="28">
        <f t="shared" si="57"/>
        <v>0</v>
      </c>
      <c r="R259" s="28">
        <f t="shared" si="58"/>
        <v>0</v>
      </c>
      <c r="S259" s="28">
        <f t="shared" si="59"/>
        <v>0</v>
      </c>
    </row>
    <row r="260" spans="1:19" ht="12" customHeight="1" x14ac:dyDescent="0.2">
      <c r="A260" s="33">
        <f t="shared" si="45"/>
        <v>235</v>
      </c>
      <c r="B260" s="32">
        <v>0</v>
      </c>
      <c r="C260" s="31">
        <f t="shared" si="46"/>
        <v>0</v>
      </c>
      <c r="D260" s="32">
        <v>0</v>
      </c>
      <c r="E260" s="31">
        <f t="shared" si="47"/>
        <v>0</v>
      </c>
      <c r="F260" s="30" t="s">
        <v>6</v>
      </c>
      <c r="G260" s="28">
        <f t="shared" si="48"/>
        <v>0</v>
      </c>
      <c r="H260" s="28">
        <f t="shared" si="49"/>
        <v>0</v>
      </c>
      <c r="I260" s="28">
        <f t="shared" si="50"/>
        <v>0</v>
      </c>
      <c r="J260" s="28">
        <f t="shared" si="51"/>
        <v>0</v>
      </c>
      <c r="K260" s="28">
        <f t="shared" si="52"/>
        <v>0</v>
      </c>
      <c r="L260" s="29"/>
      <c r="M260" s="28">
        <f t="shared" si="53"/>
        <v>0</v>
      </c>
      <c r="N260" s="28">
        <f t="shared" si="54"/>
        <v>0</v>
      </c>
      <c r="O260" s="28">
        <f t="shared" si="55"/>
        <v>0</v>
      </c>
      <c r="P260" s="28">
        <f t="shared" si="56"/>
        <v>0</v>
      </c>
      <c r="Q260" s="28">
        <f t="shared" si="57"/>
        <v>0</v>
      </c>
      <c r="R260" s="28">
        <f t="shared" si="58"/>
        <v>0</v>
      </c>
      <c r="S260" s="28">
        <f t="shared" si="59"/>
        <v>0</v>
      </c>
    </row>
    <row r="261" spans="1:19" ht="12" customHeight="1" x14ac:dyDescent="0.2">
      <c r="A261" s="33">
        <f t="shared" si="45"/>
        <v>236</v>
      </c>
      <c r="B261" s="32">
        <v>0</v>
      </c>
      <c r="C261" s="31">
        <f t="shared" si="46"/>
        <v>0</v>
      </c>
      <c r="D261" s="32">
        <v>0</v>
      </c>
      <c r="E261" s="31">
        <f t="shared" si="47"/>
        <v>0</v>
      </c>
      <c r="F261" s="30" t="s">
        <v>6</v>
      </c>
      <c r="G261" s="28">
        <f t="shared" si="48"/>
        <v>0</v>
      </c>
      <c r="H261" s="28">
        <f t="shared" si="49"/>
        <v>0</v>
      </c>
      <c r="I261" s="28">
        <f t="shared" si="50"/>
        <v>0</v>
      </c>
      <c r="J261" s="28">
        <f t="shared" si="51"/>
        <v>0</v>
      </c>
      <c r="K261" s="28">
        <f t="shared" si="52"/>
        <v>0</v>
      </c>
      <c r="L261" s="29"/>
      <c r="M261" s="28">
        <f t="shared" si="53"/>
        <v>0</v>
      </c>
      <c r="N261" s="28">
        <f t="shared" si="54"/>
        <v>0</v>
      </c>
      <c r="O261" s="28">
        <f t="shared" si="55"/>
        <v>0</v>
      </c>
      <c r="P261" s="28">
        <f t="shared" si="56"/>
        <v>0</v>
      </c>
      <c r="Q261" s="28">
        <f t="shared" si="57"/>
        <v>0</v>
      </c>
      <c r="R261" s="28">
        <f t="shared" si="58"/>
        <v>0</v>
      </c>
      <c r="S261" s="28">
        <f t="shared" si="59"/>
        <v>0</v>
      </c>
    </row>
    <row r="262" spans="1:19" ht="12" customHeight="1" x14ac:dyDescent="0.2">
      <c r="A262" s="33">
        <f t="shared" si="45"/>
        <v>237</v>
      </c>
      <c r="B262" s="32">
        <v>0</v>
      </c>
      <c r="C262" s="31">
        <f t="shared" si="46"/>
        <v>0</v>
      </c>
      <c r="D262" s="32">
        <v>0</v>
      </c>
      <c r="E262" s="31">
        <f t="shared" si="47"/>
        <v>0</v>
      </c>
      <c r="F262" s="30" t="s">
        <v>6</v>
      </c>
      <c r="G262" s="28">
        <f t="shared" si="48"/>
        <v>0</v>
      </c>
      <c r="H262" s="28">
        <f t="shared" si="49"/>
        <v>0</v>
      </c>
      <c r="I262" s="28">
        <f t="shared" si="50"/>
        <v>0</v>
      </c>
      <c r="J262" s="28">
        <f t="shared" si="51"/>
        <v>0</v>
      </c>
      <c r="K262" s="28">
        <f t="shared" si="52"/>
        <v>0</v>
      </c>
      <c r="L262" s="29"/>
      <c r="M262" s="28">
        <f t="shared" si="53"/>
        <v>0</v>
      </c>
      <c r="N262" s="28">
        <f t="shared" si="54"/>
        <v>0</v>
      </c>
      <c r="O262" s="28">
        <f t="shared" si="55"/>
        <v>0</v>
      </c>
      <c r="P262" s="28">
        <f t="shared" si="56"/>
        <v>0</v>
      </c>
      <c r="Q262" s="28">
        <f t="shared" si="57"/>
        <v>0</v>
      </c>
      <c r="R262" s="28">
        <f t="shared" si="58"/>
        <v>0</v>
      </c>
      <c r="S262" s="28">
        <f t="shared" si="59"/>
        <v>0</v>
      </c>
    </row>
    <row r="263" spans="1:19" ht="12" customHeight="1" x14ac:dyDescent="0.2">
      <c r="A263" s="33">
        <f t="shared" si="45"/>
        <v>238</v>
      </c>
      <c r="B263" s="32">
        <v>0</v>
      </c>
      <c r="C263" s="31">
        <f t="shared" si="46"/>
        <v>0</v>
      </c>
      <c r="D263" s="32">
        <v>0</v>
      </c>
      <c r="E263" s="31">
        <f t="shared" si="47"/>
        <v>0</v>
      </c>
      <c r="F263" s="30" t="s">
        <v>6</v>
      </c>
      <c r="G263" s="28">
        <f t="shared" si="48"/>
        <v>0</v>
      </c>
      <c r="H263" s="28">
        <f t="shared" si="49"/>
        <v>0</v>
      </c>
      <c r="I263" s="28">
        <f t="shared" si="50"/>
        <v>0</v>
      </c>
      <c r="J263" s="28">
        <f t="shared" si="51"/>
        <v>0</v>
      </c>
      <c r="K263" s="28">
        <f t="shared" si="52"/>
        <v>0</v>
      </c>
      <c r="L263" s="29"/>
      <c r="M263" s="28">
        <f t="shared" si="53"/>
        <v>0</v>
      </c>
      <c r="N263" s="28">
        <f t="shared" si="54"/>
        <v>0</v>
      </c>
      <c r="O263" s="28">
        <f t="shared" si="55"/>
        <v>0</v>
      </c>
      <c r="P263" s="28">
        <f t="shared" si="56"/>
        <v>0</v>
      </c>
      <c r="Q263" s="28">
        <f t="shared" si="57"/>
        <v>0</v>
      </c>
      <c r="R263" s="28">
        <f t="shared" si="58"/>
        <v>0</v>
      </c>
      <c r="S263" s="28">
        <f t="shared" si="59"/>
        <v>0</v>
      </c>
    </row>
    <row r="264" spans="1:19" ht="12" customHeight="1" x14ac:dyDescent="0.2">
      <c r="A264" s="33">
        <f t="shared" si="45"/>
        <v>239</v>
      </c>
      <c r="B264" s="32">
        <v>0</v>
      </c>
      <c r="C264" s="31">
        <f t="shared" si="46"/>
        <v>0</v>
      </c>
      <c r="D264" s="32">
        <v>0</v>
      </c>
      <c r="E264" s="31">
        <f t="shared" si="47"/>
        <v>0</v>
      </c>
      <c r="F264" s="30" t="s">
        <v>6</v>
      </c>
      <c r="G264" s="28">
        <f t="shared" si="48"/>
        <v>0</v>
      </c>
      <c r="H264" s="28">
        <f t="shared" si="49"/>
        <v>0</v>
      </c>
      <c r="I264" s="28">
        <f t="shared" si="50"/>
        <v>0</v>
      </c>
      <c r="J264" s="28">
        <f t="shared" si="51"/>
        <v>0</v>
      </c>
      <c r="K264" s="28">
        <f t="shared" si="52"/>
        <v>0</v>
      </c>
      <c r="L264" s="29"/>
      <c r="M264" s="28">
        <f t="shared" si="53"/>
        <v>0</v>
      </c>
      <c r="N264" s="28">
        <f t="shared" si="54"/>
        <v>0</v>
      </c>
      <c r="O264" s="28">
        <f t="shared" si="55"/>
        <v>0</v>
      </c>
      <c r="P264" s="28">
        <f t="shared" si="56"/>
        <v>0</v>
      </c>
      <c r="Q264" s="28">
        <f t="shared" si="57"/>
        <v>0</v>
      </c>
      <c r="R264" s="28">
        <f t="shared" si="58"/>
        <v>0</v>
      </c>
      <c r="S264" s="28">
        <f t="shared" si="59"/>
        <v>0</v>
      </c>
    </row>
    <row r="265" spans="1:19" ht="12" customHeight="1" x14ac:dyDescent="0.2">
      <c r="A265" s="33">
        <f t="shared" si="45"/>
        <v>240</v>
      </c>
      <c r="B265" s="32">
        <v>0</v>
      </c>
      <c r="C265" s="31">
        <f t="shared" si="46"/>
        <v>0</v>
      </c>
      <c r="D265" s="32">
        <v>0</v>
      </c>
      <c r="E265" s="31">
        <f t="shared" si="47"/>
        <v>0</v>
      </c>
      <c r="F265" s="30" t="s">
        <v>6</v>
      </c>
      <c r="G265" s="28">
        <f t="shared" si="48"/>
        <v>0</v>
      </c>
      <c r="H265" s="28">
        <f t="shared" si="49"/>
        <v>0</v>
      </c>
      <c r="I265" s="28">
        <f t="shared" si="50"/>
        <v>0</v>
      </c>
      <c r="J265" s="28">
        <f t="shared" si="51"/>
        <v>0</v>
      </c>
      <c r="K265" s="28">
        <f t="shared" si="52"/>
        <v>0</v>
      </c>
      <c r="L265" s="29"/>
      <c r="M265" s="28">
        <f t="shared" si="53"/>
        <v>0</v>
      </c>
      <c r="N265" s="28">
        <f t="shared" si="54"/>
        <v>0</v>
      </c>
      <c r="O265" s="28">
        <f t="shared" si="55"/>
        <v>0</v>
      </c>
      <c r="P265" s="28">
        <f t="shared" si="56"/>
        <v>0</v>
      </c>
      <c r="Q265" s="28">
        <f t="shared" si="57"/>
        <v>0</v>
      </c>
      <c r="R265" s="28">
        <f t="shared" si="58"/>
        <v>0</v>
      </c>
      <c r="S265" s="28">
        <f t="shared" si="59"/>
        <v>0</v>
      </c>
    </row>
    <row r="266" spans="1:19" ht="12" customHeight="1" x14ac:dyDescent="0.2">
      <c r="A266" s="33">
        <f t="shared" si="45"/>
        <v>241</v>
      </c>
      <c r="B266" s="32">
        <v>0</v>
      </c>
      <c r="C266" s="31">
        <f t="shared" si="46"/>
        <v>0</v>
      </c>
      <c r="D266" s="32">
        <v>0</v>
      </c>
      <c r="E266" s="31">
        <f t="shared" si="47"/>
        <v>0</v>
      </c>
      <c r="F266" s="30" t="s">
        <v>6</v>
      </c>
      <c r="G266" s="28">
        <f t="shared" si="48"/>
        <v>0</v>
      </c>
      <c r="H266" s="28">
        <f t="shared" si="49"/>
        <v>0</v>
      </c>
      <c r="I266" s="28">
        <f t="shared" si="50"/>
        <v>0</v>
      </c>
      <c r="J266" s="28">
        <f t="shared" si="51"/>
        <v>0</v>
      </c>
      <c r="K266" s="28">
        <f t="shared" si="52"/>
        <v>0</v>
      </c>
      <c r="L266" s="29"/>
      <c r="M266" s="28">
        <f t="shared" si="53"/>
        <v>0</v>
      </c>
      <c r="N266" s="28">
        <f t="shared" si="54"/>
        <v>0</v>
      </c>
      <c r="O266" s="28">
        <f t="shared" si="55"/>
        <v>0</v>
      </c>
      <c r="P266" s="28">
        <f t="shared" si="56"/>
        <v>0</v>
      </c>
      <c r="Q266" s="28">
        <f t="shared" si="57"/>
        <v>0</v>
      </c>
      <c r="R266" s="28">
        <f t="shared" si="58"/>
        <v>0</v>
      </c>
      <c r="S266" s="28">
        <f t="shared" si="59"/>
        <v>0</v>
      </c>
    </row>
    <row r="267" spans="1:19" ht="12" customHeight="1" x14ac:dyDescent="0.2">
      <c r="A267" s="33">
        <f t="shared" si="45"/>
        <v>242</v>
      </c>
      <c r="B267" s="32">
        <v>0</v>
      </c>
      <c r="C267" s="31">
        <f t="shared" si="46"/>
        <v>0</v>
      </c>
      <c r="D267" s="32">
        <v>0</v>
      </c>
      <c r="E267" s="31">
        <f t="shared" si="47"/>
        <v>0</v>
      </c>
      <c r="F267" s="30" t="s">
        <v>6</v>
      </c>
      <c r="G267" s="28">
        <f t="shared" si="48"/>
        <v>0</v>
      </c>
      <c r="H267" s="28">
        <f t="shared" si="49"/>
        <v>0</v>
      </c>
      <c r="I267" s="28">
        <f t="shared" si="50"/>
        <v>0</v>
      </c>
      <c r="J267" s="28">
        <f t="shared" si="51"/>
        <v>0</v>
      </c>
      <c r="K267" s="28">
        <f t="shared" si="52"/>
        <v>0</v>
      </c>
      <c r="L267" s="29"/>
      <c r="M267" s="28">
        <f t="shared" si="53"/>
        <v>0</v>
      </c>
      <c r="N267" s="28">
        <f t="shared" si="54"/>
        <v>0</v>
      </c>
      <c r="O267" s="28">
        <f t="shared" si="55"/>
        <v>0</v>
      </c>
      <c r="P267" s="28">
        <f t="shared" si="56"/>
        <v>0</v>
      </c>
      <c r="Q267" s="28">
        <f t="shared" si="57"/>
        <v>0</v>
      </c>
      <c r="R267" s="28">
        <f t="shared" si="58"/>
        <v>0</v>
      </c>
      <c r="S267" s="28">
        <f t="shared" si="59"/>
        <v>0</v>
      </c>
    </row>
    <row r="268" spans="1:19" ht="12" customHeight="1" x14ac:dyDescent="0.2">
      <c r="A268" s="33">
        <f t="shared" si="45"/>
        <v>243</v>
      </c>
      <c r="B268" s="32">
        <v>0</v>
      </c>
      <c r="C268" s="31">
        <f t="shared" si="46"/>
        <v>0</v>
      </c>
      <c r="D268" s="32">
        <v>0</v>
      </c>
      <c r="E268" s="31">
        <f t="shared" si="47"/>
        <v>0</v>
      </c>
      <c r="F268" s="30" t="s">
        <v>6</v>
      </c>
      <c r="G268" s="28">
        <f t="shared" si="48"/>
        <v>0</v>
      </c>
      <c r="H268" s="28">
        <f t="shared" si="49"/>
        <v>0</v>
      </c>
      <c r="I268" s="28">
        <f t="shared" si="50"/>
        <v>0</v>
      </c>
      <c r="J268" s="28">
        <f t="shared" si="51"/>
        <v>0</v>
      </c>
      <c r="K268" s="28">
        <f t="shared" si="52"/>
        <v>0</v>
      </c>
      <c r="L268" s="29"/>
      <c r="M268" s="28">
        <f t="shared" si="53"/>
        <v>0</v>
      </c>
      <c r="N268" s="28">
        <f t="shared" si="54"/>
        <v>0</v>
      </c>
      <c r="O268" s="28">
        <f t="shared" si="55"/>
        <v>0</v>
      </c>
      <c r="P268" s="28">
        <f t="shared" si="56"/>
        <v>0</v>
      </c>
      <c r="Q268" s="28">
        <f t="shared" si="57"/>
        <v>0</v>
      </c>
      <c r="R268" s="28">
        <f t="shared" si="58"/>
        <v>0</v>
      </c>
      <c r="S268" s="28">
        <f t="shared" si="59"/>
        <v>0</v>
      </c>
    </row>
    <row r="269" spans="1:19" ht="12" customHeight="1" x14ac:dyDescent="0.2">
      <c r="A269" s="33">
        <f t="shared" si="45"/>
        <v>244</v>
      </c>
      <c r="B269" s="32">
        <v>0</v>
      </c>
      <c r="C269" s="31">
        <f t="shared" si="46"/>
        <v>0</v>
      </c>
      <c r="D269" s="32">
        <v>0</v>
      </c>
      <c r="E269" s="31">
        <f t="shared" si="47"/>
        <v>0</v>
      </c>
      <c r="F269" s="30" t="s">
        <v>6</v>
      </c>
      <c r="G269" s="28">
        <f t="shared" si="48"/>
        <v>0</v>
      </c>
      <c r="H269" s="28">
        <f t="shared" si="49"/>
        <v>0</v>
      </c>
      <c r="I269" s="28">
        <f t="shared" si="50"/>
        <v>0</v>
      </c>
      <c r="J269" s="28">
        <f t="shared" si="51"/>
        <v>0</v>
      </c>
      <c r="K269" s="28">
        <f t="shared" si="52"/>
        <v>0</v>
      </c>
      <c r="L269" s="29"/>
      <c r="M269" s="28">
        <f t="shared" si="53"/>
        <v>0</v>
      </c>
      <c r="N269" s="28">
        <f t="shared" si="54"/>
        <v>0</v>
      </c>
      <c r="O269" s="28">
        <f t="shared" si="55"/>
        <v>0</v>
      </c>
      <c r="P269" s="28">
        <f t="shared" si="56"/>
        <v>0</v>
      </c>
      <c r="Q269" s="28">
        <f t="shared" si="57"/>
        <v>0</v>
      </c>
      <c r="R269" s="28">
        <f t="shared" si="58"/>
        <v>0</v>
      </c>
      <c r="S269" s="28">
        <f t="shared" si="59"/>
        <v>0</v>
      </c>
    </row>
    <row r="270" spans="1:19" ht="12" customHeight="1" x14ac:dyDescent="0.2">
      <c r="A270" s="33">
        <f t="shared" si="45"/>
        <v>245</v>
      </c>
      <c r="B270" s="32">
        <v>0</v>
      </c>
      <c r="C270" s="31">
        <f t="shared" si="46"/>
        <v>0</v>
      </c>
      <c r="D270" s="32">
        <v>0</v>
      </c>
      <c r="E270" s="31">
        <f t="shared" si="47"/>
        <v>0</v>
      </c>
      <c r="F270" s="30" t="s">
        <v>6</v>
      </c>
      <c r="G270" s="28">
        <f t="shared" si="48"/>
        <v>0</v>
      </c>
      <c r="H270" s="28">
        <f t="shared" si="49"/>
        <v>0</v>
      </c>
      <c r="I270" s="28">
        <f t="shared" si="50"/>
        <v>0</v>
      </c>
      <c r="J270" s="28">
        <f t="shared" si="51"/>
        <v>0</v>
      </c>
      <c r="K270" s="28">
        <f t="shared" si="52"/>
        <v>0</v>
      </c>
      <c r="L270" s="29"/>
      <c r="M270" s="28">
        <f t="shared" si="53"/>
        <v>0</v>
      </c>
      <c r="N270" s="28">
        <f t="shared" si="54"/>
        <v>0</v>
      </c>
      <c r="O270" s="28">
        <f t="shared" si="55"/>
        <v>0</v>
      </c>
      <c r="P270" s="28">
        <f t="shared" si="56"/>
        <v>0</v>
      </c>
      <c r="Q270" s="28">
        <f t="shared" si="57"/>
        <v>0</v>
      </c>
      <c r="R270" s="28">
        <f t="shared" si="58"/>
        <v>0</v>
      </c>
      <c r="S270" s="28">
        <f t="shared" si="59"/>
        <v>0</v>
      </c>
    </row>
    <row r="271" spans="1:19" ht="12" customHeight="1" x14ac:dyDescent="0.2">
      <c r="A271" s="33">
        <f t="shared" si="45"/>
        <v>246</v>
      </c>
      <c r="B271" s="32">
        <v>0</v>
      </c>
      <c r="C271" s="31">
        <f t="shared" si="46"/>
        <v>0</v>
      </c>
      <c r="D271" s="32">
        <v>0</v>
      </c>
      <c r="E271" s="31">
        <f t="shared" si="47"/>
        <v>0</v>
      </c>
      <c r="F271" s="30" t="s">
        <v>6</v>
      </c>
      <c r="G271" s="28">
        <f t="shared" si="48"/>
        <v>0</v>
      </c>
      <c r="H271" s="28">
        <f t="shared" si="49"/>
        <v>0</v>
      </c>
      <c r="I271" s="28">
        <f t="shared" si="50"/>
        <v>0</v>
      </c>
      <c r="J271" s="28">
        <f t="shared" si="51"/>
        <v>0</v>
      </c>
      <c r="K271" s="28">
        <f t="shared" si="52"/>
        <v>0</v>
      </c>
      <c r="L271" s="29"/>
      <c r="M271" s="28">
        <f t="shared" si="53"/>
        <v>0</v>
      </c>
      <c r="N271" s="28">
        <f t="shared" si="54"/>
        <v>0</v>
      </c>
      <c r="O271" s="28">
        <f t="shared" si="55"/>
        <v>0</v>
      </c>
      <c r="P271" s="28">
        <f t="shared" si="56"/>
        <v>0</v>
      </c>
      <c r="Q271" s="28">
        <f t="shared" si="57"/>
        <v>0</v>
      </c>
      <c r="R271" s="28">
        <f t="shared" si="58"/>
        <v>0</v>
      </c>
      <c r="S271" s="28">
        <f t="shared" si="59"/>
        <v>0</v>
      </c>
    </row>
    <row r="272" spans="1:19" ht="12" customHeight="1" x14ac:dyDescent="0.2">
      <c r="A272" s="33">
        <f t="shared" si="45"/>
        <v>247</v>
      </c>
      <c r="B272" s="32">
        <v>0</v>
      </c>
      <c r="C272" s="31">
        <f t="shared" si="46"/>
        <v>0</v>
      </c>
      <c r="D272" s="32">
        <v>0</v>
      </c>
      <c r="E272" s="31">
        <f t="shared" si="47"/>
        <v>0</v>
      </c>
      <c r="F272" s="30" t="s">
        <v>6</v>
      </c>
      <c r="G272" s="28">
        <f t="shared" si="48"/>
        <v>0</v>
      </c>
      <c r="H272" s="28">
        <f t="shared" si="49"/>
        <v>0</v>
      </c>
      <c r="I272" s="28">
        <f t="shared" si="50"/>
        <v>0</v>
      </c>
      <c r="J272" s="28">
        <f t="shared" si="51"/>
        <v>0</v>
      </c>
      <c r="K272" s="28">
        <f t="shared" si="52"/>
        <v>0</v>
      </c>
      <c r="L272" s="29"/>
      <c r="M272" s="28">
        <f t="shared" si="53"/>
        <v>0</v>
      </c>
      <c r="N272" s="28">
        <f t="shared" si="54"/>
        <v>0</v>
      </c>
      <c r="O272" s="28">
        <f t="shared" si="55"/>
        <v>0</v>
      </c>
      <c r="P272" s="28">
        <f t="shared" si="56"/>
        <v>0</v>
      </c>
      <c r="Q272" s="28">
        <f t="shared" si="57"/>
        <v>0</v>
      </c>
      <c r="R272" s="28">
        <f t="shared" si="58"/>
        <v>0</v>
      </c>
      <c r="S272" s="28">
        <f t="shared" si="59"/>
        <v>0</v>
      </c>
    </row>
    <row r="273" spans="1:19" ht="12" customHeight="1" x14ac:dyDescent="0.2">
      <c r="A273" s="33">
        <f t="shared" si="45"/>
        <v>248</v>
      </c>
      <c r="B273" s="32">
        <v>0</v>
      </c>
      <c r="C273" s="31">
        <f t="shared" si="46"/>
        <v>0</v>
      </c>
      <c r="D273" s="32">
        <v>0</v>
      </c>
      <c r="E273" s="31">
        <f t="shared" si="47"/>
        <v>0</v>
      </c>
      <c r="F273" s="30" t="s">
        <v>6</v>
      </c>
      <c r="G273" s="28">
        <f t="shared" si="48"/>
        <v>0</v>
      </c>
      <c r="H273" s="28">
        <f t="shared" si="49"/>
        <v>0</v>
      </c>
      <c r="I273" s="28">
        <f t="shared" si="50"/>
        <v>0</v>
      </c>
      <c r="J273" s="28">
        <f t="shared" si="51"/>
        <v>0</v>
      </c>
      <c r="K273" s="28">
        <f t="shared" si="52"/>
        <v>0</v>
      </c>
      <c r="L273" s="29"/>
      <c r="M273" s="28">
        <f t="shared" si="53"/>
        <v>0</v>
      </c>
      <c r="N273" s="28">
        <f t="shared" si="54"/>
        <v>0</v>
      </c>
      <c r="O273" s="28">
        <f t="shared" si="55"/>
        <v>0</v>
      </c>
      <c r="P273" s="28">
        <f t="shared" si="56"/>
        <v>0</v>
      </c>
      <c r="Q273" s="28">
        <f t="shared" si="57"/>
        <v>0</v>
      </c>
      <c r="R273" s="28">
        <f t="shared" si="58"/>
        <v>0</v>
      </c>
      <c r="S273" s="28">
        <f t="shared" si="59"/>
        <v>0</v>
      </c>
    </row>
    <row r="274" spans="1:19" ht="12" customHeight="1" x14ac:dyDescent="0.2">
      <c r="A274" s="33">
        <f t="shared" si="45"/>
        <v>249</v>
      </c>
      <c r="B274" s="32">
        <v>0</v>
      </c>
      <c r="C274" s="31">
        <f t="shared" si="46"/>
        <v>0</v>
      </c>
      <c r="D274" s="32">
        <v>0</v>
      </c>
      <c r="E274" s="31">
        <f t="shared" si="47"/>
        <v>0</v>
      </c>
      <c r="F274" s="30" t="s">
        <v>6</v>
      </c>
      <c r="G274" s="28">
        <f t="shared" si="48"/>
        <v>0</v>
      </c>
      <c r="H274" s="28">
        <f t="shared" si="49"/>
        <v>0</v>
      </c>
      <c r="I274" s="28">
        <f t="shared" si="50"/>
        <v>0</v>
      </c>
      <c r="J274" s="28">
        <f t="shared" si="51"/>
        <v>0</v>
      </c>
      <c r="K274" s="28">
        <f t="shared" si="52"/>
        <v>0</v>
      </c>
      <c r="L274" s="29"/>
      <c r="M274" s="28">
        <f t="shared" si="53"/>
        <v>0</v>
      </c>
      <c r="N274" s="28">
        <f t="shared" si="54"/>
        <v>0</v>
      </c>
      <c r="O274" s="28">
        <f t="shared" si="55"/>
        <v>0</v>
      </c>
      <c r="P274" s="28">
        <f t="shared" si="56"/>
        <v>0</v>
      </c>
      <c r="Q274" s="28">
        <f t="shared" si="57"/>
        <v>0</v>
      </c>
      <c r="R274" s="28">
        <f t="shared" si="58"/>
        <v>0</v>
      </c>
      <c r="S274" s="28">
        <f t="shared" si="59"/>
        <v>0</v>
      </c>
    </row>
    <row r="275" spans="1:19" ht="12" customHeight="1" x14ac:dyDescent="0.2">
      <c r="A275" s="33">
        <f t="shared" si="45"/>
        <v>250</v>
      </c>
      <c r="B275" s="32">
        <v>0</v>
      </c>
      <c r="C275" s="31">
        <f t="shared" si="46"/>
        <v>0</v>
      </c>
      <c r="D275" s="32">
        <v>0</v>
      </c>
      <c r="E275" s="31">
        <f t="shared" si="47"/>
        <v>0</v>
      </c>
      <c r="F275" s="30" t="s">
        <v>6</v>
      </c>
      <c r="G275" s="28">
        <f t="shared" si="48"/>
        <v>0</v>
      </c>
      <c r="H275" s="28">
        <f t="shared" si="49"/>
        <v>0</v>
      </c>
      <c r="I275" s="28">
        <f t="shared" si="50"/>
        <v>0</v>
      </c>
      <c r="J275" s="28">
        <f t="shared" si="51"/>
        <v>0</v>
      </c>
      <c r="K275" s="28">
        <f t="shared" si="52"/>
        <v>0</v>
      </c>
      <c r="L275" s="29"/>
      <c r="M275" s="28">
        <f t="shared" si="53"/>
        <v>0</v>
      </c>
      <c r="N275" s="28">
        <f t="shared" si="54"/>
        <v>0</v>
      </c>
      <c r="O275" s="28">
        <f t="shared" si="55"/>
        <v>0</v>
      </c>
      <c r="P275" s="28">
        <f t="shared" si="56"/>
        <v>0</v>
      </c>
      <c r="Q275" s="28">
        <f t="shared" si="57"/>
        <v>0</v>
      </c>
      <c r="R275" s="28">
        <f t="shared" si="58"/>
        <v>0</v>
      </c>
      <c r="S275" s="28">
        <f t="shared" si="59"/>
        <v>0</v>
      </c>
    </row>
    <row r="276" spans="1:19" ht="12" customHeight="1" x14ac:dyDescent="0.2">
      <c r="A276" s="33">
        <f t="shared" si="45"/>
        <v>251</v>
      </c>
      <c r="B276" s="32">
        <v>0</v>
      </c>
      <c r="C276" s="31">
        <f t="shared" si="46"/>
        <v>0</v>
      </c>
      <c r="D276" s="32">
        <v>0</v>
      </c>
      <c r="E276" s="31">
        <f t="shared" si="47"/>
        <v>0</v>
      </c>
      <c r="F276" s="30" t="s">
        <v>6</v>
      </c>
      <c r="G276" s="28">
        <f t="shared" si="48"/>
        <v>0</v>
      </c>
      <c r="H276" s="28">
        <f t="shared" si="49"/>
        <v>0</v>
      </c>
      <c r="I276" s="28">
        <f t="shared" si="50"/>
        <v>0</v>
      </c>
      <c r="J276" s="28">
        <f t="shared" si="51"/>
        <v>0</v>
      </c>
      <c r="K276" s="28">
        <f t="shared" si="52"/>
        <v>0</v>
      </c>
      <c r="L276" s="29"/>
      <c r="M276" s="28">
        <f t="shared" si="53"/>
        <v>0</v>
      </c>
      <c r="N276" s="28">
        <f t="shared" si="54"/>
        <v>0</v>
      </c>
      <c r="O276" s="28">
        <f t="shared" si="55"/>
        <v>0</v>
      </c>
      <c r="P276" s="28">
        <f t="shared" si="56"/>
        <v>0</v>
      </c>
      <c r="Q276" s="28">
        <f t="shared" si="57"/>
        <v>0</v>
      </c>
      <c r="R276" s="28">
        <f t="shared" si="58"/>
        <v>0</v>
      </c>
      <c r="S276" s="28">
        <f t="shared" si="59"/>
        <v>0</v>
      </c>
    </row>
    <row r="277" spans="1:19" ht="12" customHeight="1" x14ac:dyDescent="0.2">
      <c r="A277" s="33">
        <f t="shared" si="45"/>
        <v>252</v>
      </c>
      <c r="B277" s="32">
        <v>0</v>
      </c>
      <c r="C277" s="31">
        <f t="shared" si="46"/>
        <v>0</v>
      </c>
      <c r="D277" s="32">
        <v>0</v>
      </c>
      <c r="E277" s="31">
        <f t="shared" si="47"/>
        <v>0</v>
      </c>
      <c r="F277" s="30" t="s">
        <v>6</v>
      </c>
      <c r="G277" s="28">
        <f t="shared" si="48"/>
        <v>0</v>
      </c>
      <c r="H277" s="28">
        <f t="shared" si="49"/>
        <v>0</v>
      </c>
      <c r="I277" s="28">
        <f t="shared" si="50"/>
        <v>0</v>
      </c>
      <c r="J277" s="28">
        <f t="shared" si="51"/>
        <v>0</v>
      </c>
      <c r="K277" s="28">
        <f t="shared" si="52"/>
        <v>0</v>
      </c>
      <c r="L277" s="29"/>
      <c r="M277" s="28">
        <f t="shared" si="53"/>
        <v>0</v>
      </c>
      <c r="N277" s="28">
        <f t="shared" si="54"/>
        <v>0</v>
      </c>
      <c r="O277" s="28">
        <f t="shared" si="55"/>
        <v>0</v>
      </c>
      <c r="P277" s="28">
        <f t="shared" si="56"/>
        <v>0</v>
      </c>
      <c r="Q277" s="28">
        <f t="shared" si="57"/>
        <v>0</v>
      </c>
      <c r="R277" s="28">
        <f t="shared" si="58"/>
        <v>0</v>
      </c>
      <c r="S277" s="28">
        <f t="shared" si="59"/>
        <v>0</v>
      </c>
    </row>
    <row r="278" spans="1:19" ht="12" customHeight="1" x14ac:dyDescent="0.2">
      <c r="A278" s="33">
        <f t="shared" si="45"/>
        <v>253</v>
      </c>
      <c r="B278" s="32">
        <v>0</v>
      </c>
      <c r="C278" s="31">
        <f t="shared" si="46"/>
        <v>0</v>
      </c>
      <c r="D278" s="32">
        <v>0</v>
      </c>
      <c r="E278" s="31">
        <f t="shared" si="47"/>
        <v>0</v>
      </c>
      <c r="F278" s="30" t="s">
        <v>6</v>
      </c>
      <c r="G278" s="28">
        <f t="shared" si="48"/>
        <v>0</v>
      </c>
      <c r="H278" s="28">
        <f t="shared" si="49"/>
        <v>0</v>
      </c>
      <c r="I278" s="28">
        <f t="shared" si="50"/>
        <v>0</v>
      </c>
      <c r="J278" s="28">
        <f t="shared" si="51"/>
        <v>0</v>
      </c>
      <c r="K278" s="28">
        <f t="shared" si="52"/>
        <v>0</v>
      </c>
      <c r="L278" s="29"/>
      <c r="M278" s="28">
        <f t="shared" si="53"/>
        <v>0</v>
      </c>
      <c r="N278" s="28">
        <f t="shared" si="54"/>
        <v>0</v>
      </c>
      <c r="O278" s="28">
        <f t="shared" si="55"/>
        <v>0</v>
      </c>
      <c r="P278" s="28">
        <f t="shared" si="56"/>
        <v>0</v>
      </c>
      <c r="Q278" s="28">
        <f t="shared" si="57"/>
        <v>0</v>
      </c>
      <c r="R278" s="28">
        <f t="shared" si="58"/>
        <v>0</v>
      </c>
      <c r="S278" s="28">
        <f t="shared" si="59"/>
        <v>0</v>
      </c>
    </row>
    <row r="279" spans="1:19" ht="12" customHeight="1" x14ac:dyDescent="0.2">
      <c r="A279" s="33">
        <f t="shared" si="45"/>
        <v>254</v>
      </c>
      <c r="B279" s="32">
        <v>0</v>
      </c>
      <c r="C279" s="31">
        <f t="shared" si="46"/>
        <v>0</v>
      </c>
      <c r="D279" s="32">
        <v>0</v>
      </c>
      <c r="E279" s="31">
        <f t="shared" si="47"/>
        <v>0</v>
      </c>
      <c r="F279" s="30" t="s">
        <v>6</v>
      </c>
      <c r="G279" s="28">
        <f t="shared" si="48"/>
        <v>0</v>
      </c>
      <c r="H279" s="28">
        <f t="shared" si="49"/>
        <v>0</v>
      </c>
      <c r="I279" s="28">
        <f t="shared" si="50"/>
        <v>0</v>
      </c>
      <c r="J279" s="28">
        <f t="shared" si="51"/>
        <v>0</v>
      </c>
      <c r="K279" s="28">
        <f t="shared" si="52"/>
        <v>0</v>
      </c>
      <c r="L279" s="29"/>
      <c r="M279" s="28">
        <f t="shared" si="53"/>
        <v>0</v>
      </c>
      <c r="N279" s="28">
        <f t="shared" si="54"/>
        <v>0</v>
      </c>
      <c r="O279" s="28">
        <f t="shared" si="55"/>
        <v>0</v>
      </c>
      <c r="P279" s="28">
        <f t="shared" si="56"/>
        <v>0</v>
      </c>
      <c r="Q279" s="28">
        <f t="shared" si="57"/>
        <v>0</v>
      </c>
      <c r="R279" s="28">
        <f t="shared" si="58"/>
        <v>0</v>
      </c>
      <c r="S279" s="28">
        <f t="shared" si="59"/>
        <v>0</v>
      </c>
    </row>
    <row r="280" spans="1:19" ht="12" customHeight="1" x14ac:dyDescent="0.2">
      <c r="A280" s="33">
        <f t="shared" si="45"/>
        <v>255</v>
      </c>
      <c r="B280" s="32">
        <v>0</v>
      </c>
      <c r="C280" s="31">
        <f t="shared" si="46"/>
        <v>0</v>
      </c>
      <c r="D280" s="32">
        <v>0</v>
      </c>
      <c r="E280" s="31">
        <f t="shared" si="47"/>
        <v>0</v>
      </c>
      <c r="F280" s="30" t="s">
        <v>6</v>
      </c>
      <c r="G280" s="28">
        <f t="shared" si="48"/>
        <v>0</v>
      </c>
      <c r="H280" s="28">
        <f t="shared" si="49"/>
        <v>0</v>
      </c>
      <c r="I280" s="28">
        <f t="shared" si="50"/>
        <v>0</v>
      </c>
      <c r="J280" s="28">
        <f t="shared" si="51"/>
        <v>0</v>
      </c>
      <c r="K280" s="28">
        <f t="shared" si="52"/>
        <v>0</v>
      </c>
      <c r="L280" s="29"/>
      <c r="M280" s="28">
        <f t="shared" si="53"/>
        <v>0</v>
      </c>
      <c r="N280" s="28">
        <f t="shared" si="54"/>
        <v>0</v>
      </c>
      <c r="O280" s="28">
        <f t="shared" si="55"/>
        <v>0</v>
      </c>
      <c r="P280" s="28">
        <f t="shared" si="56"/>
        <v>0</v>
      </c>
      <c r="Q280" s="28">
        <f t="shared" si="57"/>
        <v>0</v>
      </c>
      <c r="R280" s="28">
        <f t="shared" si="58"/>
        <v>0</v>
      </c>
      <c r="S280" s="28">
        <f t="shared" si="59"/>
        <v>0</v>
      </c>
    </row>
    <row r="281" spans="1:19" ht="12" customHeight="1" x14ac:dyDescent="0.2">
      <c r="A281" s="33">
        <f t="shared" si="45"/>
        <v>256</v>
      </c>
      <c r="B281" s="32">
        <v>0</v>
      </c>
      <c r="C281" s="31">
        <f t="shared" si="46"/>
        <v>0</v>
      </c>
      <c r="D281" s="32">
        <v>0</v>
      </c>
      <c r="E281" s="31">
        <f t="shared" si="47"/>
        <v>0</v>
      </c>
      <c r="F281" s="30" t="s">
        <v>6</v>
      </c>
      <c r="G281" s="28">
        <f t="shared" si="48"/>
        <v>0</v>
      </c>
      <c r="H281" s="28">
        <f t="shared" si="49"/>
        <v>0</v>
      </c>
      <c r="I281" s="28">
        <f t="shared" si="50"/>
        <v>0</v>
      </c>
      <c r="J281" s="28">
        <f t="shared" si="51"/>
        <v>0</v>
      </c>
      <c r="K281" s="28">
        <f t="shared" si="52"/>
        <v>0</v>
      </c>
      <c r="L281" s="29"/>
      <c r="M281" s="28">
        <f t="shared" si="53"/>
        <v>0</v>
      </c>
      <c r="N281" s="28">
        <f t="shared" si="54"/>
        <v>0</v>
      </c>
      <c r="O281" s="28">
        <f t="shared" si="55"/>
        <v>0</v>
      </c>
      <c r="P281" s="28">
        <f t="shared" si="56"/>
        <v>0</v>
      </c>
      <c r="Q281" s="28">
        <f t="shared" si="57"/>
        <v>0</v>
      </c>
      <c r="R281" s="28">
        <f t="shared" si="58"/>
        <v>0</v>
      </c>
      <c r="S281" s="28">
        <f t="shared" si="59"/>
        <v>0</v>
      </c>
    </row>
    <row r="282" spans="1:19" ht="12" customHeight="1" x14ac:dyDescent="0.2">
      <c r="A282" s="33">
        <f t="shared" ref="A282:A325" si="60">+A281+1</f>
        <v>257</v>
      </c>
      <c r="B282" s="32">
        <v>0</v>
      </c>
      <c r="C282" s="31">
        <f t="shared" ref="C282:C325" si="61">IF(NC&lt;=N,POWER(1+TEA,frec/NDiasxAgno)-1,0)</f>
        <v>0</v>
      </c>
      <c r="D282" s="32">
        <v>0</v>
      </c>
      <c r="E282" s="31">
        <f t="shared" ref="E282:E325" si="62">IF(NC&lt;=N,POWER(1+IA,frec/NDiasxAgno)-1,0)</f>
        <v>0</v>
      </c>
      <c r="F282" s="30" t="s">
        <v>6</v>
      </c>
      <c r="G282" s="28">
        <f t="shared" ref="G282:G325" si="63">IF(NC=1,Prestamo,IF(NC&lt;=N,R281,0))</f>
        <v>0</v>
      </c>
      <c r="H282" s="28">
        <f t="shared" ref="H282:H325" si="64">SI+SI*IP</f>
        <v>0</v>
      </c>
      <c r="I282" s="28">
        <f t="shared" ref="I282:I325" si="65">-SII*TEP</f>
        <v>0</v>
      </c>
      <c r="J282" s="28">
        <f t="shared" ref="J282:J325" si="66">IF(NC&lt;=N,IF(PG="T",0,IF(PG="P",Interes,Interes+Amort+SegDes)),0)</f>
        <v>0</v>
      </c>
      <c r="K282" s="28">
        <f t="shared" ref="K282:K325" si="67">IF(NC&lt;=N,IF(OR(PG="T",PG="P"),0,-SII/(N-NC+1)),0)</f>
        <v>0</v>
      </c>
      <c r="L282" s="29"/>
      <c r="M282" s="28">
        <f t="shared" ref="M282:M325" si="68">-SII*pSegDesPer</f>
        <v>0</v>
      </c>
      <c r="N282" s="28">
        <f t="shared" ref="N282:N325" si="69">IF(NC&lt;=N,-SegRiePer,0)</f>
        <v>0</v>
      </c>
      <c r="O282" s="28">
        <f t="shared" ref="O282:O325" si="70">IF(NC&lt;=N,-ComPer,0)</f>
        <v>0</v>
      </c>
      <c r="P282" s="28">
        <f t="shared" ref="P282:P325" si="71">IF(NC&lt;=N,-PortesPer,0)</f>
        <v>0</v>
      </c>
      <c r="Q282" s="28">
        <f t="shared" ref="Q282:Q325" si="72">IF(NC&lt;=N,-GasAdmPer,0)</f>
        <v>0</v>
      </c>
      <c r="R282" s="28">
        <f t="shared" ref="R282:R325" si="73">IF(PG="T",SII-Interes,SII+Amort+Prepago)</f>
        <v>0</v>
      </c>
      <c r="S282" s="28">
        <f t="shared" ref="S282:S325" si="74">Cuota+Prepago+SegRie+Comision+Portes+GasAdm+IF(OR(PG="T",PG="P"),SegDes,0)</f>
        <v>0</v>
      </c>
    </row>
    <row r="283" spans="1:19" ht="12" customHeight="1" x14ac:dyDescent="0.2">
      <c r="A283" s="33">
        <f t="shared" si="60"/>
        <v>258</v>
      </c>
      <c r="B283" s="32">
        <v>0</v>
      </c>
      <c r="C283" s="31">
        <f t="shared" si="61"/>
        <v>0</v>
      </c>
      <c r="D283" s="32">
        <v>0</v>
      </c>
      <c r="E283" s="31">
        <f t="shared" si="62"/>
        <v>0</v>
      </c>
      <c r="F283" s="30" t="s">
        <v>6</v>
      </c>
      <c r="G283" s="28">
        <f t="shared" si="63"/>
        <v>0</v>
      </c>
      <c r="H283" s="28">
        <f t="shared" si="64"/>
        <v>0</v>
      </c>
      <c r="I283" s="28">
        <f t="shared" si="65"/>
        <v>0</v>
      </c>
      <c r="J283" s="28">
        <f t="shared" si="66"/>
        <v>0</v>
      </c>
      <c r="K283" s="28">
        <f t="shared" si="67"/>
        <v>0</v>
      </c>
      <c r="L283" s="29"/>
      <c r="M283" s="28">
        <f t="shared" si="68"/>
        <v>0</v>
      </c>
      <c r="N283" s="28">
        <f t="shared" si="69"/>
        <v>0</v>
      </c>
      <c r="O283" s="28">
        <f t="shared" si="70"/>
        <v>0</v>
      </c>
      <c r="P283" s="28">
        <f t="shared" si="71"/>
        <v>0</v>
      </c>
      <c r="Q283" s="28">
        <f t="shared" si="72"/>
        <v>0</v>
      </c>
      <c r="R283" s="28">
        <f t="shared" si="73"/>
        <v>0</v>
      </c>
      <c r="S283" s="28">
        <f t="shared" si="74"/>
        <v>0</v>
      </c>
    </row>
    <row r="284" spans="1:19" ht="12" customHeight="1" x14ac:dyDescent="0.2">
      <c r="A284" s="33">
        <f t="shared" si="60"/>
        <v>259</v>
      </c>
      <c r="B284" s="32">
        <v>0</v>
      </c>
      <c r="C284" s="31">
        <f t="shared" si="61"/>
        <v>0</v>
      </c>
      <c r="D284" s="32">
        <v>0</v>
      </c>
      <c r="E284" s="31">
        <f t="shared" si="62"/>
        <v>0</v>
      </c>
      <c r="F284" s="30" t="s">
        <v>6</v>
      </c>
      <c r="G284" s="28">
        <f t="shared" si="63"/>
        <v>0</v>
      </c>
      <c r="H284" s="28">
        <f t="shared" si="64"/>
        <v>0</v>
      </c>
      <c r="I284" s="28">
        <f t="shared" si="65"/>
        <v>0</v>
      </c>
      <c r="J284" s="28">
        <f t="shared" si="66"/>
        <v>0</v>
      </c>
      <c r="K284" s="28">
        <f t="shared" si="67"/>
        <v>0</v>
      </c>
      <c r="L284" s="29"/>
      <c r="M284" s="28">
        <f t="shared" si="68"/>
        <v>0</v>
      </c>
      <c r="N284" s="28">
        <f t="shared" si="69"/>
        <v>0</v>
      </c>
      <c r="O284" s="28">
        <f t="shared" si="70"/>
        <v>0</v>
      </c>
      <c r="P284" s="28">
        <f t="shared" si="71"/>
        <v>0</v>
      </c>
      <c r="Q284" s="28">
        <f t="shared" si="72"/>
        <v>0</v>
      </c>
      <c r="R284" s="28">
        <f t="shared" si="73"/>
        <v>0</v>
      </c>
      <c r="S284" s="28">
        <f t="shared" si="74"/>
        <v>0</v>
      </c>
    </row>
    <row r="285" spans="1:19" ht="12" customHeight="1" x14ac:dyDescent="0.2">
      <c r="A285" s="33">
        <f t="shared" si="60"/>
        <v>260</v>
      </c>
      <c r="B285" s="32">
        <v>0</v>
      </c>
      <c r="C285" s="31">
        <f t="shared" si="61"/>
        <v>0</v>
      </c>
      <c r="D285" s="32">
        <v>0</v>
      </c>
      <c r="E285" s="31">
        <f t="shared" si="62"/>
        <v>0</v>
      </c>
      <c r="F285" s="30" t="s">
        <v>6</v>
      </c>
      <c r="G285" s="28">
        <f t="shared" si="63"/>
        <v>0</v>
      </c>
      <c r="H285" s="28">
        <f t="shared" si="64"/>
        <v>0</v>
      </c>
      <c r="I285" s="28">
        <f t="shared" si="65"/>
        <v>0</v>
      </c>
      <c r="J285" s="28">
        <f t="shared" si="66"/>
        <v>0</v>
      </c>
      <c r="K285" s="28">
        <f t="shared" si="67"/>
        <v>0</v>
      </c>
      <c r="L285" s="29"/>
      <c r="M285" s="28">
        <f t="shared" si="68"/>
        <v>0</v>
      </c>
      <c r="N285" s="28">
        <f t="shared" si="69"/>
        <v>0</v>
      </c>
      <c r="O285" s="28">
        <f t="shared" si="70"/>
        <v>0</v>
      </c>
      <c r="P285" s="28">
        <f t="shared" si="71"/>
        <v>0</v>
      </c>
      <c r="Q285" s="28">
        <f t="shared" si="72"/>
        <v>0</v>
      </c>
      <c r="R285" s="28">
        <f t="shared" si="73"/>
        <v>0</v>
      </c>
      <c r="S285" s="28">
        <f t="shared" si="74"/>
        <v>0</v>
      </c>
    </row>
    <row r="286" spans="1:19" ht="12" customHeight="1" x14ac:dyDescent="0.2">
      <c r="A286" s="33">
        <f t="shared" si="60"/>
        <v>261</v>
      </c>
      <c r="B286" s="32">
        <v>0</v>
      </c>
      <c r="C286" s="31">
        <f t="shared" si="61"/>
        <v>0</v>
      </c>
      <c r="D286" s="32">
        <v>0</v>
      </c>
      <c r="E286" s="31">
        <f t="shared" si="62"/>
        <v>0</v>
      </c>
      <c r="F286" s="30" t="s">
        <v>6</v>
      </c>
      <c r="G286" s="28">
        <f t="shared" si="63"/>
        <v>0</v>
      </c>
      <c r="H286" s="28">
        <f t="shared" si="64"/>
        <v>0</v>
      </c>
      <c r="I286" s="28">
        <f t="shared" si="65"/>
        <v>0</v>
      </c>
      <c r="J286" s="28">
        <f t="shared" si="66"/>
        <v>0</v>
      </c>
      <c r="K286" s="28">
        <f t="shared" si="67"/>
        <v>0</v>
      </c>
      <c r="L286" s="29"/>
      <c r="M286" s="28">
        <f t="shared" si="68"/>
        <v>0</v>
      </c>
      <c r="N286" s="28">
        <f t="shared" si="69"/>
        <v>0</v>
      </c>
      <c r="O286" s="28">
        <f t="shared" si="70"/>
        <v>0</v>
      </c>
      <c r="P286" s="28">
        <f t="shared" si="71"/>
        <v>0</v>
      </c>
      <c r="Q286" s="28">
        <f t="shared" si="72"/>
        <v>0</v>
      </c>
      <c r="R286" s="28">
        <f t="shared" si="73"/>
        <v>0</v>
      </c>
      <c r="S286" s="28">
        <f t="shared" si="74"/>
        <v>0</v>
      </c>
    </row>
    <row r="287" spans="1:19" ht="12" customHeight="1" x14ac:dyDescent="0.2">
      <c r="A287" s="33">
        <f t="shared" si="60"/>
        <v>262</v>
      </c>
      <c r="B287" s="32">
        <v>0</v>
      </c>
      <c r="C287" s="31">
        <f t="shared" si="61"/>
        <v>0</v>
      </c>
      <c r="D287" s="32">
        <v>0</v>
      </c>
      <c r="E287" s="31">
        <f t="shared" si="62"/>
        <v>0</v>
      </c>
      <c r="F287" s="30" t="s">
        <v>6</v>
      </c>
      <c r="G287" s="28">
        <f t="shared" si="63"/>
        <v>0</v>
      </c>
      <c r="H287" s="28">
        <f t="shared" si="64"/>
        <v>0</v>
      </c>
      <c r="I287" s="28">
        <f t="shared" si="65"/>
        <v>0</v>
      </c>
      <c r="J287" s="28">
        <f t="shared" si="66"/>
        <v>0</v>
      </c>
      <c r="K287" s="28">
        <f t="shared" si="67"/>
        <v>0</v>
      </c>
      <c r="L287" s="29"/>
      <c r="M287" s="28">
        <f t="shared" si="68"/>
        <v>0</v>
      </c>
      <c r="N287" s="28">
        <f t="shared" si="69"/>
        <v>0</v>
      </c>
      <c r="O287" s="28">
        <f t="shared" si="70"/>
        <v>0</v>
      </c>
      <c r="P287" s="28">
        <f t="shared" si="71"/>
        <v>0</v>
      </c>
      <c r="Q287" s="28">
        <f t="shared" si="72"/>
        <v>0</v>
      </c>
      <c r="R287" s="28">
        <f t="shared" si="73"/>
        <v>0</v>
      </c>
      <c r="S287" s="28">
        <f t="shared" si="74"/>
        <v>0</v>
      </c>
    </row>
    <row r="288" spans="1:19" ht="12" customHeight="1" x14ac:dyDescent="0.2">
      <c r="A288" s="33">
        <f t="shared" si="60"/>
        <v>263</v>
      </c>
      <c r="B288" s="32">
        <v>0</v>
      </c>
      <c r="C288" s="31">
        <f t="shared" si="61"/>
        <v>0</v>
      </c>
      <c r="D288" s="32">
        <v>0</v>
      </c>
      <c r="E288" s="31">
        <f t="shared" si="62"/>
        <v>0</v>
      </c>
      <c r="F288" s="30" t="s">
        <v>6</v>
      </c>
      <c r="G288" s="28">
        <f t="shared" si="63"/>
        <v>0</v>
      </c>
      <c r="H288" s="28">
        <f t="shared" si="64"/>
        <v>0</v>
      </c>
      <c r="I288" s="28">
        <f t="shared" si="65"/>
        <v>0</v>
      </c>
      <c r="J288" s="28">
        <f t="shared" si="66"/>
        <v>0</v>
      </c>
      <c r="K288" s="28">
        <f t="shared" si="67"/>
        <v>0</v>
      </c>
      <c r="L288" s="29"/>
      <c r="M288" s="28">
        <f t="shared" si="68"/>
        <v>0</v>
      </c>
      <c r="N288" s="28">
        <f t="shared" si="69"/>
        <v>0</v>
      </c>
      <c r="O288" s="28">
        <f t="shared" si="70"/>
        <v>0</v>
      </c>
      <c r="P288" s="28">
        <f t="shared" si="71"/>
        <v>0</v>
      </c>
      <c r="Q288" s="28">
        <f t="shared" si="72"/>
        <v>0</v>
      </c>
      <c r="R288" s="28">
        <f t="shared" si="73"/>
        <v>0</v>
      </c>
      <c r="S288" s="28">
        <f t="shared" si="74"/>
        <v>0</v>
      </c>
    </row>
    <row r="289" spans="1:19" ht="12" customHeight="1" x14ac:dyDescent="0.2">
      <c r="A289" s="33">
        <f t="shared" si="60"/>
        <v>264</v>
      </c>
      <c r="B289" s="32">
        <v>0</v>
      </c>
      <c r="C289" s="31">
        <f t="shared" si="61"/>
        <v>0</v>
      </c>
      <c r="D289" s="32">
        <v>0</v>
      </c>
      <c r="E289" s="31">
        <f t="shared" si="62"/>
        <v>0</v>
      </c>
      <c r="F289" s="30" t="s">
        <v>6</v>
      </c>
      <c r="G289" s="28">
        <f t="shared" si="63"/>
        <v>0</v>
      </c>
      <c r="H289" s="28">
        <f t="shared" si="64"/>
        <v>0</v>
      </c>
      <c r="I289" s="28">
        <f t="shared" si="65"/>
        <v>0</v>
      </c>
      <c r="J289" s="28">
        <f t="shared" si="66"/>
        <v>0</v>
      </c>
      <c r="K289" s="28">
        <f t="shared" si="67"/>
        <v>0</v>
      </c>
      <c r="L289" s="29"/>
      <c r="M289" s="28">
        <f t="shared" si="68"/>
        <v>0</v>
      </c>
      <c r="N289" s="28">
        <f t="shared" si="69"/>
        <v>0</v>
      </c>
      <c r="O289" s="28">
        <f t="shared" si="70"/>
        <v>0</v>
      </c>
      <c r="P289" s="28">
        <f t="shared" si="71"/>
        <v>0</v>
      </c>
      <c r="Q289" s="28">
        <f t="shared" si="72"/>
        <v>0</v>
      </c>
      <c r="R289" s="28">
        <f t="shared" si="73"/>
        <v>0</v>
      </c>
      <c r="S289" s="28">
        <f t="shared" si="74"/>
        <v>0</v>
      </c>
    </row>
    <row r="290" spans="1:19" ht="12" customHeight="1" x14ac:dyDescent="0.2">
      <c r="A290" s="33">
        <f t="shared" si="60"/>
        <v>265</v>
      </c>
      <c r="B290" s="32">
        <v>0</v>
      </c>
      <c r="C290" s="31">
        <f t="shared" si="61"/>
        <v>0</v>
      </c>
      <c r="D290" s="32">
        <v>0</v>
      </c>
      <c r="E290" s="31">
        <f t="shared" si="62"/>
        <v>0</v>
      </c>
      <c r="F290" s="30" t="s">
        <v>6</v>
      </c>
      <c r="G290" s="28">
        <f t="shared" si="63"/>
        <v>0</v>
      </c>
      <c r="H290" s="28">
        <f t="shared" si="64"/>
        <v>0</v>
      </c>
      <c r="I290" s="28">
        <f t="shared" si="65"/>
        <v>0</v>
      </c>
      <c r="J290" s="28">
        <f t="shared" si="66"/>
        <v>0</v>
      </c>
      <c r="K290" s="28">
        <f t="shared" si="67"/>
        <v>0</v>
      </c>
      <c r="L290" s="29"/>
      <c r="M290" s="28">
        <f t="shared" si="68"/>
        <v>0</v>
      </c>
      <c r="N290" s="28">
        <f t="shared" si="69"/>
        <v>0</v>
      </c>
      <c r="O290" s="28">
        <f t="shared" si="70"/>
        <v>0</v>
      </c>
      <c r="P290" s="28">
        <f t="shared" si="71"/>
        <v>0</v>
      </c>
      <c r="Q290" s="28">
        <f t="shared" si="72"/>
        <v>0</v>
      </c>
      <c r="R290" s="28">
        <f t="shared" si="73"/>
        <v>0</v>
      </c>
      <c r="S290" s="28">
        <f t="shared" si="74"/>
        <v>0</v>
      </c>
    </row>
    <row r="291" spans="1:19" ht="12" customHeight="1" x14ac:dyDescent="0.2">
      <c r="A291" s="33">
        <f t="shared" si="60"/>
        <v>266</v>
      </c>
      <c r="B291" s="32">
        <v>0</v>
      </c>
      <c r="C291" s="31">
        <f t="shared" si="61"/>
        <v>0</v>
      </c>
      <c r="D291" s="32">
        <v>0</v>
      </c>
      <c r="E291" s="31">
        <f t="shared" si="62"/>
        <v>0</v>
      </c>
      <c r="F291" s="30" t="s">
        <v>6</v>
      </c>
      <c r="G291" s="28">
        <f t="shared" si="63"/>
        <v>0</v>
      </c>
      <c r="H291" s="28">
        <f t="shared" si="64"/>
        <v>0</v>
      </c>
      <c r="I291" s="28">
        <f t="shared" si="65"/>
        <v>0</v>
      </c>
      <c r="J291" s="28">
        <f t="shared" si="66"/>
        <v>0</v>
      </c>
      <c r="K291" s="28">
        <f t="shared" si="67"/>
        <v>0</v>
      </c>
      <c r="L291" s="29"/>
      <c r="M291" s="28">
        <f t="shared" si="68"/>
        <v>0</v>
      </c>
      <c r="N291" s="28">
        <f t="shared" si="69"/>
        <v>0</v>
      </c>
      <c r="O291" s="28">
        <f t="shared" si="70"/>
        <v>0</v>
      </c>
      <c r="P291" s="28">
        <f t="shared" si="71"/>
        <v>0</v>
      </c>
      <c r="Q291" s="28">
        <f t="shared" si="72"/>
        <v>0</v>
      </c>
      <c r="R291" s="28">
        <f t="shared" si="73"/>
        <v>0</v>
      </c>
      <c r="S291" s="28">
        <f t="shared" si="74"/>
        <v>0</v>
      </c>
    </row>
    <row r="292" spans="1:19" ht="12" customHeight="1" x14ac:dyDescent="0.2">
      <c r="A292" s="33">
        <f t="shared" si="60"/>
        <v>267</v>
      </c>
      <c r="B292" s="32">
        <v>0</v>
      </c>
      <c r="C292" s="31">
        <f t="shared" si="61"/>
        <v>0</v>
      </c>
      <c r="D292" s="32">
        <v>0</v>
      </c>
      <c r="E292" s="31">
        <f t="shared" si="62"/>
        <v>0</v>
      </c>
      <c r="F292" s="30" t="s">
        <v>6</v>
      </c>
      <c r="G292" s="28">
        <f t="shared" si="63"/>
        <v>0</v>
      </c>
      <c r="H292" s="28">
        <f t="shared" si="64"/>
        <v>0</v>
      </c>
      <c r="I292" s="28">
        <f t="shared" si="65"/>
        <v>0</v>
      </c>
      <c r="J292" s="28">
        <f t="shared" si="66"/>
        <v>0</v>
      </c>
      <c r="K292" s="28">
        <f t="shared" si="67"/>
        <v>0</v>
      </c>
      <c r="L292" s="29"/>
      <c r="M292" s="28">
        <f t="shared" si="68"/>
        <v>0</v>
      </c>
      <c r="N292" s="28">
        <f t="shared" si="69"/>
        <v>0</v>
      </c>
      <c r="O292" s="28">
        <f t="shared" si="70"/>
        <v>0</v>
      </c>
      <c r="P292" s="28">
        <f t="shared" si="71"/>
        <v>0</v>
      </c>
      <c r="Q292" s="28">
        <f t="shared" si="72"/>
        <v>0</v>
      </c>
      <c r="R292" s="28">
        <f t="shared" si="73"/>
        <v>0</v>
      </c>
      <c r="S292" s="28">
        <f t="shared" si="74"/>
        <v>0</v>
      </c>
    </row>
    <row r="293" spans="1:19" ht="12" customHeight="1" x14ac:dyDescent="0.2">
      <c r="A293" s="33">
        <f t="shared" si="60"/>
        <v>268</v>
      </c>
      <c r="B293" s="32">
        <v>0</v>
      </c>
      <c r="C293" s="31">
        <f t="shared" si="61"/>
        <v>0</v>
      </c>
      <c r="D293" s="32">
        <v>0</v>
      </c>
      <c r="E293" s="31">
        <f t="shared" si="62"/>
        <v>0</v>
      </c>
      <c r="F293" s="30" t="s">
        <v>6</v>
      </c>
      <c r="G293" s="28">
        <f t="shared" si="63"/>
        <v>0</v>
      </c>
      <c r="H293" s="28">
        <f t="shared" si="64"/>
        <v>0</v>
      </c>
      <c r="I293" s="28">
        <f t="shared" si="65"/>
        <v>0</v>
      </c>
      <c r="J293" s="28">
        <f t="shared" si="66"/>
        <v>0</v>
      </c>
      <c r="K293" s="28">
        <f t="shared" si="67"/>
        <v>0</v>
      </c>
      <c r="L293" s="29"/>
      <c r="M293" s="28">
        <f t="shared" si="68"/>
        <v>0</v>
      </c>
      <c r="N293" s="28">
        <f t="shared" si="69"/>
        <v>0</v>
      </c>
      <c r="O293" s="28">
        <f t="shared" si="70"/>
        <v>0</v>
      </c>
      <c r="P293" s="28">
        <f t="shared" si="71"/>
        <v>0</v>
      </c>
      <c r="Q293" s="28">
        <f t="shared" si="72"/>
        <v>0</v>
      </c>
      <c r="R293" s="28">
        <f t="shared" si="73"/>
        <v>0</v>
      </c>
      <c r="S293" s="28">
        <f t="shared" si="74"/>
        <v>0</v>
      </c>
    </row>
    <row r="294" spans="1:19" ht="12" customHeight="1" x14ac:dyDescent="0.2">
      <c r="A294" s="33">
        <f t="shared" si="60"/>
        <v>269</v>
      </c>
      <c r="B294" s="32">
        <v>0</v>
      </c>
      <c r="C294" s="31">
        <f t="shared" si="61"/>
        <v>0</v>
      </c>
      <c r="D294" s="32">
        <v>0</v>
      </c>
      <c r="E294" s="31">
        <f t="shared" si="62"/>
        <v>0</v>
      </c>
      <c r="F294" s="30" t="s">
        <v>6</v>
      </c>
      <c r="G294" s="28">
        <f t="shared" si="63"/>
        <v>0</v>
      </c>
      <c r="H294" s="28">
        <f t="shared" si="64"/>
        <v>0</v>
      </c>
      <c r="I294" s="28">
        <f t="shared" si="65"/>
        <v>0</v>
      </c>
      <c r="J294" s="28">
        <f t="shared" si="66"/>
        <v>0</v>
      </c>
      <c r="K294" s="28">
        <f t="shared" si="67"/>
        <v>0</v>
      </c>
      <c r="L294" s="29"/>
      <c r="M294" s="28">
        <f t="shared" si="68"/>
        <v>0</v>
      </c>
      <c r="N294" s="28">
        <f t="shared" si="69"/>
        <v>0</v>
      </c>
      <c r="O294" s="28">
        <f t="shared" si="70"/>
        <v>0</v>
      </c>
      <c r="P294" s="28">
        <f t="shared" si="71"/>
        <v>0</v>
      </c>
      <c r="Q294" s="28">
        <f t="shared" si="72"/>
        <v>0</v>
      </c>
      <c r="R294" s="28">
        <f t="shared" si="73"/>
        <v>0</v>
      </c>
      <c r="S294" s="28">
        <f t="shared" si="74"/>
        <v>0</v>
      </c>
    </row>
    <row r="295" spans="1:19" ht="12" customHeight="1" x14ac:dyDescent="0.2">
      <c r="A295" s="33">
        <f t="shared" si="60"/>
        <v>270</v>
      </c>
      <c r="B295" s="32">
        <v>0</v>
      </c>
      <c r="C295" s="31">
        <f t="shared" si="61"/>
        <v>0</v>
      </c>
      <c r="D295" s="32">
        <v>0</v>
      </c>
      <c r="E295" s="31">
        <f t="shared" si="62"/>
        <v>0</v>
      </c>
      <c r="F295" s="30" t="s">
        <v>6</v>
      </c>
      <c r="G295" s="28">
        <f t="shared" si="63"/>
        <v>0</v>
      </c>
      <c r="H295" s="28">
        <f t="shared" si="64"/>
        <v>0</v>
      </c>
      <c r="I295" s="28">
        <f t="shared" si="65"/>
        <v>0</v>
      </c>
      <c r="J295" s="28">
        <f t="shared" si="66"/>
        <v>0</v>
      </c>
      <c r="K295" s="28">
        <f t="shared" si="67"/>
        <v>0</v>
      </c>
      <c r="L295" s="29"/>
      <c r="M295" s="28">
        <f t="shared" si="68"/>
        <v>0</v>
      </c>
      <c r="N295" s="28">
        <f t="shared" si="69"/>
        <v>0</v>
      </c>
      <c r="O295" s="28">
        <f t="shared" si="70"/>
        <v>0</v>
      </c>
      <c r="P295" s="28">
        <f t="shared" si="71"/>
        <v>0</v>
      </c>
      <c r="Q295" s="28">
        <f t="shared" si="72"/>
        <v>0</v>
      </c>
      <c r="R295" s="28">
        <f t="shared" si="73"/>
        <v>0</v>
      </c>
      <c r="S295" s="28">
        <f t="shared" si="74"/>
        <v>0</v>
      </c>
    </row>
    <row r="296" spans="1:19" ht="12" customHeight="1" x14ac:dyDescent="0.2">
      <c r="A296" s="33">
        <f t="shared" si="60"/>
        <v>271</v>
      </c>
      <c r="B296" s="32">
        <v>0</v>
      </c>
      <c r="C296" s="31">
        <f t="shared" si="61"/>
        <v>0</v>
      </c>
      <c r="D296" s="32">
        <v>0</v>
      </c>
      <c r="E296" s="31">
        <f t="shared" si="62"/>
        <v>0</v>
      </c>
      <c r="F296" s="30" t="s">
        <v>6</v>
      </c>
      <c r="G296" s="28">
        <f t="shared" si="63"/>
        <v>0</v>
      </c>
      <c r="H296" s="28">
        <f t="shared" si="64"/>
        <v>0</v>
      </c>
      <c r="I296" s="28">
        <f t="shared" si="65"/>
        <v>0</v>
      </c>
      <c r="J296" s="28">
        <f t="shared" si="66"/>
        <v>0</v>
      </c>
      <c r="K296" s="28">
        <f t="shared" si="67"/>
        <v>0</v>
      </c>
      <c r="L296" s="29"/>
      <c r="M296" s="28">
        <f t="shared" si="68"/>
        <v>0</v>
      </c>
      <c r="N296" s="28">
        <f t="shared" si="69"/>
        <v>0</v>
      </c>
      <c r="O296" s="28">
        <f t="shared" si="70"/>
        <v>0</v>
      </c>
      <c r="P296" s="28">
        <f t="shared" si="71"/>
        <v>0</v>
      </c>
      <c r="Q296" s="28">
        <f t="shared" si="72"/>
        <v>0</v>
      </c>
      <c r="R296" s="28">
        <f t="shared" si="73"/>
        <v>0</v>
      </c>
      <c r="S296" s="28">
        <f t="shared" si="74"/>
        <v>0</v>
      </c>
    </row>
    <row r="297" spans="1:19" ht="12" customHeight="1" x14ac:dyDescent="0.2">
      <c r="A297" s="33">
        <f t="shared" si="60"/>
        <v>272</v>
      </c>
      <c r="B297" s="32">
        <v>0</v>
      </c>
      <c r="C297" s="31">
        <f t="shared" si="61"/>
        <v>0</v>
      </c>
      <c r="D297" s="32">
        <v>0</v>
      </c>
      <c r="E297" s="31">
        <f t="shared" si="62"/>
        <v>0</v>
      </c>
      <c r="F297" s="30" t="s">
        <v>6</v>
      </c>
      <c r="G297" s="28">
        <f t="shared" si="63"/>
        <v>0</v>
      </c>
      <c r="H297" s="28">
        <f t="shared" si="64"/>
        <v>0</v>
      </c>
      <c r="I297" s="28">
        <f t="shared" si="65"/>
        <v>0</v>
      </c>
      <c r="J297" s="28">
        <f t="shared" si="66"/>
        <v>0</v>
      </c>
      <c r="K297" s="28">
        <f t="shared" si="67"/>
        <v>0</v>
      </c>
      <c r="L297" s="29"/>
      <c r="M297" s="28">
        <f t="shared" si="68"/>
        <v>0</v>
      </c>
      <c r="N297" s="28">
        <f t="shared" si="69"/>
        <v>0</v>
      </c>
      <c r="O297" s="28">
        <f t="shared" si="70"/>
        <v>0</v>
      </c>
      <c r="P297" s="28">
        <f t="shared" si="71"/>
        <v>0</v>
      </c>
      <c r="Q297" s="28">
        <f t="shared" si="72"/>
        <v>0</v>
      </c>
      <c r="R297" s="28">
        <f t="shared" si="73"/>
        <v>0</v>
      </c>
      <c r="S297" s="28">
        <f t="shared" si="74"/>
        <v>0</v>
      </c>
    </row>
    <row r="298" spans="1:19" ht="12" customHeight="1" x14ac:dyDescent="0.2">
      <c r="A298" s="33">
        <f t="shared" si="60"/>
        <v>273</v>
      </c>
      <c r="B298" s="32">
        <v>0</v>
      </c>
      <c r="C298" s="31">
        <f t="shared" si="61"/>
        <v>0</v>
      </c>
      <c r="D298" s="32">
        <v>0</v>
      </c>
      <c r="E298" s="31">
        <f t="shared" si="62"/>
        <v>0</v>
      </c>
      <c r="F298" s="30" t="s">
        <v>6</v>
      </c>
      <c r="G298" s="28">
        <f t="shared" si="63"/>
        <v>0</v>
      </c>
      <c r="H298" s="28">
        <f t="shared" si="64"/>
        <v>0</v>
      </c>
      <c r="I298" s="28">
        <f t="shared" si="65"/>
        <v>0</v>
      </c>
      <c r="J298" s="28">
        <f t="shared" si="66"/>
        <v>0</v>
      </c>
      <c r="K298" s="28">
        <f t="shared" si="67"/>
        <v>0</v>
      </c>
      <c r="L298" s="29"/>
      <c r="M298" s="28">
        <f t="shared" si="68"/>
        <v>0</v>
      </c>
      <c r="N298" s="28">
        <f t="shared" si="69"/>
        <v>0</v>
      </c>
      <c r="O298" s="28">
        <f t="shared" si="70"/>
        <v>0</v>
      </c>
      <c r="P298" s="28">
        <f t="shared" si="71"/>
        <v>0</v>
      </c>
      <c r="Q298" s="28">
        <f t="shared" si="72"/>
        <v>0</v>
      </c>
      <c r="R298" s="28">
        <f t="shared" si="73"/>
        <v>0</v>
      </c>
      <c r="S298" s="28">
        <f t="shared" si="74"/>
        <v>0</v>
      </c>
    </row>
    <row r="299" spans="1:19" ht="12" customHeight="1" x14ac:dyDescent="0.2">
      <c r="A299" s="33">
        <f t="shared" si="60"/>
        <v>274</v>
      </c>
      <c r="B299" s="32">
        <v>0</v>
      </c>
      <c r="C299" s="31">
        <f t="shared" si="61"/>
        <v>0</v>
      </c>
      <c r="D299" s="32">
        <v>0</v>
      </c>
      <c r="E299" s="31">
        <f t="shared" si="62"/>
        <v>0</v>
      </c>
      <c r="F299" s="30" t="s">
        <v>6</v>
      </c>
      <c r="G299" s="28">
        <f t="shared" si="63"/>
        <v>0</v>
      </c>
      <c r="H299" s="28">
        <f t="shared" si="64"/>
        <v>0</v>
      </c>
      <c r="I299" s="28">
        <f t="shared" si="65"/>
        <v>0</v>
      </c>
      <c r="J299" s="28">
        <f t="shared" si="66"/>
        <v>0</v>
      </c>
      <c r="K299" s="28">
        <f t="shared" si="67"/>
        <v>0</v>
      </c>
      <c r="L299" s="29"/>
      <c r="M299" s="28">
        <f t="shared" si="68"/>
        <v>0</v>
      </c>
      <c r="N299" s="28">
        <f t="shared" si="69"/>
        <v>0</v>
      </c>
      <c r="O299" s="28">
        <f t="shared" si="70"/>
        <v>0</v>
      </c>
      <c r="P299" s="28">
        <f t="shared" si="71"/>
        <v>0</v>
      </c>
      <c r="Q299" s="28">
        <f t="shared" si="72"/>
        <v>0</v>
      </c>
      <c r="R299" s="28">
        <f t="shared" si="73"/>
        <v>0</v>
      </c>
      <c r="S299" s="28">
        <f t="shared" si="74"/>
        <v>0</v>
      </c>
    </row>
    <row r="300" spans="1:19" ht="12" customHeight="1" x14ac:dyDescent="0.2">
      <c r="A300" s="33">
        <f t="shared" si="60"/>
        <v>275</v>
      </c>
      <c r="B300" s="32">
        <v>0</v>
      </c>
      <c r="C300" s="31">
        <f t="shared" si="61"/>
        <v>0</v>
      </c>
      <c r="D300" s="32">
        <v>0</v>
      </c>
      <c r="E300" s="31">
        <f t="shared" si="62"/>
        <v>0</v>
      </c>
      <c r="F300" s="30" t="s">
        <v>6</v>
      </c>
      <c r="G300" s="28">
        <f t="shared" si="63"/>
        <v>0</v>
      </c>
      <c r="H300" s="28">
        <f t="shared" si="64"/>
        <v>0</v>
      </c>
      <c r="I300" s="28">
        <f t="shared" si="65"/>
        <v>0</v>
      </c>
      <c r="J300" s="28">
        <f t="shared" si="66"/>
        <v>0</v>
      </c>
      <c r="K300" s="28">
        <f t="shared" si="67"/>
        <v>0</v>
      </c>
      <c r="L300" s="29"/>
      <c r="M300" s="28">
        <f t="shared" si="68"/>
        <v>0</v>
      </c>
      <c r="N300" s="28">
        <f t="shared" si="69"/>
        <v>0</v>
      </c>
      <c r="O300" s="28">
        <f t="shared" si="70"/>
        <v>0</v>
      </c>
      <c r="P300" s="28">
        <f t="shared" si="71"/>
        <v>0</v>
      </c>
      <c r="Q300" s="28">
        <f t="shared" si="72"/>
        <v>0</v>
      </c>
      <c r="R300" s="28">
        <f t="shared" si="73"/>
        <v>0</v>
      </c>
      <c r="S300" s="28">
        <f t="shared" si="74"/>
        <v>0</v>
      </c>
    </row>
    <row r="301" spans="1:19" ht="12" customHeight="1" x14ac:dyDescent="0.2">
      <c r="A301" s="33">
        <f t="shared" si="60"/>
        <v>276</v>
      </c>
      <c r="B301" s="32">
        <v>0</v>
      </c>
      <c r="C301" s="31">
        <f t="shared" si="61"/>
        <v>0</v>
      </c>
      <c r="D301" s="32">
        <v>0</v>
      </c>
      <c r="E301" s="31">
        <f t="shared" si="62"/>
        <v>0</v>
      </c>
      <c r="F301" s="30" t="s">
        <v>6</v>
      </c>
      <c r="G301" s="28">
        <f t="shared" si="63"/>
        <v>0</v>
      </c>
      <c r="H301" s="28">
        <f t="shared" si="64"/>
        <v>0</v>
      </c>
      <c r="I301" s="28">
        <f t="shared" si="65"/>
        <v>0</v>
      </c>
      <c r="J301" s="28">
        <f t="shared" si="66"/>
        <v>0</v>
      </c>
      <c r="K301" s="28">
        <f t="shared" si="67"/>
        <v>0</v>
      </c>
      <c r="L301" s="29"/>
      <c r="M301" s="28">
        <f t="shared" si="68"/>
        <v>0</v>
      </c>
      <c r="N301" s="28">
        <f t="shared" si="69"/>
        <v>0</v>
      </c>
      <c r="O301" s="28">
        <f t="shared" si="70"/>
        <v>0</v>
      </c>
      <c r="P301" s="28">
        <f t="shared" si="71"/>
        <v>0</v>
      </c>
      <c r="Q301" s="28">
        <f t="shared" si="72"/>
        <v>0</v>
      </c>
      <c r="R301" s="28">
        <f t="shared" si="73"/>
        <v>0</v>
      </c>
      <c r="S301" s="28">
        <f t="shared" si="74"/>
        <v>0</v>
      </c>
    </row>
    <row r="302" spans="1:19" ht="12" customHeight="1" x14ac:dyDescent="0.2">
      <c r="A302" s="33">
        <f t="shared" si="60"/>
        <v>277</v>
      </c>
      <c r="B302" s="32">
        <v>0</v>
      </c>
      <c r="C302" s="31">
        <f t="shared" si="61"/>
        <v>0</v>
      </c>
      <c r="D302" s="32">
        <v>0</v>
      </c>
      <c r="E302" s="31">
        <f t="shared" si="62"/>
        <v>0</v>
      </c>
      <c r="F302" s="30" t="s">
        <v>6</v>
      </c>
      <c r="G302" s="28">
        <f t="shared" si="63"/>
        <v>0</v>
      </c>
      <c r="H302" s="28">
        <f t="shared" si="64"/>
        <v>0</v>
      </c>
      <c r="I302" s="28">
        <f t="shared" si="65"/>
        <v>0</v>
      </c>
      <c r="J302" s="28">
        <f t="shared" si="66"/>
        <v>0</v>
      </c>
      <c r="K302" s="28">
        <f t="shared" si="67"/>
        <v>0</v>
      </c>
      <c r="L302" s="29"/>
      <c r="M302" s="28">
        <f t="shared" si="68"/>
        <v>0</v>
      </c>
      <c r="N302" s="28">
        <f t="shared" si="69"/>
        <v>0</v>
      </c>
      <c r="O302" s="28">
        <f t="shared" si="70"/>
        <v>0</v>
      </c>
      <c r="P302" s="28">
        <f t="shared" si="71"/>
        <v>0</v>
      </c>
      <c r="Q302" s="28">
        <f t="shared" si="72"/>
        <v>0</v>
      </c>
      <c r="R302" s="28">
        <f t="shared" si="73"/>
        <v>0</v>
      </c>
      <c r="S302" s="28">
        <f t="shared" si="74"/>
        <v>0</v>
      </c>
    </row>
    <row r="303" spans="1:19" ht="12" customHeight="1" x14ac:dyDescent="0.2">
      <c r="A303" s="33">
        <f t="shared" si="60"/>
        <v>278</v>
      </c>
      <c r="B303" s="32">
        <v>0</v>
      </c>
      <c r="C303" s="31">
        <f t="shared" si="61"/>
        <v>0</v>
      </c>
      <c r="D303" s="32">
        <v>0</v>
      </c>
      <c r="E303" s="31">
        <f t="shared" si="62"/>
        <v>0</v>
      </c>
      <c r="F303" s="30" t="s">
        <v>6</v>
      </c>
      <c r="G303" s="28">
        <f t="shared" si="63"/>
        <v>0</v>
      </c>
      <c r="H303" s="28">
        <f t="shared" si="64"/>
        <v>0</v>
      </c>
      <c r="I303" s="28">
        <f t="shared" si="65"/>
        <v>0</v>
      </c>
      <c r="J303" s="28">
        <f t="shared" si="66"/>
        <v>0</v>
      </c>
      <c r="K303" s="28">
        <f t="shared" si="67"/>
        <v>0</v>
      </c>
      <c r="L303" s="29"/>
      <c r="M303" s="28">
        <f t="shared" si="68"/>
        <v>0</v>
      </c>
      <c r="N303" s="28">
        <f t="shared" si="69"/>
        <v>0</v>
      </c>
      <c r="O303" s="28">
        <f t="shared" si="70"/>
        <v>0</v>
      </c>
      <c r="P303" s="28">
        <f t="shared" si="71"/>
        <v>0</v>
      </c>
      <c r="Q303" s="28">
        <f t="shared" si="72"/>
        <v>0</v>
      </c>
      <c r="R303" s="28">
        <f t="shared" si="73"/>
        <v>0</v>
      </c>
      <c r="S303" s="28">
        <f t="shared" si="74"/>
        <v>0</v>
      </c>
    </row>
    <row r="304" spans="1:19" ht="12" customHeight="1" x14ac:dyDescent="0.2">
      <c r="A304" s="33">
        <f t="shared" si="60"/>
        <v>279</v>
      </c>
      <c r="B304" s="32">
        <v>0</v>
      </c>
      <c r="C304" s="31">
        <f t="shared" si="61"/>
        <v>0</v>
      </c>
      <c r="D304" s="32">
        <v>0</v>
      </c>
      <c r="E304" s="31">
        <f t="shared" si="62"/>
        <v>0</v>
      </c>
      <c r="F304" s="30" t="s">
        <v>6</v>
      </c>
      <c r="G304" s="28">
        <f t="shared" si="63"/>
        <v>0</v>
      </c>
      <c r="H304" s="28">
        <f t="shared" si="64"/>
        <v>0</v>
      </c>
      <c r="I304" s="28">
        <f t="shared" si="65"/>
        <v>0</v>
      </c>
      <c r="J304" s="28">
        <f t="shared" si="66"/>
        <v>0</v>
      </c>
      <c r="K304" s="28">
        <f t="shared" si="67"/>
        <v>0</v>
      </c>
      <c r="L304" s="29"/>
      <c r="M304" s="28">
        <f t="shared" si="68"/>
        <v>0</v>
      </c>
      <c r="N304" s="28">
        <f t="shared" si="69"/>
        <v>0</v>
      </c>
      <c r="O304" s="28">
        <f t="shared" si="70"/>
        <v>0</v>
      </c>
      <c r="P304" s="28">
        <f t="shared" si="71"/>
        <v>0</v>
      </c>
      <c r="Q304" s="28">
        <f t="shared" si="72"/>
        <v>0</v>
      </c>
      <c r="R304" s="28">
        <f t="shared" si="73"/>
        <v>0</v>
      </c>
      <c r="S304" s="28">
        <f t="shared" si="74"/>
        <v>0</v>
      </c>
    </row>
    <row r="305" spans="1:19" ht="12" customHeight="1" x14ac:dyDescent="0.2">
      <c r="A305" s="33">
        <f t="shared" si="60"/>
        <v>280</v>
      </c>
      <c r="B305" s="32">
        <v>0</v>
      </c>
      <c r="C305" s="31">
        <f t="shared" si="61"/>
        <v>0</v>
      </c>
      <c r="D305" s="32">
        <v>0</v>
      </c>
      <c r="E305" s="31">
        <f t="shared" si="62"/>
        <v>0</v>
      </c>
      <c r="F305" s="30" t="s">
        <v>6</v>
      </c>
      <c r="G305" s="28">
        <f t="shared" si="63"/>
        <v>0</v>
      </c>
      <c r="H305" s="28">
        <f t="shared" si="64"/>
        <v>0</v>
      </c>
      <c r="I305" s="28">
        <f t="shared" si="65"/>
        <v>0</v>
      </c>
      <c r="J305" s="28">
        <f t="shared" si="66"/>
        <v>0</v>
      </c>
      <c r="K305" s="28">
        <f t="shared" si="67"/>
        <v>0</v>
      </c>
      <c r="L305" s="29"/>
      <c r="M305" s="28">
        <f t="shared" si="68"/>
        <v>0</v>
      </c>
      <c r="N305" s="28">
        <f t="shared" si="69"/>
        <v>0</v>
      </c>
      <c r="O305" s="28">
        <f t="shared" si="70"/>
        <v>0</v>
      </c>
      <c r="P305" s="28">
        <f t="shared" si="71"/>
        <v>0</v>
      </c>
      <c r="Q305" s="28">
        <f t="shared" si="72"/>
        <v>0</v>
      </c>
      <c r="R305" s="28">
        <f t="shared" si="73"/>
        <v>0</v>
      </c>
      <c r="S305" s="28">
        <f t="shared" si="74"/>
        <v>0</v>
      </c>
    </row>
    <row r="306" spans="1:19" ht="12" customHeight="1" x14ac:dyDescent="0.2">
      <c r="A306" s="33">
        <f t="shared" si="60"/>
        <v>281</v>
      </c>
      <c r="B306" s="32">
        <v>0</v>
      </c>
      <c r="C306" s="31">
        <f t="shared" si="61"/>
        <v>0</v>
      </c>
      <c r="D306" s="32">
        <v>0</v>
      </c>
      <c r="E306" s="31">
        <f t="shared" si="62"/>
        <v>0</v>
      </c>
      <c r="F306" s="30" t="s">
        <v>6</v>
      </c>
      <c r="G306" s="28">
        <f t="shared" si="63"/>
        <v>0</v>
      </c>
      <c r="H306" s="28">
        <f t="shared" si="64"/>
        <v>0</v>
      </c>
      <c r="I306" s="28">
        <f t="shared" si="65"/>
        <v>0</v>
      </c>
      <c r="J306" s="28">
        <f t="shared" si="66"/>
        <v>0</v>
      </c>
      <c r="K306" s="28">
        <f t="shared" si="67"/>
        <v>0</v>
      </c>
      <c r="L306" s="29"/>
      <c r="M306" s="28">
        <f t="shared" si="68"/>
        <v>0</v>
      </c>
      <c r="N306" s="28">
        <f t="shared" si="69"/>
        <v>0</v>
      </c>
      <c r="O306" s="28">
        <f t="shared" si="70"/>
        <v>0</v>
      </c>
      <c r="P306" s="28">
        <f t="shared" si="71"/>
        <v>0</v>
      </c>
      <c r="Q306" s="28">
        <f t="shared" si="72"/>
        <v>0</v>
      </c>
      <c r="R306" s="28">
        <f t="shared" si="73"/>
        <v>0</v>
      </c>
      <c r="S306" s="28">
        <f t="shared" si="74"/>
        <v>0</v>
      </c>
    </row>
    <row r="307" spans="1:19" ht="12" customHeight="1" x14ac:dyDescent="0.2">
      <c r="A307" s="33">
        <f t="shared" si="60"/>
        <v>282</v>
      </c>
      <c r="B307" s="32">
        <v>0</v>
      </c>
      <c r="C307" s="31">
        <f t="shared" si="61"/>
        <v>0</v>
      </c>
      <c r="D307" s="32">
        <v>0</v>
      </c>
      <c r="E307" s="31">
        <f t="shared" si="62"/>
        <v>0</v>
      </c>
      <c r="F307" s="30" t="s">
        <v>6</v>
      </c>
      <c r="G307" s="28">
        <f t="shared" si="63"/>
        <v>0</v>
      </c>
      <c r="H307" s="28">
        <f t="shared" si="64"/>
        <v>0</v>
      </c>
      <c r="I307" s="28">
        <f t="shared" si="65"/>
        <v>0</v>
      </c>
      <c r="J307" s="28">
        <f t="shared" si="66"/>
        <v>0</v>
      </c>
      <c r="K307" s="28">
        <f t="shared" si="67"/>
        <v>0</v>
      </c>
      <c r="L307" s="29"/>
      <c r="M307" s="28">
        <f t="shared" si="68"/>
        <v>0</v>
      </c>
      <c r="N307" s="28">
        <f t="shared" si="69"/>
        <v>0</v>
      </c>
      <c r="O307" s="28">
        <f t="shared" si="70"/>
        <v>0</v>
      </c>
      <c r="P307" s="28">
        <f t="shared" si="71"/>
        <v>0</v>
      </c>
      <c r="Q307" s="28">
        <f t="shared" si="72"/>
        <v>0</v>
      </c>
      <c r="R307" s="28">
        <f t="shared" si="73"/>
        <v>0</v>
      </c>
      <c r="S307" s="28">
        <f t="shared" si="74"/>
        <v>0</v>
      </c>
    </row>
    <row r="308" spans="1:19" ht="12" customHeight="1" x14ac:dyDescent="0.2">
      <c r="A308" s="33">
        <f t="shared" si="60"/>
        <v>283</v>
      </c>
      <c r="B308" s="32">
        <v>0</v>
      </c>
      <c r="C308" s="31">
        <f t="shared" si="61"/>
        <v>0</v>
      </c>
      <c r="D308" s="32">
        <v>0</v>
      </c>
      <c r="E308" s="31">
        <f t="shared" si="62"/>
        <v>0</v>
      </c>
      <c r="F308" s="30" t="s">
        <v>6</v>
      </c>
      <c r="G308" s="28">
        <f t="shared" si="63"/>
        <v>0</v>
      </c>
      <c r="H308" s="28">
        <f t="shared" si="64"/>
        <v>0</v>
      </c>
      <c r="I308" s="28">
        <f t="shared" si="65"/>
        <v>0</v>
      </c>
      <c r="J308" s="28">
        <f t="shared" si="66"/>
        <v>0</v>
      </c>
      <c r="K308" s="28">
        <f t="shared" si="67"/>
        <v>0</v>
      </c>
      <c r="L308" s="29"/>
      <c r="M308" s="28">
        <f t="shared" si="68"/>
        <v>0</v>
      </c>
      <c r="N308" s="28">
        <f t="shared" si="69"/>
        <v>0</v>
      </c>
      <c r="O308" s="28">
        <f t="shared" si="70"/>
        <v>0</v>
      </c>
      <c r="P308" s="28">
        <f t="shared" si="71"/>
        <v>0</v>
      </c>
      <c r="Q308" s="28">
        <f t="shared" si="72"/>
        <v>0</v>
      </c>
      <c r="R308" s="28">
        <f t="shared" si="73"/>
        <v>0</v>
      </c>
      <c r="S308" s="28">
        <f t="shared" si="74"/>
        <v>0</v>
      </c>
    </row>
    <row r="309" spans="1:19" ht="12" customHeight="1" x14ac:dyDescent="0.2">
      <c r="A309" s="33">
        <f t="shared" si="60"/>
        <v>284</v>
      </c>
      <c r="B309" s="32">
        <v>0</v>
      </c>
      <c r="C309" s="31">
        <f t="shared" si="61"/>
        <v>0</v>
      </c>
      <c r="D309" s="32">
        <v>0</v>
      </c>
      <c r="E309" s="31">
        <f t="shared" si="62"/>
        <v>0</v>
      </c>
      <c r="F309" s="30" t="s">
        <v>6</v>
      </c>
      <c r="G309" s="28">
        <f t="shared" si="63"/>
        <v>0</v>
      </c>
      <c r="H309" s="28">
        <f t="shared" si="64"/>
        <v>0</v>
      </c>
      <c r="I309" s="28">
        <f t="shared" si="65"/>
        <v>0</v>
      </c>
      <c r="J309" s="28">
        <f t="shared" si="66"/>
        <v>0</v>
      </c>
      <c r="K309" s="28">
        <f t="shared" si="67"/>
        <v>0</v>
      </c>
      <c r="L309" s="29"/>
      <c r="M309" s="28">
        <f t="shared" si="68"/>
        <v>0</v>
      </c>
      <c r="N309" s="28">
        <f t="shared" si="69"/>
        <v>0</v>
      </c>
      <c r="O309" s="28">
        <f t="shared" si="70"/>
        <v>0</v>
      </c>
      <c r="P309" s="28">
        <f t="shared" si="71"/>
        <v>0</v>
      </c>
      <c r="Q309" s="28">
        <f t="shared" si="72"/>
        <v>0</v>
      </c>
      <c r="R309" s="28">
        <f t="shared" si="73"/>
        <v>0</v>
      </c>
      <c r="S309" s="28">
        <f t="shared" si="74"/>
        <v>0</v>
      </c>
    </row>
    <row r="310" spans="1:19" ht="12" customHeight="1" x14ac:dyDescent="0.2">
      <c r="A310" s="33">
        <f t="shared" si="60"/>
        <v>285</v>
      </c>
      <c r="B310" s="32">
        <v>0</v>
      </c>
      <c r="C310" s="31">
        <f t="shared" si="61"/>
        <v>0</v>
      </c>
      <c r="D310" s="32">
        <v>0</v>
      </c>
      <c r="E310" s="31">
        <f t="shared" si="62"/>
        <v>0</v>
      </c>
      <c r="F310" s="30" t="s">
        <v>6</v>
      </c>
      <c r="G310" s="28">
        <f t="shared" si="63"/>
        <v>0</v>
      </c>
      <c r="H310" s="28">
        <f t="shared" si="64"/>
        <v>0</v>
      </c>
      <c r="I310" s="28">
        <f t="shared" si="65"/>
        <v>0</v>
      </c>
      <c r="J310" s="28">
        <f t="shared" si="66"/>
        <v>0</v>
      </c>
      <c r="K310" s="28">
        <f t="shared" si="67"/>
        <v>0</v>
      </c>
      <c r="L310" s="29"/>
      <c r="M310" s="28">
        <f t="shared" si="68"/>
        <v>0</v>
      </c>
      <c r="N310" s="28">
        <f t="shared" si="69"/>
        <v>0</v>
      </c>
      <c r="O310" s="28">
        <f t="shared" si="70"/>
        <v>0</v>
      </c>
      <c r="P310" s="28">
        <f t="shared" si="71"/>
        <v>0</v>
      </c>
      <c r="Q310" s="28">
        <f t="shared" si="72"/>
        <v>0</v>
      </c>
      <c r="R310" s="28">
        <f t="shared" si="73"/>
        <v>0</v>
      </c>
      <c r="S310" s="28">
        <f t="shared" si="74"/>
        <v>0</v>
      </c>
    </row>
    <row r="311" spans="1:19" ht="12" customHeight="1" x14ac:dyDescent="0.2">
      <c r="A311" s="33">
        <f t="shared" si="60"/>
        <v>286</v>
      </c>
      <c r="B311" s="32">
        <v>0</v>
      </c>
      <c r="C311" s="31">
        <f t="shared" si="61"/>
        <v>0</v>
      </c>
      <c r="D311" s="32">
        <v>0</v>
      </c>
      <c r="E311" s="31">
        <f t="shared" si="62"/>
        <v>0</v>
      </c>
      <c r="F311" s="30" t="s">
        <v>6</v>
      </c>
      <c r="G311" s="28">
        <f t="shared" si="63"/>
        <v>0</v>
      </c>
      <c r="H311" s="28">
        <f t="shared" si="64"/>
        <v>0</v>
      </c>
      <c r="I311" s="28">
        <f t="shared" si="65"/>
        <v>0</v>
      </c>
      <c r="J311" s="28">
        <f t="shared" si="66"/>
        <v>0</v>
      </c>
      <c r="K311" s="28">
        <f t="shared" si="67"/>
        <v>0</v>
      </c>
      <c r="L311" s="29"/>
      <c r="M311" s="28">
        <f t="shared" si="68"/>
        <v>0</v>
      </c>
      <c r="N311" s="28">
        <f t="shared" si="69"/>
        <v>0</v>
      </c>
      <c r="O311" s="28">
        <f t="shared" si="70"/>
        <v>0</v>
      </c>
      <c r="P311" s="28">
        <f t="shared" si="71"/>
        <v>0</v>
      </c>
      <c r="Q311" s="28">
        <f t="shared" si="72"/>
        <v>0</v>
      </c>
      <c r="R311" s="28">
        <f t="shared" si="73"/>
        <v>0</v>
      </c>
      <c r="S311" s="28">
        <f t="shared" si="74"/>
        <v>0</v>
      </c>
    </row>
    <row r="312" spans="1:19" ht="12" customHeight="1" x14ac:dyDescent="0.2">
      <c r="A312" s="33">
        <f t="shared" si="60"/>
        <v>287</v>
      </c>
      <c r="B312" s="32">
        <v>0</v>
      </c>
      <c r="C312" s="31">
        <f t="shared" si="61"/>
        <v>0</v>
      </c>
      <c r="D312" s="32">
        <v>0</v>
      </c>
      <c r="E312" s="31">
        <f t="shared" si="62"/>
        <v>0</v>
      </c>
      <c r="F312" s="30" t="s">
        <v>6</v>
      </c>
      <c r="G312" s="28">
        <f t="shared" si="63"/>
        <v>0</v>
      </c>
      <c r="H312" s="28">
        <f t="shared" si="64"/>
        <v>0</v>
      </c>
      <c r="I312" s="28">
        <f t="shared" si="65"/>
        <v>0</v>
      </c>
      <c r="J312" s="28">
        <f t="shared" si="66"/>
        <v>0</v>
      </c>
      <c r="K312" s="28">
        <f t="shared" si="67"/>
        <v>0</v>
      </c>
      <c r="L312" s="29"/>
      <c r="M312" s="28">
        <f t="shared" si="68"/>
        <v>0</v>
      </c>
      <c r="N312" s="28">
        <f t="shared" si="69"/>
        <v>0</v>
      </c>
      <c r="O312" s="28">
        <f t="shared" si="70"/>
        <v>0</v>
      </c>
      <c r="P312" s="28">
        <f t="shared" si="71"/>
        <v>0</v>
      </c>
      <c r="Q312" s="28">
        <f t="shared" si="72"/>
        <v>0</v>
      </c>
      <c r="R312" s="28">
        <f t="shared" si="73"/>
        <v>0</v>
      </c>
      <c r="S312" s="28">
        <f t="shared" si="74"/>
        <v>0</v>
      </c>
    </row>
    <row r="313" spans="1:19" ht="12" customHeight="1" x14ac:dyDescent="0.2">
      <c r="A313" s="33">
        <f t="shared" si="60"/>
        <v>288</v>
      </c>
      <c r="B313" s="32">
        <v>0</v>
      </c>
      <c r="C313" s="31">
        <f t="shared" si="61"/>
        <v>0</v>
      </c>
      <c r="D313" s="32">
        <v>0</v>
      </c>
      <c r="E313" s="31">
        <f t="shared" si="62"/>
        <v>0</v>
      </c>
      <c r="F313" s="30" t="s">
        <v>6</v>
      </c>
      <c r="G313" s="28">
        <f t="shared" si="63"/>
        <v>0</v>
      </c>
      <c r="H313" s="28">
        <f t="shared" si="64"/>
        <v>0</v>
      </c>
      <c r="I313" s="28">
        <f t="shared" si="65"/>
        <v>0</v>
      </c>
      <c r="J313" s="28">
        <f t="shared" si="66"/>
        <v>0</v>
      </c>
      <c r="K313" s="28">
        <f t="shared" si="67"/>
        <v>0</v>
      </c>
      <c r="L313" s="29"/>
      <c r="M313" s="28">
        <f t="shared" si="68"/>
        <v>0</v>
      </c>
      <c r="N313" s="28">
        <f t="shared" si="69"/>
        <v>0</v>
      </c>
      <c r="O313" s="28">
        <f t="shared" si="70"/>
        <v>0</v>
      </c>
      <c r="P313" s="28">
        <f t="shared" si="71"/>
        <v>0</v>
      </c>
      <c r="Q313" s="28">
        <f t="shared" si="72"/>
        <v>0</v>
      </c>
      <c r="R313" s="28">
        <f t="shared" si="73"/>
        <v>0</v>
      </c>
      <c r="S313" s="28">
        <f t="shared" si="74"/>
        <v>0</v>
      </c>
    </row>
    <row r="314" spans="1:19" ht="12" customHeight="1" x14ac:dyDescent="0.2">
      <c r="A314" s="33">
        <f t="shared" si="60"/>
        <v>289</v>
      </c>
      <c r="B314" s="32">
        <v>0</v>
      </c>
      <c r="C314" s="31">
        <f t="shared" si="61"/>
        <v>0</v>
      </c>
      <c r="D314" s="32">
        <v>0</v>
      </c>
      <c r="E314" s="31">
        <f t="shared" si="62"/>
        <v>0</v>
      </c>
      <c r="F314" s="30" t="s">
        <v>6</v>
      </c>
      <c r="G314" s="28">
        <f t="shared" si="63"/>
        <v>0</v>
      </c>
      <c r="H314" s="28">
        <f t="shared" si="64"/>
        <v>0</v>
      </c>
      <c r="I314" s="28">
        <f t="shared" si="65"/>
        <v>0</v>
      </c>
      <c r="J314" s="28">
        <f t="shared" si="66"/>
        <v>0</v>
      </c>
      <c r="K314" s="28">
        <f t="shared" si="67"/>
        <v>0</v>
      </c>
      <c r="L314" s="29"/>
      <c r="M314" s="28">
        <f t="shared" si="68"/>
        <v>0</v>
      </c>
      <c r="N314" s="28">
        <f t="shared" si="69"/>
        <v>0</v>
      </c>
      <c r="O314" s="28">
        <f t="shared" si="70"/>
        <v>0</v>
      </c>
      <c r="P314" s="28">
        <f t="shared" si="71"/>
        <v>0</v>
      </c>
      <c r="Q314" s="28">
        <f t="shared" si="72"/>
        <v>0</v>
      </c>
      <c r="R314" s="28">
        <f t="shared" si="73"/>
        <v>0</v>
      </c>
      <c r="S314" s="28">
        <f t="shared" si="74"/>
        <v>0</v>
      </c>
    </row>
    <row r="315" spans="1:19" ht="12" customHeight="1" x14ac:dyDescent="0.2">
      <c r="A315" s="33">
        <f t="shared" si="60"/>
        <v>290</v>
      </c>
      <c r="B315" s="32">
        <v>0</v>
      </c>
      <c r="C315" s="31">
        <f t="shared" si="61"/>
        <v>0</v>
      </c>
      <c r="D315" s="32">
        <v>0</v>
      </c>
      <c r="E315" s="31">
        <f t="shared" si="62"/>
        <v>0</v>
      </c>
      <c r="F315" s="30" t="s">
        <v>6</v>
      </c>
      <c r="G315" s="28">
        <f t="shared" si="63"/>
        <v>0</v>
      </c>
      <c r="H315" s="28">
        <f t="shared" si="64"/>
        <v>0</v>
      </c>
      <c r="I315" s="28">
        <f t="shared" si="65"/>
        <v>0</v>
      </c>
      <c r="J315" s="28">
        <f t="shared" si="66"/>
        <v>0</v>
      </c>
      <c r="K315" s="28">
        <f t="shared" si="67"/>
        <v>0</v>
      </c>
      <c r="L315" s="29"/>
      <c r="M315" s="28">
        <f t="shared" si="68"/>
        <v>0</v>
      </c>
      <c r="N315" s="28">
        <f t="shared" si="69"/>
        <v>0</v>
      </c>
      <c r="O315" s="28">
        <f t="shared" si="70"/>
        <v>0</v>
      </c>
      <c r="P315" s="28">
        <f t="shared" si="71"/>
        <v>0</v>
      </c>
      <c r="Q315" s="28">
        <f t="shared" si="72"/>
        <v>0</v>
      </c>
      <c r="R315" s="28">
        <f t="shared" si="73"/>
        <v>0</v>
      </c>
      <c r="S315" s="28">
        <f t="shared" si="74"/>
        <v>0</v>
      </c>
    </row>
    <row r="316" spans="1:19" ht="12" customHeight="1" x14ac:dyDescent="0.2">
      <c r="A316" s="33">
        <f t="shared" si="60"/>
        <v>291</v>
      </c>
      <c r="B316" s="32">
        <v>0</v>
      </c>
      <c r="C316" s="31">
        <f t="shared" si="61"/>
        <v>0</v>
      </c>
      <c r="D316" s="32">
        <v>0</v>
      </c>
      <c r="E316" s="31">
        <f t="shared" si="62"/>
        <v>0</v>
      </c>
      <c r="F316" s="30" t="s">
        <v>6</v>
      </c>
      <c r="G316" s="28">
        <f t="shared" si="63"/>
        <v>0</v>
      </c>
      <c r="H316" s="28">
        <f t="shared" si="64"/>
        <v>0</v>
      </c>
      <c r="I316" s="28">
        <f t="shared" si="65"/>
        <v>0</v>
      </c>
      <c r="J316" s="28">
        <f t="shared" si="66"/>
        <v>0</v>
      </c>
      <c r="K316" s="28">
        <f t="shared" si="67"/>
        <v>0</v>
      </c>
      <c r="L316" s="29"/>
      <c r="M316" s="28">
        <f t="shared" si="68"/>
        <v>0</v>
      </c>
      <c r="N316" s="28">
        <f t="shared" si="69"/>
        <v>0</v>
      </c>
      <c r="O316" s="28">
        <f t="shared" si="70"/>
        <v>0</v>
      </c>
      <c r="P316" s="28">
        <f t="shared" si="71"/>
        <v>0</v>
      </c>
      <c r="Q316" s="28">
        <f t="shared" si="72"/>
        <v>0</v>
      </c>
      <c r="R316" s="28">
        <f t="shared" si="73"/>
        <v>0</v>
      </c>
      <c r="S316" s="28">
        <f t="shared" si="74"/>
        <v>0</v>
      </c>
    </row>
    <row r="317" spans="1:19" ht="12" customHeight="1" x14ac:dyDescent="0.2">
      <c r="A317" s="33">
        <f t="shared" si="60"/>
        <v>292</v>
      </c>
      <c r="B317" s="32">
        <v>0</v>
      </c>
      <c r="C317" s="31">
        <f t="shared" si="61"/>
        <v>0</v>
      </c>
      <c r="D317" s="32">
        <v>0</v>
      </c>
      <c r="E317" s="31">
        <f t="shared" si="62"/>
        <v>0</v>
      </c>
      <c r="F317" s="30" t="s">
        <v>6</v>
      </c>
      <c r="G317" s="28">
        <f t="shared" si="63"/>
        <v>0</v>
      </c>
      <c r="H317" s="28">
        <f t="shared" si="64"/>
        <v>0</v>
      </c>
      <c r="I317" s="28">
        <f t="shared" si="65"/>
        <v>0</v>
      </c>
      <c r="J317" s="28">
        <f t="shared" si="66"/>
        <v>0</v>
      </c>
      <c r="K317" s="28">
        <f t="shared" si="67"/>
        <v>0</v>
      </c>
      <c r="L317" s="29"/>
      <c r="M317" s="28">
        <f t="shared" si="68"/>
        <v>0</v>
      </c>
      <c r="N317" s="28">
        <f t="shared" si="69"/>
        <v>0</v>
      </c>
      <c r="O317" s="28">
        <f t="shared" si="70"/>
        <v>0</v>
      </c>
      <c r="P317" s="28">
        <f t="shared" si="71"/>
        <v>0</v>
      </c>
      <c r="Q317" s="28">
        <f t="shared" si="72"/>
        <v>0</v>
      </c>
      <c r="R317" s="28">
        <f t="shared" si="73"/>
        <v>0</v>
      </c>
      <c r="S317" s="28">
        <f t="shared" si="74"/>
        <v>0</v>
      </c>
    </row>
    <row r="318" spans="1:19" ht="12" customHeight="1" x14ac:dyDescent="0.2">
      <c r="A318" s="33">
        <f t="shared" si="60"/>
        <v>293</v>
      </c>
      <c r="B318" s="32">
        <v>0</v>
      </c>
      <c r="C318" s="31">
        <f t="shared" si="61"/>
        <v>0</v>
      </c>
      <c r="D318" s="32">
        <v>0</v>
      </c>
      <c r="E318" s="31">
        <f t="shared" si="62"/>
        <v>0</v>
      </c>
      <c r="F318" s="30" t="s">
        <v>6</v>
      </c>
      <c r="G318" s="28">
        <f t="shared" si="63"/>
        <v>0</v>
      </c>
      <c r="H318" s="28">
        <f t="shared" si="64"/>
        <v>0</v>
      </c>
      <c r="I318" s="28">
        <f t="shared" si="65"/>
        <v>0</v>
      </c>
      <c r="J318" s="28">
        <f t="shared" si="66"/>
        <v>0</v>
      </c>
      <c r="K318" s="28">
        <f t="shared" si="67"/>
        <v>0</v>
      </c>
      <c r="L318" s="29"/>
      <c r="M318" s="28">
        <f t="shared" si="68"/>
        <v>0</v>
      </c>
      <c r="N318" s="28">
        <f t="shared" si="69"/>
        <v>0</v>
      </c>
      <c r="O318" s="28">
        <f t="shared" si="70"/>
        <v>0</v>
      </c>
      <c r="P318" s="28">
        <f t="shared" si="71"/>
        <v>0</v>
      </c>
      <c r="Q318" s="28">
        <f t="shared" si="72"/>
        <v>0</v>
      </c>
      <c r="R318" s="28">
        <f t="shared" si="73"/>
        <v>0</v>
      </c>
      <c r="S318" s="28">
        <f t="shared" si="74"/>
        <v>0</v>
      </c>
    </row>
    <row r="319" spans="1:19" ht="12" customHeight="1" x14ac:dyDescent="0.2">
      <c r="A319" s="33">
        <f t="shared" si="60"/>
        <v>294</v>
      </c>
      <c r="B319" s="32">
        <v>0</v>
      </c>
      <c r="C319" s="31">
        <f t="shared" si="61"/>
        <v>0</v>
      </c>
      <c r="D319" s="32">
        <v>0</v>
      </c>
      <c r="E319" s="31">
        <f t="shared" si="62"/>
        <v>0</v>
      </c>
      <c r="F319" s="30" t="s">
        <v>6</v>
      </c>
      <c r="G319" s="28">
        <f t="shared" si="63"/>
        <v>0</v>
      </c>
      <c r="H319" s="28">
        <f t="shared" si="64"/>
        <v>0</v>
      </c>
      <c r="I319" s="28">
        <f t="shared" si="65"/>
        <v>0</v>
      </c>
      <c r="J319" s="28">
        <f t="shared" si="66"/>
        <v>0</v>
      </c>
      <c r="K319" s="28">
        <f t="shared" si="67"/>
        <v>0</v>
      </c>
      <c r="L319" s="29"/>
      <c r="M319" s="28">
        <f t="shared" si="68"/>
        <v>0</v>
      </c>
      <c r="N319" s="28">
        <f t="shared" si="69"/>
        <v>0</v>
      </c>
      <c r="O319" s="28">
        <f t="shared" si="70"/>
        <v>0</v>
      </c>
      <c r="P319" s="28">
        <f t="shared" si="71"/>
        <v>0</v>
      </c>
      <c r="Q319" s="28">
        <f t="shared" si="72"/>
        <v>0</v>
      </c>
      <c r="R319" s="28">
        <f t="shared" si="73"/>
        <v>0</v>
      </c>
      <c r="S319" s="28">
        <f t="shared" si="74"/>
        <v>0</v>
      </c>
    </row>
    <row r="320" spans="1:19" ht="12" customHeight="1" x14ac:dyDescent="0.2">
      <c r="A320" s="33">
        <f t="shared" si="60"/>
        <v>295</v>
      </c>
      <c r="B320" s="32">
        <v>0</v>
      </c>
      <c r="C320" s="31">
        <f t="shared" si="61"/>
        <v>0</v>
      </c>
      <c r="D320" s="32">
        <v>0</v>
      </c>
      <c r="E320" s="31">
        <f t="shared" si="62"/>
        <v>0</v>
      </c>
      <c r="F320" s="30" t="s">
        <v>6</v>
      </c>
      <c r="G320" s="28">
        <f t="shared" si="63"/>
        <v>0</v>
      </c>
      <c r="H320" s="28">
        <f t="shared" si="64"/>
        <v>0</v>
      </c>
      <c r="I320" s="28">
        <f t="shared" si="65"/>
        <v>0</v>
      </c>
      <c r="J320" s="28">
        <f t="shared" si="66"/>
        <v>0</v>
      </c>
      <c r="K320" s="28">
        <f t="shared" si="67"/>
        <v>0</v>
      </c>
      <c r="L320" s="29"/>
      <c r="M320" s="28">
        <f t="shared" si="68"/>
        <v>0</v>
      </c>
      <c r="N320" s="28">
        <f t="shared" si="69"/>
        <v>0</v>
      </c>
      <c r="O320" s="28">
        <f t="shared" si="70"/>
        <v>0</v>
      </c>
      <c r="P320" s="28">
        <f t="shared" si="71"/>
        <v>0</v>
      </c>
      <c r="Q320" s="28">
        <f t="shared" si="72"/>
        <v>0</v>
      </c>
      <c r="R320" s="28">
        <f t="shared" si="73"/>
        <v>0</v>
      </c>
      <c r="S320" s="28">
        <f t="shared" si="74"/>
        <v>0</v>
      </c>
    </row>
    <row r="321" spans="1:19" ht="12" customHeight="1" x14ac:dyDescent="0.2">
      <c r="A321" s="33">
        <f t="shared" si="60"/>
        <v>296</v>
      </c>
      <c r="B321" s="32">
        <v>0</v>
      </c>
      <c r="C321" s="31">
        <f t="shared" si="61"/>
        <v>0</v>
      </c>
      <c r="D321" s="32">
        <v>0</v>
      </c>
      <c r="E321" s="31">
        <f t="shared" si="62"/>
        <v>0</v>
      </c>
      <c r="F321" s="30" t="s">
        <v>6</v>
      </c>
      <c r="G321" s="28">
        <f t="shared" si="63"/>
        <v>0</v>
      </c>
      <c r="H321" s="28">
        <f t="shared" si="64"/>
        <v>0</v>
      </c>
      <c r="I321" s="28">
        <f t="shared" si="65"/>
        <v>0</v>
      </c>
      <c r="J321" s="28">
        <f t="shared" si="66"/>
        <v>0</v>
      </c>
      <c r="K321" s="28">
        <f t="shared" si="67"/>
        <v>0</v>
      </c>
      <c r="L321" s="29"/>
      <c r="M321" s="28">
        <f t="shared" si="68"/>
        <v>0</v>
      </c>
      <c r="N321" s="28">
        <f t="shared" si="69"/>
        <v>0</v>
      </c>
      <c r="O321" s="28">
        <f t="shared" si="70"/>
        <v>0</v>
      </c>
      <c r="P321" s="28">
        <f t="shared" si="71"/>
        <v>0</v>
      </c>
      <c r="Q321" s="28">
        <f t="shared" si="72"/>
        <v>0</v>
      </c>
      <c r="R321" s="28">
        <f t="shared" si="73"/>
        <v>0</v>
      </c>
      <c r="S321" s="28">
        <f t="shared" si="74"/>
        <v>0</v>
      </c>
    </row>
    <row r="322" spans="1:19" ht="12" customHeight="1" x14ac:dyDescent="0.2">
      <c r="A322" s="33">
        <f t="shared" si="60"/>
        <v>297</v>
      </c>
      <c r="B322" s="32">
        <v>0</v>
      </c>
      <c r="C322" s="31">
        <f t="shared" si="61"/>
        <v>0</v>
      </c>
      <c r="D322" s="32">
        <v>0</v>
      </c>
      <c r="E322" s="31">
        <f t="shared" si="62"/>
        <v>0</v>
      </c>
      <c r="F322" s="30" t="s">
        <v>6</v>
      </c>
      <c r="G322" s="28">
        <f t="shared" si="63"/>
        <v>0</v>
      </c>
      <c r="H322" s="28">
        <f t="shared" si="64"/>
        <v>0</v>
      </c>
      <c r="I322" s="28">
        <f t="shared" si="65"/>
        <v>0</v>
      </c>
      <c r="J322" s="28">
        <f t="shared" si="66"/>
        <v>0</v>
      </c>
      <c r="K322" s="28">
        <f t="shared" si="67"/>
        <v>0</v>
      </c>
      <c r="L322" s="29"/>
      <c r="M322" s="28">
        <f t="shared" si="68"/>
        <v>0</v>
      </c>
      <c r="N322" s="28">
        <f t="shared" si="69"/>
        <v>0</v>
      </c>
      <c r="O322" s="28">
        <f t="shared" si="70"/>
        <v>0</v>
      </c>
      <c r="P322" s="28">
        <f t="shared" si="71"/>
        <v>0</v>
      </c>
      <c r="Q322" s="28">
        <f t="shared" si="72"/>
        <v>0</v>
      </c>
      <c r="R322" s="28">
        <f t="shared" si="73"/>
        <v>0</v>
      </c>
      <c r="S322" s="28">
        <f t="shared" si="74"/>
        <v>0</v>
      </c>
    </row>
    <row r="323" spans="1:19" ht="12" customHeight="1" x14ac:dyDescent="0.2">
      <c r="A323" s="33">
        <f t="shared" si="60"/>
        <v>298</v>
      </c>
      <c r="B323" s="32">
        <v>0</v>
      </c>
      <c r="C323" s="31">
        <f t="shared" si="61"/>
        <v>0</v>
      </c>
      <c r="D323" s="32">
        <v>0</v>
      </c>
      <c r="E323" s="31">
        <f t="shared" si="62"/>
        <v>0</v>
      </c>
      <c r="F323" s="30" t="s">
        <v>6</v>
      </c>
      <c r="G323" s="28">
        <f t="shared" si="63"/>
        <v>0</v>
      </c>
      <c r="H323" s="28">
        <f t="shared" si="64"/>
        <v>0</v>
      </c>
      <c r="I323" s="28">
        <f t="shared" si="65"/>
        <v>0</v>
      </c>
      <c r="J323" s="28">
        <f t="shared" si="66"/>
        <v>0</v>
      </c>
      <c r="K323" s="28">
        <f t="shared" si="67"/>
        <v>0</v>
      </c>
      <c r="L323" s="29"/>
      <c r="M323" s="28">
        <f t="shared" si="68"/>
        <v>0</v>
      </c>
      <c r="N323" s="28">
        <f t="shared" si="69"/>
        <v>0</v>
      </c>
      <c r="O323" s="28">
        <f t="shared" si="70"/>
        <v>0</v>
      </c>
      <c r="P323" s="28">
        <f t="shared" si="71"/>
        <v>0</v>
      </c>
      <c r="Q323" s="28">
        <f t="shared" si="72"/>
        <v>0</v>
      </c>
      <c r="R323" s="28">
        <f t="shared" si="73"/>
        <v>0</v>
      </c>
      <c r="S323" s="28">
        <f t="shared" si="74"/>
        <v>0</v>
      </c>
    </row>
    <row r="324" spans="1:19" ht="12" customHeight="1" x14ac:dyDescent="0.2">
      <c r="A324" s="33">
        <f t="shared" si="60"/>
        <v>299</v>
      </c>
      <c r="B324" s="32">
        <v>0</v>
      </c>
      <c r="C324" s="31">
        <f t="shared" si="61"/>
        <v>0</v>
      </c>
      <c r="D324" s="32">
        <v>0</v>
      </c>
      <c r="E324" s="31">
        <f t="shared" si="62"/>
        <v>0</v>
      </c>
      <c r="F324" s="30" t="s">
        <v>6</v>
      </c>
      <c r="G324" s="28">
        <f t="shared" si="63"/>
        <v>0</v>
      </c>
      <c r="H324" s="28">
        <f t="shared" si="64"/>
        <v>0</v>
      </c>
      <c r="I324" s="28">
        <f t="shared" si="65"/>
        <v>0</v>
      </c>
      <c r="J324" s="28">
        <f t="shared" si="66"/>
        <v>0</v>
      </c>
      <c r="K324" s="28">
        <f t="shared" si="67"/>
        <v>0</v>
      </c>
      <c r="L324" s="29"/>
      <c r="M324" s="28">
        <f t="shared" si="68"/>
        <v>0</v>
      </c>
      <c r="N324" s="28">
        <f t="shared" si="69"/>
        <v>0</v>
      </c>
      <c r="O324" s="28">
        <f t="shared" si="70"/>
        <v>0</v>
      </c>
      <c r="P324" s="28">
        <f t="shared" si="71"/>
        <v>0</v>
      </c>
      <c r="Q324" s="28">
        <f t="shared" si="72"/>
        <v>0</v>
      </c>
      <c r="R324" s="28">
        <f t="shared" si="73"/>
        <v>0</v>
      </c>
      <c r="S324" s="28">
        <f t="shared" si="74"/>
        <v>0</v>
      </c>
    </row>
    <row r="325" spans="1:19" ht="12" customHeight="1" x14ac:dyDescent="0.2">
      <c r="A325" s="33">
        <f t="shared" si="60"/>
        <v>300</v>
      </c>
      <c r="B325" s="32">
        <v>0</v>
      </c>
      <c r="C325" s="31">
        <f t="shared" si="61"/>
        <v>0</v>
      </c>
      <c r="D325" s="32">
        <v>0</v>
      </c>
      <c r="E325" s="31">
        <f t="shared" si="62"/>
        <v>0</v>
      </c>
      <c r="F325" s="30" t="s">
        <v>6</v>
      </c>
      <c r="G325" s="28">
        <f t="shared" si="63"/>
        <v>0</v>
      </c>
      <c r="H325" s="28">
        <f t="shared" si="64"/>
        <v>0</v>
      </c>
      <c r="I325" s="28">
        <f t="shared" si="65"/>
        <v>0</v>
      </c>
      <c r="J325" s="28">
        <f t="shared" si="66"/>
        <v>0</v>
      </c>
      <c r="K325" s="28">
        <f t="shared" si="67"/>
        <v>0</v>
      </c>
      <c r="L325" s="29"/>
      <c r="M325" s="28">
        <f t="shared" si="68"/>
        <v>0</v>
      </c>
      <c r="N325" s="28">
        <f t="shared" si="69"/>
        <v>0</v>
      </c>
      <c r="O325" s="28">
        <f t="shared" si="70"/>
        <v>0</v>
      </c>
      <c r="P325" s="28">
        <f t="shared" si="71"/>
        <v>0</v>
      </c>
      <c r="Q325" s="28">
        <f t="shared" si="72"/>
        <v>0</v>
      </c>
      <c r="R325" s="28">
        <f t="shared" si="73"/>
        <v>0</v>
      </c>
      <c r="S325" s="28">
        <f t="shared" si="74"/>
        <v>0</v>
      </c>
    </row>
  </sheetData>
  <mergeCells count="43">
    <mergeCell ref="A1:I1"/>
    <mergeCell ref="G3:I3"/>
    <mergeCell ref="G8:I8"/>
    <mergeCell ref="B3:D3"/>
    <mergeCell ref="B9:D9"/>
    <mergeCell ref="A3:A22"/>
    <mergeCell ref="B10:C10"/>
    <mergeCell ref="G19:H19"/>
    <mergeCell ref="G20:H20"/>
    <mergeCell ref="G21:H21"/>
    <mergeCell ref="G22:H22"/>
    <mergeCell ref="B21:D21"/>
    <mergeCell ref="G18:I18"/>
    <mergeCell ref="G6:H6"/>
    <mergeCell ref="G7:H7"/>
    <mergeCell ref="B22:C22"/>
    <mergeCell ref="B20:C20"/>
    <mergeCell ref="B19:C19"/>
    <mergeCell ref="B18:C18"/>
    <mergeCell ref="B17:C17"/>
    <mergeCell ref="B16:C16"/>
    <mergeCell ref="G17:H17"/>
    <mergeCell ref="G4:H4"/>
    <mergeCell ref="G5:H5"/>
    <mergeCell ref="F3:F22"/>
    <mergeCell ref="B8:C8"/>
    <mergeCell ref="B7:C7"/>
    <mergeCell ref="G13:H13"/>
    <mergeCell ref="G12:H12"/>
    <mergeCell ref="G10:H10"/>
    <mergeCell ref="G14:H14"/>
    <mergeCell ref="B14:C14"/>
    <mergeCell ref="B12:C12"/>
    <mergeCell ref="B11:C11"/>
    <mergeCell ref="B15:D15"/>
    <mergeCell ref="B13:C13"/>
    <mergeCell ref="B4:C4"/>
    <mergeCell ref="B5:C5"/>
    <mergeCell ref="G15:H15"/>
    <mergeCell ref="G16:H16"/>
    <mergeCell ref="G9:H9"/>
    <mergeCell ref="G11:I11"/>
    <mergeCell ref="B6:C6"/>
  </mergeCells>
  <conditionalFormatting sqref="D22 D26:D204 B26:B325">
    <cfRule type="cellIs" dxfId="19" priority="9" stopIfTrue="1" operator="greaterThan">
      <formula>0</formula>
    </cfRule>
    <cfRule type="cellIs" dxfId="18" priority="10" stopIfTrue="1" operator="lessThan">
      <formula>0</formula>
    </cfRule>
  </conditionalFormatting>
  <conditionalFormatting sqref="D10:D14">
    <cfRule type="cellIs" dxfId="17" priority="5" stopIfTrue="1" operator="greaterThan">
      <formula>0</formula>
    </cfRule>
    <cfRule type="cellIs" dxfId="16" priority="6" stopIfTrue="1" operator="lessThan">
      <formula>0</formula>
    </cfRule>
  </conditionalFormatting>
  <conditionalFormatting sqref="D4:D8">
    <cfRule type="cellIs" dxfId="15" priority="7" stopIfTrue="1" operator="greaterThan">
      <formula>0</formula>
    </cfRule>
    <cfRule type="cellIs" dxfId="14" priority="8" stopIfTrue="1" operator="lessThan">
      <formula>0</formula>
    </cfRule>
  </conditionalFormatting>
  <conditionalFormatting sqref="D16:D20">
    <cfRule type="cellIs" dxfId="13" priority="3" stopIfTrue="1" operator="greaterThan">
      <formula>0</formula>
    </cfRule>
    <cfRule type="cellIs" dxfId="12" priority="4" stopIfTrue="1" operator="lessThan">
      <formula>0</formula>
    </cfRule>
  </conditionalFormatting>
  <conditionalFormatting sqref="D205:D325">
    <cfRule type="cellIs" dxfId="11" priority="1" stopIfTrue="1" operator="greaterThan">
      <formula>0</formula>
    </cfRule>
    <cfRule type="cellIs" dxfId="10" priority="2" stopIfTrue="1" operator="lessThan">
      <formula>0</formula>
    </cfRule>
  </conditionalFormatting>
  <dataValidations count="1">
    <dataValidation type="list" allowBlank="1" showInputMessage="1" showErrorMessage="1" promptTitle="ELIJA PLAZO DE GRACIA" prompt="T : Total_x000a_N : Normal_x000a_S : Sin Plazo de Gracia" sqref="F26:F325">
      <formula1>"T,P,S"</formula1>
    </dataValidation>
  </dataValidations>
  <printOptions horizontalCentered="1" verticalCentered="1"/>
  <pageMargins left="0" right="0" top="0" bottom="0" header="0" footer="0"/>
  <pageSetup paperSize="9" scale="70" orientation="landscape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16" zoomScaleNormal="100" workbookViewId="0">
      <selection sqref="A1:O1"/>
    </sheetView>
  </sheetViews>
  <sheetFormatPr baseColWidth="10" defaultRowHeight="12.75" x14ac:dyDescent="0.2"/>
  <cols>
    <col min="1" max="1" width="4" style="53" bestFit="1" customWidth="1"/>
    <col min="2" max="2" width="22" style="53" bestFit="1" customWidth="1"/>
    <col min="3" max="3" width="12.42578125" style="53" bestFit="1" customWidth="1"/>
    <col min="4" max="4" width="12.140625" style="53" customWidth="1"/>
    <col min="5" max="5" width="9" style="53" bestFit="1" customWidth="1"/>
    <col min="6" max="6" width="8.5703125" style="53" bestFit="1" customWidth="1"/>
    <col min="7" max="7" width="8.140625" style="53" bestFit="1" customWidth="1"/>
    <col min="8" max="8" width="7.140625" style="53" bestFit="1" customWidth="1"/>
    <col min="9" max="9" width="6.5703125" style="53" bestFit="1" customWidth="1"/>
    <col min="10" max="12" width="9.28515625" style="53" bestFit="1" customWidth="1"/>
    <col min="13" max="14" width="8.42578125" style="53" bestFit="1" customWidth="1"/>
    <col min="15" max="15" width="10.7109375" style="53" bestFit="1" customWidth="1"/>
    <col min="16" max="16384" width="11.42578125" style="53"/>
  </cols>
  <sheetData>
    <row r="1" spans="1:15" ht="21" x14ac:dyDescent="0.45">
      <c r="A1" s="103" t="s">
        <v>173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4.25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5" ht="16.5" customHeight="1" x14ac:dyDescent="0.35">
      <c r="A3" s="102" t="s">
        <v>172</v>
      </c>
      <c r="B3" s="77" t="s">
        <v>171</v>
      </c>
      <c r="C3" s="86">
        <v>1000</v>
      </c>
      <c r="D3" s="78" t="s">
        <v>170</v>
      </c>
      <c r="E3" s="67"/>
      <c r="F3" s="66"/>
      <c r="G3" s="66"/>
      <c r="H3" s="66"/>
      <c r="I3" s="66"/>
      <c r="J3" s="66"/>
      <c r="K3" s="66"/>
      <c r="L3" s="75"/>
      <c r="M3" s="75"/>
      <c r="N3" s="75"/>
      <c r="O3" s="75"/>
    </row>
    <row r="4" spans="1:15" ht="16.5" x14ac:dyDescent="0.35">
      <c r="A4" s="102"/>
      <c r="B4" s="77" t="s">
        <v>169</v>
      </c>
      <c r="C4" s="85">
        <v>1035</v>
      </c>
      <c r="D4" s="78" t="s">
        <v>168</v>
      </c>
      <c r="E4" s="67"/>
      <c r="F4" s="66"/>
      <c r="G4" s="66"/>
      <c r="H4" s="66"/>
      <c r="I4" s="66"/>
      <c r="J4" s="66"/>
      <c r="K4" s="66"/>
      <c r="L4" s="75"/>
      <c r="M4" s="75"/>
      <c r="N4" s="75"/>
      <c r="O4" s="75"/>
    </row>
    <row r="5" spans="1:15" ht="16.5" x14ac:dyDescent="0.35">
      <c r="A5" s="102"/>
      <c r="B5" s="77" t="s">
        <v>47</v>
      </c>
      <c r="C5" s="84">
        <v>3</v>
      </c>
      <c r="D5" s="78" t="s">
        <v>167</v>
      </c>
      <c r="E5" s="67"/>
      <c r="F5" s="66"/>
      <c r="G5" s="66"/>
      <c r="H5" s="66"/>
      <c r="I5" s="66"/>
      <c r="J5" s="66"/>
      <c r="K5" s="66"/>
      <c r="L5" s="75"/>
      <c r="M5" s="75"/>
      <c r="N5" s="75"/>
      <c r="O5" s="75"/>
    </row>
    <row r="6" spans="1:15" ht="16.5" x14ac:dyDescent="0.35">
      <c r="A6" s="102"/>
      <c r="B6" s="77" t="s">
        <v>46</v>
      </c>
      <c r="C6" s="83">
        <v>180</v>
      </c>
      <c r="D6" s="78" t="s">
        <v>166</v>
      </c>
      <c r="E6" s="67"/>
      <c r="F6" s="66"/>
      <c r="G6" s="66"/>
      <c r="H6" s="66"/>
      <c r="I6" s="66"/>
      <c r="J6" s="66"/>
      <c r="K6" s="66"/>
      <c r="L6" s="75"/>
      <c r="M6" s="75"/>
      <c r="N6" s="75"/>
      <c r="O6" s="75"/>
    </row>
    <row r="7" spans="1:15" ht="16.5" x14ac:dyDescent="0.35">
      <c r="A7" s="102"/>
      <c r="B7" s="77" t="s">
        <v>45</v>
      </c>
      <c r="C7" s="83">
        <v>360</v>
      </c>
      <c r="D7" s="78" t="s">
        <v>165</v>
      </c>
      <c r="E7" s="67"/>
      <c r="F7" s="66"/>
      <c r="G7" s="66"/>
      <c r="H7" s="66"/>
      <c r="I7" s="66"/>
      <c r="J7" s="66"/>
      <c r="K7" s="66"/>
      <c r="L7" s="75"/>
      <c r="M7" s="75"/>
      <c r="N7" s="75"/>
      <c r="O7" s="75"/>
    </row>
    <row r="8" spans="1:15" ht="16.5" x14ac:dyDescent="0.35">
      <c r="A8" s="102"/>
      <c r="B8" s="77" t="s">
        <v>58</v>
      </c>
      <c r="C8" s="82">
        <f>C7/C6</f>
        <v>2</v>
      </c>
      <c r="D8" s="68" t="s">
        <v>164</v>
      </c>
      <c r="E8" s="67"/>
      <c r="F8" s="66"/>
      <c r="G8" s="66"/>
      <c r="H8" s="66"/>
      <c r="I8" s="66"/>
      <c r="J8" s="66"/>
      <c r="K8" s="66"/>
      <c r="L8" s="75"/>
      <c r="M8" s="75"/>
      <c r="N8" s="75"/>
      <c r="O8" s="75"/>
    </row>
    <row r="9" spans="1:15" ht="16.5" x14ac:dyDescent="0.35">
      <c r="A9" s="102"/>
      <c r="B9" s="77" t="s">
        <v>59</v>
      </c>
      <c r="C9" s="82">
        <f>C8*C5</f>
        <v>6</v>
      </c>
      <c r="D9" s="68" t="s">
        <v>163</v>
      </c>
      <c r="E9" s="67"/>
      <c r="F9" s="66"/>
      <c r="G9" s="66"/>
      <c r="H9" s="66"/>
      <c r="I9" s="66"/>
      <c r="J9" s="66"/>
      <c r="K9" s="66"/>
      <c r="L9" s="75"/>
      <c r="M9" s="75"/>
      <c r="N9" s="75"/>
      <c r="O9" s="75"/>
    </row>
    <row r="10" spans="1:15" ht="16.5" x14ac:dyDescent="0.35">
      <c r="A10" s="102"/>
      <c r="B10" s="77" t="s">
        <v>48</v>
      </c>
      <c r="C10" s="81">
        <v>0.3</v>
      </c>
      <c r="D10" s="78" t="s">
        <v>162</v>
      </c>
      <c r="E10" s="67"/>
      <c r="F10" s="66"/>
      <c r="G10" s="66"/>
      <c r="H10" s="66"/>
      <c r="I10" s="66"/>
      <c r="J10" s="66"/>
      <c r="K10" s="66"/>
      <c r="L10" s="75"/>
      <c r="M10" s="75"/>
      <c r="N10" s="75"/>
      <c r="O10" s="75"/>
    </row>
    <row r="11" spans="1:15" ht="16.5" x14ac:dyDescent="0.35">
      <c r="A11" s="102"/>
      <c r="B11" s="77" t="s">
        <v>21</v>
      </c>
      <c r="C11" s="79">
        <v>0.01</v>
      </c>
      <c r="D11" s="78" t="s">
        <v>161</v>
      </c>
      <c r="E11" s="67"/>
      <c r="F11" s="66"/>
      <c r="G11" s="66"/>
      <c r="H11" s="66"/>
      <c r="I11" s="66"/>
      <c r="J11" s="66"/>
      <c r="K11" s="66"/>
      <c r="L11" s="75"/>
      <c r="M11" s="75"/>
      <c r="N11" s="75"/>
      <c r="O11" s="75"/>
    </row>
    <row r="12" spans="1:15" ht="16.5" x14ac:dyDescent="0.35">
      <c r="A12" s="102"/>
      <c r="B12" s="77" t="s">
        <v>60</v>
      </c>
      <c r="C12" s="79">
        <v>4.4999999999999997E-3</v>
      </c>
      <c r="D12" s="78" t="s">
        <v>160</v>
      </c>
      <c r="E12" s="67"/>
      <c r="F12" s="66"/>
      <c r="G12" s="66"/>
      <c r="H12" s="66"/>
      <c r="I12" s="75"/>
      <c r="J12" s="66"/>
      <c r="K12" s="66"/>
      <c r="L12" s="75"/>
      <c r="M12" s="75"/>
      <c r="N12" s="75"/>
      <c r="O12" s="75"/>
    </row>
    <row r="13" spans="1:15" ht="16.5" x14ac:dyDescent="0.35">
      <c r="A13" s="102"/>
      <c r="B13" s="77" t="s">
        <v>26</v>
      </c>
      <c r="C13" s="79">
        <v>2.5000000000000001E-3</v>
      </c>
      <c r="D13" s="78" t="s">
        <v>159</v>
      </c>
      <c r="E13" s="67"/>
      <c r="F13" s="66"/>
      <c r="G13" s="66"/>
      <c r="H13" s="66"/>
      <c r="I13" s="75"/>
      <c r="J13" s="66"/>
      <c r="K13" s="66"/>
      <c r="L13" s="75"/>
      <c r="M13" s="75"/>
      <c r="N13" s="75"/>
      <c r="O13" s="75"/>
    </row>
    <row r="14" spans="1:15" ht="16.5" x14ac:dyDescent="0.35">
      <c r="A14" s="102"/>
      <c r="B14" s="77" t="s">
        <v>22</v>
      </c>
      <c r="C14" s="79">
        <v>1.5E-3</v>
      </c>
      <c r="D14" s="78" t="s">
        <v>158</v>
      </c>
      <c r="E14" s="67"/>
      <c r="F14" s="66"/>
      <c r="G14" s="66"/>
      <c r="H14" s="66"/>
      <c r="I14" s="75"/>
      <c r="J14" s="66"/>
      <c r="K14" s="66"/>
      <c r="L14" s="75"/>
      <c r="M14" s="75"/>
      <c r="N14" s="75"/>
      <c r="O14" s="75"/>
    </row>
    <row r="15" spans="1:15" ht="16.5" x14ac:dyDescent="0.35">
      <c r="A15" s="102"/>
      <c r="B15" s="77" t="s">
        <v>61</v>
      </c>
      <c r="C15" s="80">
        <v>5.0000000000000001E-3</v>
      </c>
      <c r="D15" s="78" t="s">
        <v>157</v>
      </c>
      <c r="E15" s="67"/>
      <c r="F15" s="66"/>
      <c r="G15" s="66"/>
      <c r="H15" s="66"/>
      <c r="I15" s="75"/>
      <c r="J15" s="66"/>
      <c r="K15" s="66"/>
      <c r="L15" s="75"/>
      <c r="M15" s="75"/>
      <c r="N15" s="75"/>
      <c r="O15" s="75"/>
    </row>
    <row r="16" spans="1:15" ht="16.5" x14ac:dyDescent="0.35">
      <c r="A16" s="102"/>
      <c r="B16" s="77" t="s">
        <v>0</v>
      </c>
      <c r="C16" s="80">
        <v>0.09</v>
      </c>
      <c r="D16" s="78" t="s">
        <v>156</v>
      </c>
      <c r="E16" s="67"/>
      <c r="F16" s="66"/>
      <c r="G16" s="66"/>
      <c r="H16" s="66"/>
      <c r="I16" s="66"/>
      <c r="J16" s="66"/>
      <c r="K16" s="66"/>
      <c r="L16" s="75"/>
      <c r="M16" s="75"/>
      <c r="N16" s="75"/>
      <c r="O16" s="75"/>
    </row>
    <row r="17" spans="1:15" ht="16.5" x14ac:dyDescent="0.35">
      <c r="A17" s="102"/>
      <c r="B17" s="77" t="s">
        <v>8</v>
      </c>
      <c r="C17" s="76">
        <f>POWER(1+C16,C6/C7)-1</f>
        <v>4.4030650891055068E-2</v>
      </c>
      <c r="D17" s="68" t="s">
        <v>155</v>
      </c>
      <c r="E17" s="67"/>
      <c r="F17" s="66"/>
      <c r="G17" s="66"/>
      <c r="H17" s="66"/>
      <c r="I17" s="66"/>
      <c r="J17" s="66"/>
      <c r="K17" s="66"/>
      <c r="L17" s="75"/>
      <c r="M17" s="75"/>
      <c r="N17" s="75"/>
      <c r="O17" s="75"/>
    </row>
    <row r="18" spans="1:15" ht="16.5" x14ac:dyDescent="0.35">
      <c r="A18" s="102"/>
      <c r="B18" s="77" t="s">
        <v>154</v>
      </c>
      <c r="C18" s="79">
        <v>0</v>
      </c>
      <c r="D18" s="78" t="s">
        <v>153</v>
      </c>
      <c r="E18" s="67"/>
      <c r="F18" s="66"/>
      <c r="G18" s="66"/>
      <c r="H18" s="66"/>
      <c r="I18" s="66"/>
      <c r="J18" s="66"/>
      <c r="K18" s="66"/>
      <c r="L18" s="75"/>
      <c r="M18" s="75"/>
      <c r="N18" s="75"/>
      <c r="O18" s="75"/>
    </row>
    <row r="19" spans="1:15" ht="16.5" x14ac:dyDescent="0.35">
      <c r="A19" s="102"/>
      <c r="B19" s="77" t="s">
        <v>152</v>
      </c>
      <c r="C19" s="76">
        <f>POWER(1+C18,C6/C7)-1</f>
        <v>0</v>
      </c>
      <c r="D19" s="68" t="s">
        <v>151</v>
      </c>
      <c r="E19" s="67"/>
      <c r="F19" s="66"/>
      <c r="G19" s="66"/>
      <c r="H19" s="66"/>
      <c r="I19" s="66"/>
      <c r="J19" s="66"/>
      <c r="K19" s="66"/>
      <c r="L19" s="75"/>
      <c r="M19" s="75"/>
      <c r="N19" s="75"/>
      <c r="O19" s="75"/>
    </row>
    <row r="20" spans="1:15" ht="16.5" x14ac:dyDescent="0.35">
      <c r="A20" s="102"/>
      <c r="B20" s="73" t="s">
        <v>19</v>
      </c>
      <c r="C20" s="74">
        <f>IRR(J34:J64)</f>
        <v>4.1501711333998381E-2</v>
      </c>
      <c r="D20" s="68" t="s">
        <v>150</v>
      </c>
      <c r="E20" s="67"/>
      <c r="F20" s="66"/>
      <c r="G20" s="66"/>
      <c r="H20" s="66"/>
      <c r="I20" s="66"/>
      <c r="J20" s="66"/>
      <c r="K20" s="66"/>
      <c r="L20" s="75"/>
      <c r="M20" s="75"/>
      <c r="N20" s="75"/>
      <c r="O20" s="75"/>
    </row>
    <row r="21" spans="1:15" ht="16.5" x14ac:dyDescent="0.35">
      <c r="A21" s="102"/>
      <c r="B21" s="73" t="s">
        <v>149</v>
      </c>
      <c r="C21" s="72">
        <f>POWER(C20+1,$C$7/$C$6)-1</f>
        <v>8.4725814711647196E-2</v>
      </c>
      <c r="D21" s="68" t="s">
        <v>148</v>
      </c>
      <c r="E21" s="67"/>
      <c r="F21" s="66"/>
      <c r="G21" s="66"/>
      <c r="H21" s="66"/>
      <c r="I21" s="66"/>
      <c r="J21" s="66"/>
      <c r="K21" s="66"/>
      <c r="L21" s="75"/>
      <c r="M21" s="75"/>
      <c r="N21" s="75"/>
      <c r="O21" s="75"/>
    </row>
    <row r="22" spans="1:15" ht="16.5" x14ac:dyDescent="0.35">
      <c r="A22" s="102"/>
      <c r="B22" s="73" t="s">
        <v>147</v>
      </c>
      <c r="C22" s="74">
        <f>IRR(K34:K64)</f>
        <v>2.8510735980903368E-2</v>
      </c>
      <c r="D22" s="68" t="s">
        <v>146</v>
      </c>
      <c r="E22" s="67"/>
      <c r="F22" s="66"/>
      <c r="G22" s="66"/>
      <c r="H22" s="66"/>
      <c r="I22" s="66"/>
      <c r="J22" s="66"/>
      <c r="K22" s="66"/>
      <c r="L22" s="66"/>
      <c r="M22" s="66"/>
      <c r="N22" s="66"/>
      <c r="O22" s="66"/>
    </row>
    <row r="23" spans="1:15" ht="16.5" x14ac:dyDescent="0.35">
      <c r="A23" s="102"/>
      <c r="B23" s="73" t="s">
        <v>145</v>
      </c>
      <c r="C23" s="72">
        <f>POWER(C22+1,$C$7/$C$6)-1</f>
        <v>5.7834334027979439E-2</v>
      </c>
      <c r="D23" s="68" t="s">
        <v>144</v>
      </c>
      <c r="E23" s="67"/>
      <c r="F23" s="66"/>
      <c r="G23" s="66"/>
      <c r="H23" s="66"/>
      <c r="I23" s="66"/>
      <c r="J23" s="66"/>
      <c r="K23" s="66"/>
      <c r="L23" s="66"/>
      <c r="M23" s="66"/>
      <c r="N23" s="66"/>
      <c r="O23" s="66"/>
    </row>
    <row r="24" spans="1:15" ht="16.5" x14ac:dyDescent="0.35">
      <c r="A24" s="102"/>
      <c r="B24" s="73" t="s">
        <v>27</v>
      </c>
      <c r="C24" s="74">
        <f>IRR(L34:L64)</f>
        <v>3.7648034261147156E-2</v>
      </c>
      <c r="D24" s="68" t="s">
        <v>143</v>
      </c>
      <c r="E24" s="67"/>
      <c r="F24" s="66"/>
      <c r="G24" s="66"/>
      <c r="H24" s="66"/>
      <c r="I24" s="66"/>
      <c r="J24" s="66"/>
      <c r="K24" s="66"/>
      <c r="L24" s="66"/>
      <c r="M24" s="66"/>
      <c r="N24" s="66"/>
      <c r="O24" s="66"/>
    </row>
    <row r="25" spans="1:15" ht="16.5" x14ac:dyDescent="0.35">
      <c r="A25" s="102"/>
      <c r="B25" s="73" t="s">
        <v>142</v>
      </c>
      <c r="C25" s="72">
        <f>POWER(C24+1,$C$7/$C$6)-1</f>
        <v>7.6713443006022786E-2</v>
      </c>
      <c r="D25" s="68" t="s">
        <v>141</v>
      </c>
      <c r="E25" s="67"/>
      <c r="F25" s="66"/>
      <c r="G25" s="66"/>
      <c r="H25" s="66"/>
      <c r="I25" s="66"/>
      <c r="J25" s="66"/>
      <c r="K25" s="66"/>
      <c r="L25" s="66"/>
      <c r="M25" s="66"/>
      <c r="N25" s="66"/>
      <c r="O25" s="66"/>
    </row>
    <row r="26" spans="1:15" ht="16.5" x14ac:dyDescent="0.35">
      <c r="A26" s="102"/>
      <c r="B26" s="70" t="s">
        <v>140</v>
      </c>
      <c r="C26" s="71">
        <f>NPV(C19,L35:L64)</f>
        <v>1274.1839053463304</v>
      </c>
      <c r="D26" s="68" t="s">
        <v>139</v>
      </c>
      <c r="E26" s="67"/>
      <c r="F26" s="66"/>
      <c r="G26" s="66"/>
      <c r="H26" s="66"/>
      <c r="I26" s="66"/>
      <c r="J26" s="66"/>
      <c r="K26" s="66"/>
      <c r="L26" s="66"/>
      <c r="M26" s="66"/>
      <c r="N26" s="66"/>
      <c r="O26" s="66"/>
    </row>
    <row r="27" spans="1:15" ht="16.5" x14ac:dyDescent="0.35">
      <c r="A27" s="102"/>
      <c r="B27" s="70" t="s">
        <v>138</v>
      </c>
      <c r="C27" s="71">
        <f>L34+NPV(C19,L35:L64)</f>
        <v>232.45640534633048</v>
      </c>
      <c r="D27" s="68" t="s">
        <v>137</v>
      </c>
      <c r="E27" s="67"/>
      <c r="F27" s="66"/>
      <c r="G27" s="66"/>
      <c r="H27" s="66"/>
      <c r="I27" s="66"/>
      <c r="J27" s="66"/>
      <c r="K27" s="66"/>
      <c r="L27" s="66"/>
      <c r="M27" s="66"/>
      <c r="N27" s="66"/>
      <c r="O27" s="66"/>
    </row>
    <row r="28" spans="1:15" ht="16.5" x14ac:dyDescent="0.35">
      <c r="A28" s="102"/>
      <c r="B28" s="70" t="s">
        <v>136</v>
      </c>
      <c r="C28" s="69">
        <f>SUM(N35:N99)/SUM(M35:M99)</f>
        <v>2.7408302833701579</v>
      </c>
      <c r="D28" s="68" t="s">
        <v>135</v>
      </c>
      <c r="E28" s="67"/>
      <c r="F28" s="66"/>
      <c r="G28" s="66"/>
      <c r="H28" s="66"/>
      <c r="I28" s="66"/>
      <c r="J28" s="66"/>
      <c r="K28" s="66"/>
      <c r="L28" s="66"/>
      <c r="M28" s="66"/>
      <c r="N28" s="66"/>
      <c r="O28" s="66"/>
    </row>
    <row r="29" spans="1:15" ht="16.5" x14ac:dyDescent="0.35">
      <c r="A29" s="102"/>
      <c r="B29" s="70" t="s">
        <v>134</v>
      </c>
      <c r="C29" s="69">
        <f>SUM(O35:O64)/(POWER(1+C19,2)*SUM(M35:M64)*POWER(C7/C6,2))</f>
        <v>9.2905413223940734</v>
      </c>
      <c r="D29" s="68" t="s">
        <v>133</v>
      </c>
      <c r="E29" s="67"/>
      <c r="F29" s="66"/>
      <c r="G29" s="66"/>
      <c r="H29" s="66"/>
      <c r="I29" s="66"/>
      <c r="J29" s="66"/>
      <c r="K29" s="66"/>
      <c r="L29" s="66"/>
      <c r="M29" s="66"/>
      <c r="N29" s="66"/>
      <c r="O29" s="66"/>
    </row>
    <row r="30" spans="1:15" ht="16.5" x14ac:dyDescent="0.35">
      <c r="A30" s="102"/>
      <c r="B30" s="70" t="s">
        <v>132</v>
      </c>
      <c r="C30" s="69">
        <f>C29+C28</f>
        <v>12.031371605764232</v>
      </c>
      <c r="D30" s="68" t="s">
        <v>131</v>
      </c>
      <c r="E30" s="67"/>
      <c r="F30" s="66"/>
      <c r="G30" s="66"/>
      <c r="H30" s="66"/>
      <c r="I30" s="66"/>
      <c r="J30" s="66"/>
      <c r="K30" s="66"/>
      <c r="L30" s="66"/>
      <c r="M30" s="66"/>
      <c r="N30" s="66"/>
      <c r="O30" s="66"/>
    </row>
    <row r="31" spans="1:15" ht="16.5" x14ac:dyDescent="0.35">
      <c r="A31" s="102"/>
      <c r="B31" s="70" t="s">
        <v>130</v>
      </c>
      <c r="C31" s="69">
        <f>C28/(1+C19)</f>
        <v>2.7408302833701579</v>
      </c>
      <c r="D31" s="68" t="s">
        <v>129</v>
      </c>
      <c r="E31" s="67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5" ht="14.25" x14ac:dyDescent="0.3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</row>
    <row r="33" spans="1:15" ht="40.5" x14ac:dyDescent="0.2">
      <c r="A33" s="63" t="s">
        <v>7</v>
      </c>
      <c r="B33" s="64" t="s">
        <v>128</v>
      </c>
      <c r="C33" s="63" t="s">
        <v>9</v>
      </c>
      <c r="D33" s="63" t="s">
        <v>11</v>
      </c>
      <c r="E33" s="63" t="s">
        <v>12</v>
      </c>
      <c r="F33" s="63" t="s">
        <v>30</v>
      </c>
      <c r="G33" s="63" t="s">
        <v>49</v>
      </c>
      <c r="H33" s="63" t="s">
        <v>23</v>
      </c>
      <c r="I33" s="63" t="s">
        <v>127</v>
      </c>
      <c r="J33" s="62" t="s">
        <v>18</v>
      </c>
      <c r="K33" s="62" t="s">
        <v>126</v>
      </c>
      <c r="L33" s="62" t="s">
        <v>62</v>
      </c>
      <c r="M33" s="62" t="s">
        <v>125</v>
      </c>
      <c r="N33" s="62" t="s">
        <v>124</v>
      </c>
      <c r="O33" s="62" t="s">
        <v>123</v>
      </c>
    </row>
    <row r="34" spans="1:15" ht="14.25" x14ac:dyDescent="0.3">
      <c r="A34" s="58">
        <v>0</v>
      </c>
      <c r="B34" s="61"/>
      <c r="C34" s="60"/>
      <c r="D34" s="59"/>
      <c r="E34" s="59"/>
      <c r="F34" s="55"/>
      <c r="G34" s="54">
        <f>-C$4*SUM(C$12:C$15)</f>
        <v>-13.972499999999998</v>
      </c>
      <c r="H34" s="55"/>
      <c r="I34" s="55"/>
      <c r="J34" s="54">
        <f>C4+G34</f>
        <v>1021.0275</v>
      </c>
      <c r="K34" s="54">
        <f t="shared" ref="K34:K64" si="0">J34+I34</f>
        <v>1021.0275</v>
      </c>
      <c r="L34" s="54">
        <f>-C4-C4*(C$14+C$15)</f>
        <v>-1041.7275</v>
      </c>
      <c r="M34" s="55"/>
      <c r="N34" s="55"/>
      <c r="O34" s="55"/>
    </row>
    <row r="35" spans="1:15" ht="14.25" x14ac:dyDescent="0.3">
      <c r="A35" s="58">
        <f t="shared" ref="A35:A64" si="1">+A34+1</f>
        <v>1</v>
      </c>
      <c r="B35" s="57">
        <v>0</v>
      </c>
      <c r="C35" s="56">
        <f t="shared" ref="C35:C64" si="2">IF(A35&lt;=$C$9,POWER(1+B35,$C$6/$C$7)-1,0)</f>
        <v>0</v>
      </c>
      <c r="D35" s="54">
        <f t="shared" ref="D35:D64" si="3">IF(A35=1,$C$3,IF(A35&lt;=$C$9,E34,0))</f>
        <v>1000</v>
      </c>
      <c r="E35" s="54">
        <f t="shared" ref="E35:E64" si="4">D35*(1+C35)</f>
        <v>1000</v>
      </c>
      <c r="F35" s="54">
        <f t="shared" ref="F35:F64" si="5">-E35*$C$17</f>
        <v>-44.030650891055068</v>
      </c>
      <c r="G35" s="55"/>
      <c r="H35" s="54">
        <f t="shared" ref="H35:H64" si="6">-IF(A35=C$9,C$11*E35,0)</f>
        <v>0</v>
      </c>
      <c r="I35" s="54">
        <f t="shared" ref="I35:I64" si="7">-F35*C$10</f>
        <v>13.20919526731652</v>
      </c>
      <c r="J35" s="54">
        <f t="shared" ref="J35:J64" si="8">IF(A35&lt;C$9,F35,IF(A35=C$9,-E35+F35+H35,0))</f>
        <v>-44.030650891055068</v>
      </c>
      <c r="K35" s="54">
        <f t="shared" si="0"/>
        <v>-30.821455623738547</v>
      </c>
      <c r="L35" s="54">
        <f t="shared" ref="L35:L64" si="9">-J35</f>
        <v>44.030650891055068</v>
      </c>
      <c r="M35" s="54">
        <f t="shared" ref="M35:M64" si="10">L35/POWER(1+C$19,A35)</f>
        <v>44.030650891055068</v>
      </c>
      <c r="N35" s="54">
        <f t="shared" ref="N35:N64" si="11">M35*A35*C$6/C$7</f>
        <v>22.015325445527534</v>
      </c>
      <c r="O35" s="54">
        <f t="shared" ref="O35:O64" si="12">M35*A35*(1+A35)</f>
        <v>88.061301782110135</v>
      </c>
    </row>
    <row r="36" spans="1:15" ht="14.25" x14ac:dyDescent="0.3">
      <c r="A36" s="58">
        <f t="shared" si="1"/>
        <v>2</v>
      </c>
      <c r="B36" s="57">
        <v>0</v>
      </c>
      <c r="C36" s="56">
        <f t="shared" si="2"/>
        <v>0</v>
      </c>
      <c r="D36" s="54">
        <f t="shared" si="3"/>
        <v>1000</v>
      </c>
      <c r="E36" s="54">
        <f t="shared" si="4"/>
        <v>1000</v>
      </c>
      <c r="F36" s="54">
        <f t="shared" si="5"/>
        <v>-44.030650891055068</v>
      </c>
      <c r="G36" s="55"/>
      <c r="H36" s="54">
        <f t="shared" si="6"/>
        <v>0</v>
      </c>
      <c r="I36" s="54">
        <f t="shared" si="7"/>
        <v>13.20919526731652</v>
      </c>
      <c r="J36" s="54">
        <f t="shared" si="8"/>
        <v>-44.030650891055068</v>
      </c>
      <c r="K36" s="54">
        <f t="shared" si="0"/>
        <v>-30.821455623738547</v>
      </c>
      <c r="L36" s="54">
        <f t="shared" si="9"/>
        <v>44.030650891055068</v>
      </c>
      <c r="M36" s="54">
        <f t="shared" si="10"/>
        <v>44.030650891055068</v>
      </c>
      <c r="N36" s="54">
        <f t="shared" si="11"/>
        <v>44.030650891055068</v>
      </c>
      <c r="O36" s="54">
        <f t="shared" si="12"/>
        <v>264.18390534633039</v>
      </c>
    </row>
    <row r="37" spans="1:15" ht="14.25" x14ac:dyDescent="0.3">
      <c r="A37" s="58">
        <f t="shared" si="1"/>
        <v>3</v>
      </c>
      <c r="B37" s="57">
        <v>0</v>
      </c>
      <c r="C37" s="56">
        <f t="shared" si="2"/>
        <v>0</v>
      </c>
      <c r="D37" s="54">
        <f t="shared" si="3"/>
        <v>1000</v>
      </c>
      <c r="E37" s="54">
        <f t="shared" si="4"/>
        <v>1000</v>
      </c>
      <c r="F37" s="54">
        <f t="shared" si="5"/>
        <v>-44.030650891055068</v>
      </c>
      <c r="G37" s="55"/>
      <c r="H37" s="54">
        <f t="shared" si="6"/>
        <v>0</v>
      </c>
      <c r="I37" s="54">
        <f t="shared" si="7"/>
        <v>13.20919526731652</v>
      </c>
      <c r="J37" s="54">
        <f t="shared" si="8"/>
        <v>-44.030650891055068</v>
      </c>
      <c r="K37" s="54">
        <f t="shared" si="0"/>
        <v>-30.821455623738547</v>
      </c>
      <c r="L37" s="54">
        <f t="shared" si="9"/>
        <v>44.030650891055068</v>
      </c>
      <c r="M37" s="54">
        <f t="shared" si="10"/>
        <v>44.030650891055068</v>
      </c>
      <c r="N37" s="54">
        <f t="shared" si="11"/>
        <v>66.045976336582598</v>
      </c>
      <c r="O37" s="54">
        <f t="shared" si="12"/>
        <v>528.36781069266078</v>
      </c>
    </row>
    <row r="38" spans="1:15" ht="14.25" x14ac:dyDescent="0.3">
      <c r="A38" s="58">
        <f t="shared" si="1"/>
        <v>4</v>
      </c>
      <c r="B38" s="57">
        <v>0</v>
      </c>
      <c r="C38" s="56">
        <f t="shared" si="2"/>
        <v>0</v>
      </c>
      <c r="D38" s="54">
        <f t="shared" si="3"/>
        <v>1000</v>
      </c>
      <c r="E38" s="54">
        <f t="shared" si="4"/>
        <v>1000</v>
      </c>
      <c r="F38" s="54">
        <f t="shared" si="5"/>
        <v>-44.030650891055068</v>
      </c>
      <c r="G38" s="55"/>
      <c r="H38" s="54">
        <f t="shared" si="6"/>
        <v>0</v>
      </c>
      <c r="I38" s="54">
        <f t="shared" si="7"/>
        <v>13.20919526731652</v>
      </c>
      <c r="J38" s="54">
        <f t="shared" si="8"/>
        <v>-44.030650891055068</v>
      </c>
      <c r="K38" s="54">
        <f t="shared" si="0"/>
        <v>-30.821455623738547</v>
      </c>
      <c r="L38" s="54">
        <f t="shared" si="9"/>
        <v>44.030650891055068</v>
      </c>
      <c r="M38" s="54">
        <f t="shared" si="10"/>
        <v>44.030650891055068</v>
      </c>
      <c r="N38" s="54">
        <f t="shared" si="11"/>
        <v>88.061301782110135</v>
      </c>
      <c r="O38" s="54">
        <f t="shared" si="12"/>
        <v>880.61301782110138</v>
      </c>
    </row>
    <row r="39" spans="1:15" ht="14.25" x14ac:dyDescent="0.3">
      <c r="A39" s="58">
        <f t="shared" si="1"/>
        <v>5</v>
      </c>
      <c r="B39" s="57">
        <v>0</v>
      </c>
      <c r="C39" s="56">
        <f t="shared" si="2"/>
        <v>0</v>
      </c>
      <c r="D39" s="54">
        <f t="shared" si="3"/>
        <v>1000</v>
      </c>
      <c r="E39" s="54">
        <f t="shared" si="4"/>
        <v>1000</v>
      </c>
      <c r="F39" s="54">
        <f t="shared" si="5"/>
        <v>-44.030650891055068</v>
      </c>
      <c r="G39" s="55"/>
      <c r="H39" s="54">
        <f t="shared" si="6"/>
        <v>0</v>
      </c>
      <c r="I39" s="54">
        <f t="shared" si="7"/>
        <v>13.20919526731652</v>
      </c>
      <c r="J39" s="54">
        <f t="shared" si="8"/>
        <v>-44.030650891055068</v>
      </c>
      <c r="K39" s="54">
        <f t="shared" si="0"/>
        <v>-30.821455623738547</v>
      </c>
      <c r="L39" s="54">
        <f t="shared" si="9"/>
        <v>44.030650891055068</v>
      </c>
      <c r="M39" s="54">
        <f t="shared" si="10"/>
        <v>44.030650891055068</v>
      </c>
      <c r="N39" s="54">
        <f t="shared" si="11"/>
        <v>110.07662722763767</v>
      </c>
      <c r="O39" s="54">
        <f t="shared" si="12"/>
        <v>1320.919526731652</v>
      </c>
    </row>
    <row r="40" spans="1:15" ht="14.25" x14ac:dyDescent="0.3">
      <c r="A40" s="58">
        <f t="shared" si="1"/>
        <v>6</v>
      </c>
      <c r="B40" s="57">
        <v>0</v>
      </c>
      <c r="C40" s="56">
        <f t="shared" si="2"/>
        <v>0</v>
      </c>
      <c r="D40" s="54">
        <f t="shared" si="3"/>
        <v>1000</v>
      </c>
      <c r="E40" s="54">
        <f t="shared" si="4"/>
        <v>1000</v>
      </c>
      <c r="F40" s="54">
        <f t="shared" si="5"/>
        <v>-44.030650891055068</v>
      </c>
      <c r="G40" s="55"/>
      <c r="H40" s="54">
        <f t="shared" si="6"/>
        <v>-10</v>
      </c>
      <c r="I40" s="54">
        <f t="shared" si="7"/>
        <v>13.20919526731652</v>
      </c>
      <c r="J40" s="54">
        <f t="shared" si="8"/>
        <v>-1054.0306508910551</v>
      </c>
      <c r="K40" s="54">
        <f t="shared" si="0"/>
        <v>-1040.8214556237385</v>
      </c>
      <c r="L40" s="54">
        <f t="shared" si="9"/>
        <v>1054.0306508910551</v>
      </c>
      <c r="M40" s="54">
        <f t="shared" si="10"/>
        <v>1054.0306508910551</v>
      </c>
      <c r="N40" s="54">
        <f t="shared" si="11"/>
        <v>3162.0919526731645</v>
      </c>
      <c r="O40" s="54">
        <f t="shared" si="12"/>
        <v>44269.287337424306</v>
      </c>
    </row>
    <row r="41" spans="1:15" ht="14.25" x14ac:dyDescent="0.3">
      <c r="A41" s="58">
        <f t="shared" si="1"/>
        <v>7</v>
      </c>
      <c r="B41" s="57">
        <v>0</v>
      </c>
      <c r="C41" s="56">
        <f t="shared" si="2"/>
        <v>0</v>
      </c>
      <c r="D41" s="54">
        <f t="shared" si="3"/>
        <v>0</v>
      </c>
      <c r="E41" s="54">
        <f t="shared" si="4"/>
        <v>0</v>
      </c>
      <c r="F41" s="54">
        <f t="shared" si="5"/>
        <v>0</v>
      </c>
      <c r="G41" s="55"/>
      <c r="H41" s="54">
        <f t="shared" si="6"/>
        <v>0</v>
      </c>
      <c r="I41" s="54">
        <f t="shared" si="7"/>
        <v>0</v>
      </c>
      <c r="J41" s="54">
        <f t="shared" si="8"/>
        <v>0</v>
      </c>
      <c r="K41" s="54">
        <f t="shared" si="0"/>
        <v>0</v>
      </c>
      <c r="L41" s="54">
        <f t="shared" si="9"/>
        <v>0</v>
      </c>
      <c r="M41" s="54">
        <f t="shared" si="10"/>
        <v>0</v>
      </c>
      <c r="N41" s="54">
        <f t="shared" si="11"/>
        <v>0</v>
      </c>
      <c r="O41" s="54">
        <f t="shared" si="12"/>
        <v>0</v>
      </c>
    </row>
    <row r="42" spans="1:15" ht="14.25" x14ac:dyDescent="0.3">
      <c r="A42" s="58">
        <f t="shared" si="1"/>
        <v>8</v>
      </c>
      <c r="B42" s="57">
        <v>0</v>
      </c>
      <c r="C42" s="56">
        <f t="shared" si="2"/>
        <v>0</v>
      </c>
      <c r="D42" s="54">
        <f t="shared" si="3"/>
        <v>0</v>
      </c>
      <c r="E42" s="54">
        <f t="shared" si="4"/>
        <v>0</v>
      </c>
      <c r="F42" s="54">
        <f t="shared" si="5"/>
        <v>0</v>
      </c>
      <c r="G42" s="55"/>
      <c r="H42" s="54">
        <f t="shared" si="6"/>
        <v>0</v>
      </c>
      <c r="I42" s="54">
        <f t="shared" si="7"/>
        <v>0</v>
      </c>
      <c r="J42" s="54">
        <f t="shared" si="8"/>
        <v>0</v>
      </c>
      <c r="K42" s="54">
        <f t="shared" si="0"/>
        <v>0</v>
      </c>
      <c r="L42" s="54">
        <f t="shared" si="9"/>
        <v>0</v>
      </c>
      <c r="M42" s="54">
        <f t="shared" si="10"/>
        <v>0</v>
      </c>
      <c r="N42" s="54">
        <f t="shared" si="11"/>
        <v>0</v>
      </c>
      <c r="O42" s="54">
        <f t="shared" si="12"/>
        <v>0</v>
      </c>
    </row>
    <row r="43" spans="1:15" ht="14.25" x14ac:dyDescent="0.3">
      <c r="A43" s="58">
        <f t="shared" si="1"/>
        <v>9</v>
      </c>
      <c r="B43" s="57">
        <v>0</v>
      </c>
      <c r="C43" s="56">
        <f t="shared" si="2"/>
        <v>0</v>
      </c>
      <c r="D43" s="54">
        <f t="shared" si="3"/>
        <v>0</v>
      </c>
      <c r="E43" s="54">
        <f t="shared" si="4"/>
        <v>0</v>
      </c>
      <c r="F43" s="54">
        <f t="shared" si="5"/>
        <v>0</v>
      </c>
      <c r="G43" s="55"/>
      <c r="H43" s="54">
        <f t="shared" si="6"/>
        <v>0</v>
      </c>
      <c r="I43" s="54">
        <f t="shared" si="7"/>
        <v>0</v>
      </c>
      <c r="J43" s="54">
        <f t="shared" si="8"/>
        <v>0</v>
      </c>
      <c r="K43" s="54">
        <f t="shared" si="0"/>
        <v>0</v>
      </c>
      <c r="L43" s="54">
        <f t="shared" si="9"/>
        <v>0</v>
      </c>
      <c r="M43" s="54">
        <f t="shared" si="10"/>
        <v>0</v>
      </c>
      <c r="N43" s="54">
        <f t="shared" si="11"/>
        <v>0</v>
      </c>
      <c r="O43" s="54">
        <f t="shared" si="12"/>
        <v>0</v>
      </c>
    </row>
    <row r="44" spans="1:15" ht="14.25" x14ac:dyDescent="0.3">
      <c r="A44" s="58">
        <f t="shared" si="1"/>
        <v>10</v>
      </c>
      <c r="B44" s="57">
        <v>0</v>
      </c>
      <c r="C44" s="56">
        <f t="shared" si="2"/>
        <v>0</v>
      </c>
      <c r="D44" s="54">
        <f t="shared" si="3"/>
        <v>0</v>
      </c>
      <c r="E44" s="54">
        <f t="shared" si="4"/>
        <v>0</v>
      </c>
      <c r="F44" s="54">
        <f t="shared" si="5"/>
        <v>0</v>
      </c>
      <c r="G44" s="55"/>
      <c r="H44" s="54">
        <f t="shared" si="6"/>
        <v>0</v>
      </c>
      <c r="I44" s="54">
        <f t="shared" si="7"/>
        <v>0</v>
      </c>
      <c r="J44" s="54">
        <f t="shared" si="8"/>
        <v>0</v>
      </c>
      <c r="K44" s="54">
        <f t="shared" si="0"/>
        <v>0</v>
      </c>
      <c r="L44" s="54">
        <f t="shared" si="9"/>
        <v>0</v>
      </c>
      <c r="M44" s="54">
        <f t="shared" si="10"/>
        <v>0</v>
      </c>
      <c r="N44" s="54">
        <f t="shared" si="11"/>
        <v>0</v>
      </c>
      <c r="O44" s="54">
        <f t="shared" si="12"/>
        <v>0</v>
      </c>
    </row>
    <row r="45" spans="1:15" ht="14.25" x14ac:dyDescent="0.3">
      <c r="A45" s="58">
        <f t="shared" si="1"/>
        <v>11</v>
      </c>
      <c r="B45" s="57">
        <v>0</v>
      </c>
      <c r="C45" s="56">
        <f t="shared" si="2"/>
        <v>0</v>
      </c>
      <c r="D45" s="54">
        <f t="shared" si="3"/>
        <v>0</v>
      </c>
      <c r="E45" s="54">
        <f t="shared" si="4"/>
        <v>0</v>
      </c>
      <c r="F45" s="54">
        <f t="shared" si="5"/>
        <v>0</v>
      </c>
      <c r="G45" s="55"/>
      <c r="H45" s="54">
        <f t="shared" si="6"/>
        <v>0</v>
      </c>
      <c r="I45" s="54">
        <f t="shared" si="7"/>
        <v>0</v>
      </c>
      <c r="J45" s="54">
        <f t="shared" si="8"/>
        <v>0</v>
      </c>
      <c r="K45" s="54">
        <f t="shared" si="0"/>
        <v>0</v>
      </c>
      <c r="L45" s="54">
        <f t="shared" si="9"/>
        <v>0</v>
      </c>
      <c r="M45" s="54">
        <f t="shared" si="10"/>
        <v>0</v>
      </c>
      <c r="N45" s="54">
        <f t="shared" si="11"/>
        <v>0</v>
      </c>
      <c r="O45" s="54">
        <f t="shared" si="12"/>
        <v>0</v>
      </c>
    </row>
    <row r="46" spans="1:15" ht="14.25" x14ac:dyDescent="0.3">
      <c r="A46" s="58">
        <f t="shared" si="1"/>
        <v>12</v>
      </c>
      <c r="B46" s="57">
        <v>0</v>
      </c>
      <c r="C46" s="56">
        <f t="shared" si="2"/>
        <v>0</v>
      </c>
      <c r="D46" s="54">
        <f t="shared" si="3"/>
        <v>0</v>
      </c>
      <c r="E46" s="54">
        <f t="shared" si="4"/>
        <v>0</v>
      </c>
      <c r="F46" s="54">
        <f t="shared" si="5"/>
        <v>0</v>
      </c>
      <c r="G46" s="55"/>
      <c r="H46" s="54">
        <f t="shared" si="6"/>
        <v>0</v>
      </c>
      <c r="I46" s="54">
        <f t="shared" si="7"/>
        <v>0</v>
      </c>
      <c r="J46" s="54">
        <f t="shared" si="8"/>
        <v>0</v>
      </c>
      <c r="K46" s="54">
        <f t="shared" si="0"/>
        <v>0</v>
      </c>
      <c r="L46" s="54">
        <f t="shared" si="9"/>
        <v>0</v>
      </c>
      <c r="M46" s="54">
        <f t="shared" si="10"/>
        <v>0</v>
      </c>
      <c r="N46" s="54">
        <f t="shared" si="11"/>
        <v>0</v>
      </c>
      <c r="O46" s="54">
        <f t="shared" si="12"/>
        <v>0</v>
      </c>
    </row>
    <row r="47" spans="1:15" ht="14.25" x14ac:dyDescent="0.3">
      <c r="A47" s="58">
        <f t="shared" si="1"/>
        <v>13</v>
      </c>
      <c r="B47" s="57">
        <v>0</v>
      </c>
      <c r="C47" s="56">
        <f t="shared" si="2"/>
        <v>0</v>
      </c>
      <c r="D47" s="54">
        <f t="shared" si="3"/>
        <v>0</v>
      </c>
      <c r="E47" s="54">
        <f t="shared" si="4"/>
        <v>0</v>
      </c>
      <c r="F47" s="54">
        <f t="shared" si="5"/>
        <v>0</v>
      </c>
      <c r="G47" s="55"/>
      <c r="H47" s="54">
        <f t="shared" si="6"/>
        <v>0</v>
      </c>
      <c r="I47" s="54">
        <f t="shared" si="7"/>
        <v>0</v>
      </c>
      <c r="J47" s="54">
        <f t="shared" si="8"/>
        <v>0</v>
      </c>
      <c r="K47" s="54">
        <f t="shared" si="0"/>
        <v>0</v>
      </c>
      <c r="L47" s="54">
        <f t="shared" si="9"/>
        <v>0</v>
      </c>
      <c r="M47" s="54">
        <f t="shared" si="10"/>
        <v>0</v>
      </c>
      <c r="N47" s="54">
        <f t="shared" si="11"/>
        <v>0</v>
      </c>
      <c r="O47" s="54">
        <f t="shared" si="12"/>
        <v>0</v>
      </c>
    </row>
    <row r="48" spans="1:15" ht="14.25" x14ac:dyDescent="0.3">
      <c r="A48" s="58">
        <f t="shared" si="1"/>
        <v>14</v>
      </c>
      <c r="B48" s="57">
        <v>0</v>
      </c>
      <c r="C48" s="56">
        <f t="shared" si="2"/>
        <v>0</v>
      </c>
      <c r="D48" s="54">
        <f t="shared" si="3"/>
        <v>0</v>
      </c>
      <c r="E48" s="54">
        <f t="shared" si="4"/>
        <v>0</v>
      </c>
      <c r="F48" s="54">
        <f t="shared" si="5"/>
        <v>0</v>
      </c>
      <c r="G48" s="55"/>
      <c r="H48" s="54">
        <f t="shared" si="6"/>
        <v>0</v>
      </c>
      <c r="I48" s="54">
        <f t="shared" si="7"/>
        <v>0</v>
      </c>
      <c r="J48" s="54">
        <f t="shared" si="8"/>
        <v>0</v>
      </c>
      <c r="K48" s="54">
        <f t="shared" si="0"/>
        <v>0</v>
      </c>
      <c r="L48" s="54">
        <f t="shared" si="9"/>
        <v>0</v>
      </c>
      <c r="M48" s="54">
        <f t="shared" si="10"/>
        <v>0</v>
      </c>
      <c r="N48" s="54">
        <f t="shared" si="11"/>
        <v>0</v>
      </c>
      <c r="O48" s="54">
        <f t="shared" si="12"/>
        <v>0</v>
      </c>
    </row>
    <row r="49" spans="1:15" ht="14.25" x14ac:dyDescent="0.3">
      <c r="A49" s="58">
        <f t="shared" si="1"/>
        <v>15</v>
      </c>
      <c r="B49" s="57">
        <v>0</v>
      </c>
      <c r="C49" s="56">
        <f t="shared" si="2"/>
        <v>0</v>
      </c>
      <c r="D49" s="54">
        <f t="shared" si="3"/>
        <v>0</v>
      </c>
      <c r="E49" s="54">
        <f t="shared" si="4"/>
        <v>0</v>
      </c>
      <c r="F49" s="54">
        <f t="shared" si="5"/>
        <v>0</v>
      </c>
      <c r="G49" s="55"/>
      <c r="H49" s="54">
        <f t="shared" si="6"/>
        <v>0</v>
      </c>
      <c r="I49" s="54">
        <f t="shared" si="7"/>
        <v>0</v>
      </c>
      <c r="J49" s="54">
        <f t="shared" si="8"/>
        <v>0</v>
      </c>
      <c r="K49" s="54">
        <f t="shared" si="0"/>
        <v>0</v>
      </c>
      <c r="L49" s="54">
        <f t="shared" si="9"/>
        <v>0</v>
      </c>
      <c r="M49" s="54">
        <f t="shared" si="10"/>
        <v>0</v>
      </c>
      <c r="N49" s="54">
        <f t="shared" si="11"/>
        <v>0</v>
      </c>
      <c r="O49" s="54">
        <f t="shared" si="12"/>
        <v>0</v>
      </c>
    </row>
    <row r="50" spans="1:15" ht="14.25" x14ac:dyDescent="0.3">
      <c r="A50" s="58">
        <f t="shared" si="1"/>
        <v>16</v>
      </c>
      <c r="B50" s="57">
        <v>0</v>
      </c>
      <c r="C50" s="56">
        <f t="shared" si="2"/>
        <v>0</v>
      </c>
      <c r="D50" s="54">
        <f t="shared" si="3"/>
        <v>0</v>
      </c>
      <c r="E50" s="54">
        <f t="shared" si="4"/>
        <v>0</v>
      </c>
      <c r="F50" s="54">
        <f t="shared" si="5"/>
        <v>0</v>
      </c>
      <c r="G50" s="55"/>
      <c r="H50" s="54">
        <f t="shared" si="6"/>
        <v>0</v>
      </c>
      <c r="I50" s="54">
        <f t="shared" si="7"/>
        <v>0</v>
      </c>
      <c r="J50" s="54">
        <f t="shared" si="8"/>
        <v>0</v>
      </c>
      <c r="K50" s="54">
        <f t="shared" si="0"/>
        <v>0</v>
      </c>
      <c r="L50" s="54">
        <f t="shared" si="9"/>
        <v>0</v>
      </c>
      <c r="M50" s="54">
        <f t="shared" si="10"/>
        <v>0</v>
      </c>
      <c r="N50" s="54">
        <f t="shared" si="11"/>
        <v>0</v>
      </c>
      <c r="O50" s="54">
        <f t="shared" si="12"/>
        <v>0</v>
      </c>
    </row>
    <row r="51" spans="1:15" ht="14.25" x14ac:dyDescent="0.3">
      <c r="A51" s="58">
        <f t="shared" si="1"/>
        <v>17</v>
      </c>
      <c r="B51" s="57">
        <v>0</v>
      </c>
      <c r="C51" s="56">
        <f t="shared" si="2"/>
        <v>0</v>
      </c>
      <c r="D51" s="54">
        <f t="shared" si="3"/>
        <v>0</v>
      </c>
      <c r="E51" s="54">
        <f t="shared" si="4"/>
        <v>0</v>
      </c>
      <c r="F51" s="54">
        <f t="shared" si="5"/>
        <v>0</v>
      </c>
      <c r="G51" s="55"/>
      <c r="H51" s="54">
        <f t="shared" si="6"/>
        <v>0</v>
      </c>
      <c r="I51" s="54">
        <f t="shared" si="7"/>
        <v>0</v>
      </c>
      <c r="J51" s="54">
        <f t="shared" si="8"/>
        <v>0</v>
      </c>
      <c r="K51" s="54">
        <f t="shared" si="0"/>
        <v>0</v>
      </c>
      <c r="L51" s="54">
        <f t="shared" si="9"/>
        <v>0</v>
      </c>
      <c r="M51" s="54">
        <f t="shared" si="10"/>
        <v>0</v>
      </c>
      <c r="N51" s="54">
        <f t="shared" si="11"/>
        <v>0</v>
      </c>
      <c r="O51" s="54">
        <f t="shared" si="12"/>
        <v>0</v>
      </c>
    </row>
    <row r="52" spans="1:15" ht="14.25" x14ac:dyDescent="0.3">
      <c r="A52" s="58">
        <f t="shared" si="1"/>
        <v>18</v>
      </c>
      <c r="B52" s="57">
        <v>0</v>
      </c>
      <c r="C52" s="56">
        <f t="shared" si="2"/>
        <v>0</v>
      </c>
      <c r="D52" s="54">
        <f t="shared" si="3"/>
        <v>0</v>
      </c>
      <c r="E52" s="54">
        <f t="shared" si="4"/>
        <v>0</v>
      </c>
      <c r="F52" s="54">
        <f t="shared" si="5"/>
        <v>0</v>
      </c>
      <c r="G52" s="55"/>
      <c r="H52" s="54">
        <f t="shared" si="6"/>
        <v>0</v>
      </c>
      <c r="I52" s="54">
        <f t="shared" si="7"/>
        <v>0</v>
      </c>
      <c r="J52" s="54">
        <f t="shared" si="8"/>
        <v>0</v>
      </c>
      <c r="K52" s="54">
        <f t="shared" si="0"/>
        <v>0</v>
      </c>
      <c r="L52" s="54">
        <f t="shared" si="9"/>
        <v>0</v>
      </c>
      <c r="M52" s="54">
        <f t="shared" si="10"/>
        <v>0</v>
      </c>
      <c r="N52" s="54">
        <f t="shared" si="11"/>
        <v>0</v>
      </c>
      <c r="O52" s="54">
        <f t="shared" si="12"/>
        <v>0</v>
      </c>
    </row>
    <row r="53" spans="1:15" ht="14.25" x14ac:dyDescent="0.3">
      <c r="A53" s="58">
        <f t="shared" si="1"/>
        <v>19</v>
      </c>
      <c r="B53" s="57">
        <v>0</v>
      </c>
      <c r="C53" s="56">
        <f t="shared" si="2"/>
        <v>0</v>
      </c>
      <c r="D53" s="54">
        <f t="shared" si="3"/>
        <v>0</v>
      </c>
      <c r="E53" s="54">
        <f t="shared" si="4"/>
        <v>0</v>
      </c>
      <c r="F53" s="54">
        <f t="shared" si="5"/>
        <v>0</v>
      </c>
      <c r="G53" s="55"/>
      <c r="H53" s="54">
        <f t="shared" si="6"/>
        <v>0</v>
      </c>
      <c r="I53" s="54">
        <f t="shared" si="7"/>
        <v>0</v>
      </c>
      <c r="J53" s="54">
        <f t="shared" si="8"/>
        <v>0</v>
      </c>
      <c r="K53" s="54">
        <f t="shared" si="0"/>
        <v>0</v>
      </c>
      <c r="L53" s="54">
        <f t="shared" si="9"/>
        <v>0</v>
      </c>
      <c r="M53" s="54">
        <f t="shared" si="10"/>
        <v>0</v>
      </c>
      <c r="N53" s="54">
        <f t="shared" si="11"/>
        <v>0</v>
      </c>
      <c r="O53" s="54">
        <f t="shared" si="12"/>
        <v>0</v>
      </c>
    </row>
    <row r="54" spans="1:15" ht="14.25" x14ac:dyDescent="0.3">
      <c r="A54" s="58">
        <f t="shared" si="1"/>
        <v>20</v>
      </c>
      <c r="B54" s="57">
        <v>0</v>
      </c>
      <c r="C54" s="56">
        <f t="shared" si="2"/>
        <v>0</v>
      </c>
      <c r="D54" s="54">
        <f t="shared" si="3"/>
        <v>0</v>
      </c>
      <c r="E54" s="54">
        <f t="shared" si="4"/>
        <v>0</v>
      </c>
      <c r="F54" s="54">
        <f t="shared" si="5"/>
        <v>0</v>
      </c>
      <c r="G54" s="55"/>
      <c r="H54" s="54">
        <f t="shared" si="6"/>
        <v>0</v>
      </c>
      <c r="I54" s="54">
        <f t="shared" si="7"/>
        <v>0</v>
      </c>
      <c r="J54" s="54">
        <f t="shared" si="8"/>
        <v>0</v>
      </c>
      <c r="K54" s="54">
        <f t="shared" si="0"/>
        <v>0</v>
      </c>
      <c r="L54" s="54">
        <f t="shared" si="9"/>
        <v>0</v>
      </c>
      <c r="M54" s="54">
        <f t="shared" si="10"/>
        <v>0</v>
      </c>
      <c r="N54" s="54">
        <f t="shared" si="11"/>
        <v>0</v>
      </c>
      <c r="O54" s="54">
        <f t="shared" si="12"/>
        <v>0</v>
      </c>
    </row>
    <row r="55" spans="1:15" ht="14.25" x14ac:dyDescent="0.3">
      <c r="A55" s="58">
        <f t="shared" si="1"/>
        <v>21</v>
      </c>
      <c r="B55" s="57">
        <v>0</v>
      </c>
      <c r="C55" s="56">
        <f t="shared" si="2"/>
        <v>0</v>
      </c>
      <c r="D55" s="54">
        <f t="shared" si="3"/>
        <v>0</v>
      </c>
      <c r="E55" s="54">
        <f t="shared" si="4"/>
        <v>0</v>
      </c>
      <c r="F55" s="54">
        <f t="shared" si="5"/>
        <v>0</v>
      </c>
      <c r="G55" s="55"/>
      <c r="H55" s="54">
        <f t="shared" si="6"/>
        <v>0</v>
      </c>
      <c r="I55" s="54">
        <f t="shared" si="7"/>
        <v>0</v>
      </c>
      <c r="J55" s="54">
        <f t="shared" si="8"/>
        <v>0</v>
      </c>
      <c r="K55" s="54">
        <f t="shared" si="0"/>
        <v>0</v>
      </c>
      <c r="L55" s="54">
        <f t="shared" si="9"/>
        <v>0</v>
      </c>
      <c r="M55" s="54">
        <f t="shared" si="10"/>
        <v>0</v>
      </c>
      <c r="N55" s="54">
        <f t="shared" si="11"/>
        <v>0</v>
      </c>
      <c r="O55" s="54">
        <f t="shared" si="12"/>
        <v>0</v>
      </c>
    </row>
    <row r="56" spans="1:15" ht="14.25" x14ac:dyDescent="0.3">
      <c r="A56" s="58">
        <f t="shared" si="1"/>
        <v>22</v>
      </c>
      <c r="B56" s="57">
        <v>0</v>
      </c>
      <c r="C56" s="56">
        <f t="shared" si="2"/>
        <v>0</v>
      </c>
      <c r="D56" s="54">
        <f t="shared" si="3"/>
        <v>0</v>
      </c>
      <c r="E56" s="54">
        <f t="shared" si="4"/>
        <v>0</v>
      </c>
      <c r="F56" s="54">
        <f t="shared" si="5"/>
        <v>0</v>
      </c>
      <c r="G56" s="55"/>
      <c r="H56" s="54">
        <f t="shared" si="6"/>
        <v>0</v>
      </c>
      <c r="I56" s="54">
        <f t="shared" si="7"/>
        <v>0</v>
      </c>
      <c r="J56" s="54">
        <f t="shared" si="8"/>
        <v>0</v>
      </c>
      <c r="K56" s="54">
        <f t="shared" si="0"/>
        <v>0</v>
      </c>
      <c r="L56" s="54">
        <f t="shared" si="9"/>
        <v>0</v>
      </c>
      <c r="M56" s="54">
        <f t="shared" si="10"/>
        <v>0</v>
      </c>
      <c r="N56" s="54">
        <f t="shared" si="11"/>
        <v>0</v>
      </c>
      <c r="O56" s="54">
        <f t="shared" si="12"/>
        <v>0</v>
      </c>
    </row>
    <row r="57" spans="1:15" ht="14.25" x14ac:dyDescent="0.3">
      <c r="A57" s="58">
        <f t="shared" si="1"/>
        <v>23</v>
      </c>
      <c r="B57" s="57">
        <v>0</v>
      </c>
      <c r="C57" s="56">
        <f t="shared" si="2"/>
        <v>0</v>
      </c>
      <c r="D57" s="54">
        <f t="shared" si="3"/>
        <v>0</v>
      </c>
      <c r="E57" s="54">
        <f t="shared" si="4"/>
        <v>0</v>
      </c>
      <c r="F57" s="54">
        <f t="shared" si="5"/>
        <v>0</v>
      </c>
      <c r="G57" s="55"/>
      <c r="H57" s="54">
        <f t="shared" si="6"/>
        <v>0</v>
      </c>
      <c r="I57" s="54">
        <f t="shared" si="7"/>
        <v>0</v>
      </c>
      <c r="J57" s="54">
        <f t="shared" si="8"/>
        <v>0</v>
      </c>
      <c r="K57" s="54">
        <f t="shared" si="0"/>
        <v>0</v>
      </c>
      <c r="L57" s="54">
        <f t="shared" si="9"/>
        <v>0</v>
      </c>
      <c r="M57" s="54">
        <f t="shared" si="10"/>
        <v>0</v>
      </c>
      <c r="N57" s="54">
        <f t="shared" si="11"/>
        <v>0</v>
      </c>
      <c r="O57" s="54">
        <f t="shared" si="12"/>
        <v>0</v>
      </c>
    </row>
    <row r="58" spans="1:15" ht="14.25" x14ac:dyDescent="0.3">
      <c r="A58" s="58">
        <f t="shared" si="1"/>
        <v>24</v>
      </c>
      <c r="B58" s="57">
        <v>0</v>
      </c>
      <c r="C58" s="56">
        <f t="shared" si="2"/>
        <v>0</v>
      </c>
      <c r="D58" s="54">
        <f t="shared" si="3"/>
        <v>0</v>
      </c>
      <c r="E58" s="54">
        <f t="shared" si="4"/>
        <v>0</v>
      </c>
      <c r="F58" s="54">
        <f t="shared" si="5"/>
        <v>0</v>
      </c>
      <c r="G58" s="55"/>
      <c r="H58" s="54">
        <f t="shared" si="6"/>
        <v>0</v>
      </c>
      <c r="I58" s="54">
        <f t="shared" si="7"/>
        <v>0</v>
      </c>
      <c r="J58" s="54">
        <f t="shared" si="8"/>
        <v>0</v>
      </c>
      <c r="K58" s="54">
        <f t="shared" si="0"/>
        <v>0</v>
      </c>
      <c r="L58" s="54">
        <f t="shared" si="9"/>
        <v>0</v>
      </c>
      <c r="M58" s="54">
        <f t="shared" si="10"/>
        <v>0</v>
      </c>
      <c r="N58" s="54">
        <f t="shared" si="11"/>
        <v>0</v>
      </c>
      <c r="O58" s="54">
        <f t="shared" si="12"/>
        <v>0</v>
      </c>
    </row>
    <row r="59" spans="1:15" ht="14.25" x14ac:dyDescent="0.3">
      <c r="A59" s="58">
        <f t="shared" si="1"/>
        <v>25</v>
      </c>
      <c r="B59" s="57">
        <v>0</v>
      </c>
      <c r="C59" s="56">
        <f t="shared" si="2"/>
        <v>0</v>
      </c>
      <c r="D59" s="54">
        <f t="shared" si="3"/>
        <v>0</v>
      </c>
      <c r="E59" s="54">
        <f t="shared" si="4"/>
        <v>0</v>
      </c>
      <c r="F59" s="54">
        <f t="shared" si="5"/>
        <v>0</v>
      </c>
      <c r="G59" s="55"/>
      <c r="H59" s="54">
        <f t="shared" si="6"/>
        <v>0</v>
      </c>
      <c r="I59" s="54">
        <f t="shared" si="7"/>
        <v>0</v>
      </c>
      <c r="J59" s="54">
        <f t="shared" si="8"/>
        <v>0</v>
      </c>
      <c r="K59" s="54">
        <f t="shared" si="0"/>
        <v>0</v>
      </c>
      <c r="L59" s="54">
        <f t="shared" si="9"/>
        <v>0</v>
      </c>
      <c r="M59" s="54">
        <f t="shared" si="10"/>
        <v>0</v>
      </c>
      <c r="N59" s="54">
        <f t="shared" si="11"/>
        <v>0</v>
      </c>
      <c r="O59" s="54">
        <f t="shared" si="12"/>
        <v>0</v>
      </c>
    </row>
    <row r="60" spans="1:15" ht="14.25" x14ac:dyDescent="0.3">
      <c r="A60" s="58">
        <f t="shared" si="1"/>
        <v>26</v>
      </c>
      <c r="B60" s="57">
        <v>0</v>
      </c>
      <c r="C60" s="56">
        <f t="shared" si="2"/>
        <v>0</v>
      </c>
      <c r="D60" s="54">
        <f t="shared" si="3"/>
        <v>0</v>
      </c>
      <c r="E60" s="54">
        <f t="shared" si="4"/>
        <v>0</v>
      </c>
      <c r="F60" s="54">
        <f t="shared" si="5"/>
        <v>0</v>
      </c>
      <c r="G60" s="55"/>
      <c r="H60" s="54">
        <f t="shared" si="6"/>
        <v>0</v>
      </c>
      <c r="I60" s="54">
        <f t="shared" si="7"/>
        <v>0</v>
      </c>
      <c r="J60" s="54">
        <f t="shared" si="8"/>
        <v>0</v>
      </c>
      <c r="K60" s="54">
        <f t="shared" si="0"/>
        <v>0</v>
      </c>
      <c r="L60" s="54">
        <f t="shared" si="9"/>
        <v>0</v>
      </c>
      <c r="M60" s="54">
        <f t="shared" si="10"/>
        <v>0</v>
      </c>
      <c r="N60" s="54">
        <f t="shared" si="11"/>
        <v>0</v>
      </c>
      <c r="O60" s="54">
        <f t="shared" si="12"/>
        <v>0</v>
      </c>
    </row>
    <row r="61" spans="1:15" ht="14.25" x14ac:dyDescent="0.3">
      <c r="A61" s="58">
        <f t="shared" si="1"/>
        <v>27</v>
      </c>
      <c r="B61" s="57">
        <v>0</v>
      </c>
      <c r="C61" s="56">
        <f t="shared" si="2"/>
        <v>0</v>
      </c>
      <c r="D61" s="54">
        <f t="shared" si="3"/>
        <v>0</v>
      </c>
      <c r="E61" s="54">
        <f t="shared" si="4"/>
        <v>0</v>
      </c>
      <c r="F61" s="54">
        <f t="shared" si="5"/>
        <v>0</v>
      </c>
      <c r="G61" s="55"/>
      <c r="H61" s="54">
        <f t="shared" si="6"/>
        <v>0</v>
      </c>
      <c r="I61" s="54">
        <f t="shared" si="7"/>
        <v>0</v>
      </c>
      <c r="J61" s="54">
        <f t="shared" si="8"/>
        <v>0</v>
      </c>
      <c r="K61" s="54">
        <f t="shared" si="0"/>
        <v>0</v>
      </c>
      <c r="L61" s="54">
        <f t="shared" si="9"/>
        <v>0</v>
      </c>
      <c r="M61" s="54">
        <f t="shared" si="10"/>
        <v>0</v>
      </c>
      <c r="N61" s="54">
        <f t="shared" si="11"/>
        <v>0</v>
      </c>
      <c r="O61" s="54">
        <f t="shared" si="12"/>
        <v>0</v>
      </c>
    </row>
    <row r="62" spans="1:15" ht="14.25" x14ac:dyDescent="0.3">
      <c r="A62" s="58">
        <f t="shared" si="1"/>
        <v>28</v>
      </c>
      <c r="B62" s="57">
        <v>0</v>
      </c>
      <c r="C62" s="56">
        <f t="shared" si="2"/>
        <v>0</v>
      </c>
      <c r="D62" s="54">
        <f t="shared" si="3"/>
        <v>0</v>
      </c>
      <c r="E62" s="54">
        <f t="shared" si="4"/>
        <v>0</v>
      </c>
      <c r="F62" s="54">
        <f t="shared" si="5"/>
        <v>0</v>
      </c>
      <c r="G62" s="55"/>
      <c r="H62" s="54">
        <f t="shared" si="6"/>
        <v>0</v>
      </c>
      <c r="I62" s="54">
        <f t="shared" si="7"/>
        <v>0</v>
      </c>
      <c r="J62" s="54">
        <f t="shared" si="8"/>
        <v>0</v>
      </c>
      <c r="K62" s="54">
        <f t="shared" si="0"/>
        <v>0</v>
      </c>
      <c r="L62" s="54">
        <f t="shared" si="9"/>
        <v>0</v>
      </c>
      <c r="M62" s="54">
        <f t="shared" si="10"/>
        <v>0</v>
      </c>
      <c r="N62" s="54">
        <f t="shared" si="11"/>
        <v>0</v>
      </c>
      <c r="O62" s="54">
        <f t="shared" si="12"/>
        <v>0</v>
      </c>
    </row>
    <row r="63" spans="1:15" ht="14.25" x14ac:dyDescent="0.3">
      <c r="A63" s="58">
        <f t="shared" si="1"/>
        <v>29</v>
      </c>
      <c r="B63" s="57">
        <v>0</v>
      </c>
      <c r="C63" s="56">
        <f t="shared" si="2"/>
        <v>0</v>
      </c>
      <c r="D63" s="54">
        <f t="shared" si="3"/>
        <v>0</v>
      </c>
      <c r="E63" s="54">
        <f t="shared" si="4"/>
        <v>0</v>
      </c>
      <c r="F63" s="54">
        <f t="shared" si="5"/>
        <v>0</v>
      </c>
      <c r="G63" s="55"/>
      <c r="H63" s="54">
        <f t="shared" si="6"/>
        <v>0</v>
      </c>
      <c r="I63" s="54">
        <f t="shared" si="7"/>
        <v>0</v>
      </c>
      <c r="J63" s="54">
        <f t="shared" si="8"/>
        <v>0</v>
      </c>
      <c r="K63" s="54">
        <f t="shared" si="0"/>
        <v>0</v>
      </c>
      <c r="L63" s="54">
        <f t="shared" si="9"/>
        <v>0</v>
      </c>
      <c r="M63" s="54">
        <f t="shared" si="10"/>
        <v>0</v>
      </c>
      <c r="N63" s="54">
        <f t="shared" si="11"/>
        <v>0</v>
      </c>
      <c r="O63" s="54">
        <f t="shared" si="12"/>
        <v>0</v>
      </c>
    </row>
    <row r="64" spans="1:15" ht="14.25" x14ac:dyDescent="0.3">
      <c r="A64" s="58">
        <f t="shared" si="1"/>
        <v>30</v>
      </c>
      <c r="B64" s="57">
        <v>0</v>
      </c>
      <c r="C64" s="56">
        <f t="shared" si="2"/>
        <v>0</v>
      </c>
      <c r="D64" s="54">
        <f t="shared" si="3"/>
        <v>0</v>
      </c>
      <c r="E64" s="54">
        <f t="shared" si="4"/>
        <v>0</v>
      </c>
      <c r="F64" s="54">
        <f t="shared" si="5"/>
        <v>0</v>
      </c>
      <c r="G64" s="55"/>
      <c r="H64" s="54">
        <f t="shared" si="6"/>
        <v>0</v>
      </c>
      <c r="I64" s="54">
        <f t="shared" si="7"/>
        <v>0</v>
      </c>
      <c r="J64" s="54">
        <f t="shared" si="8"/>
        <v>0</v>
      </c>
      <c r="K64" s="54">
        <f t="shared" si="0"/>
        <v>0</v>
      </c>
      <c r="L64" s="54">
        <f t="shared" si="9"/>
        <v>0</v>
      </c>
      <c r="M64" s="54">
        <f t="shared" si="10"/>
        <v>0</v>
      </c>
      <c r="N64" s="54">
        <f t="shared" si="11"/>
        <v>0</v>
      </c>
      <c r="O64" s="54">
        <f t="shared" si="12"/>
        <v>0</v>
      </c>
    </row>
  </sheetData>
  <mergeCells count="2">
    <mergeCell ref="A3:A31"/>
    <mergeCell ref="A1:O1"/>
  </mergeCells>
  <conditionalFormatting sqref="B35:B64 C4:C7 C10:C16 C18">
    <cfRule type="cellIs" dxfId="9" priority="1" stopIfTrue="1" operator="greaterThan">
      <formula>0</formula>
    </cfRule>
    <cfRule type="cellIs" dxfId="8" priority="2" stopIfTrue="1" operator="lessThan">
      <formula>0</formula>
    </cfRule>
  </conditionalFormatting>
  <printOptions horizontalCentered="1" verticalCentered="1"/>
  <pageMargins left="0.75" right="0.75" top="1" bottom="1" header="0" footer="0"/>
  <pageSetup paperSize="9" orientation="landscape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6"/>
  <sheetViews>
    <sheetView zoomScale="145" zoomScaleNormal="145" workbookViewId="0">
      <selection activeCell="I20" sqref="I20"/>
    </sheetView>
  </sheetViews>
  <sheetFormatPr baseColWidth="10" defaultRowHeight="12" customHeight="1" x14ac:dyDescent="0.2"/>
  <cols>
    <col min="1" max="1" width="4" style="27" bestFit="1" customWidth="1"/>
    <col min="2" max="10" width="10.7109375" style="27" customWidth="1"/>
    <col min="11" max="12" width="11.140625" style="27" bestFit="1" customWidth="1"/>
    <col min="13" max="19" width="10.7109375" style="27" customWidth="1"/>
    <col min="20" max="20" width="12.7109375" style="27" customWidth="1"/>
    <col min="21" max="21" width="18.140625" style="27" bestFit="1" customWidth="1"/>
    <col min="22" max="16384" width="11.42578125" style="27"/>
  </cols>
  <sheetData>
    <row r="1" spans="1:15" ht="18.75" x14ac:dyDescent="0.3">
      <c r="A1" s="99" t="s">
        <v>194</v>
      </c>
      <c r="B1" s="100"/>
      <c r="C1" s="100"/>
      <c r="D1" s="100"/>
      <c r="E1" s="100"/>
      <c r="F1" s="100"/>
      <c r="G1" s="100"/>
      <c r="H1" s="100"/>
      <c r="I1" s="100"/>
      <c r="J1" s="41"/>
      <c r="K1" s="41"/>
      <c r="L1" s="41"/>
      <c r="M1" s="41"/>
      <c r="N1" s="41"/>
      <c r="O1" s="41"/>
    </row>
    <row r="2" spans="1:15" ht="5.0999999999999996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2" customHeight="1" x14ac:dyDescent="0.2">
      <c r="A3" s="101" t="s">
        <v>120</v>
      </c>
      <c r="B3" s="98" t="s">
        <v>119</v>
      </c>
      <c r="C3" s="98"/>
      <c r="D3" s="98"/>
      <c r="E3" s="41"/>
      <c r="F3" s="101" t="s">
        <v>118</v>
      </c>
      <c r="G3" s="98" t="s">
        <v>193</v>
      </c>
      <c r="H3" s="98"/>
      <c r="I3" s="98"/>
      <c r="J3" s="41"/>
      <c r="K3" s="41"/>
      <c r="L3" s="41"/>
      <c r="M3" s="41"/>
      <c r="N3" s="41"/>
      <c r="O3" s="41"/>
    </row>
    <row r="4" spans="1:15" ht="12" customHeight="1" x14ac:dyDescent="0.2">
      <c r="A4" s="101"/>
      <c r="B4" s="97" t="s">
        <v>116</v>
      </c>
      <c r="C4" s="97"/>
      <c r="D4" s="47">
        <v>150000</v>
      </c>
      <c r="E4" s="41"/>
      <c r="F4" s="101"/>
      <c r="G4" s="97" t="s">
        <v>50</v>
      </c>
      <c r="H4" s="97"/>
      <c r="I4" s="48">
        <f>ROUND(PV/(1+pIGV)*pIGV,2)</f>
        <v>22881.360000000001</v>
      </c>
      <c r="K4" s="41"/>
      <c r="L4" s="41"/>
      <c r="M4" s="41"/>
      <c r="N4" s="41"/>
      <c r="O4" s="41"/>
    </row>
    <row r="5" spans="1:15" ht="12" customHeight="1" x14ac:dyDescent="0.2">
      <c r="A5" s="101"/>
      <c r="B5" s="97" t="s">
        <v>47</v>
      </c>
      <c r="C5" s="97"/>
      <c r="D5" s="50">
        <v>3</v>
      </c>
      <c r="E5" s="41"/>
      <c r="F5" s="101"/>
      <c r="G5" s="97" t="s">
        <v>192</v>
      </c>
      <c r="H5" s="97"/>
      <c r="I5" s="48">
        <f>PV-IGV</f>
        <v>127118.64</v>
      </c>
      <c r="K5" s="41"/>
      <c r="L5" s="41"/>
      <c r="M5" s="41"/>
      <c r="N5" s="41"/>
      <c r="O5" s="41"/>
    </row>
    <row r="6" spans="1:15" ht="12" customHeight="1" x14ac:dyDescent="0.2">
      <c r="A6" s="101"/>
      <c r="B6" s="97" t="s">
        <v>111</v>
      </c>
      <c r="C6" s="97"/>
      <c r="D6" s="50">
        <v>30</v>
      </c>
      <c r="E6" s="41"/>
      <c r="F6" s="101"/>
      <c r="G6" s="97" t="s">
        <v>191</v>
      </c>
      <c r="H6" s="97"/>
      <c r="I6" s="48">
        <f>VV+SUM(D13:D17)</f>
        <v>127618.64</v>
      </c>
      <c r="K6" s="41"/>
      <c r="L6" s="41"/>
      <c r="M6" s="41"/>
      <c r="N6" s="41"/>
      <c r="O6" s="41"/>
    </row>
    <row r="7" spans="1:15" ht="12" customHeight="1" x14ac:dyDescent="0.2">
      <c r="A7" s="101"/>
      <c r="B7" s="97" t="s">
        <v>109</v>
      </c>
      <c r="C7" s="97"/>
      <c r="D7" s="50">
        <v>360</v>
      </c>
      <c r="E7" s="41"/>
      <c r="F7" s="101"/>
      <c r="G7" s="97" t="s">
        <v>190</v>
      </c>
      <c r="H7" s="97"/>
      <c r="I7" s="87">
        <f>(1+TEA)^(frec/NDiasxAgno)-1</f>
        <v>9.8635805532114595E-3</v>
      </c>
    </row>
    <row r="8" spans="1:15" ht="12" customHeight="1" x14ac:dyDescent="0.2">
      <c r="A8" s="101"/>
      <c r="B8" s="97" t="s">
        <v>189</v>
      </c>
      <c r="C8" s="97"/>
      <c r="D8" s="44">
        <v>0.125</v>
      </c>
      <c r="E8" s="41"/>
      <c r="F8" s="101"/>
      <c r="G8" s="97" t="s">
        <v>112</v>
      </c>
      <c r="H8" s="97"/>
      <c r="I8" s="51">
        <f>NDiasxAgno/frec</f>
        <v>12</v>
      </c>
      <c r="O8" s="41"/>
    </row>
    <row r="9" spans="1:15" ht="12" customHeight="1" x14ac:dyDescent="0.2">
      <c r="A9" s="101"/>
      <c r="B9" s="97" t="s">
        <v>188</v>
      </c>
      <c r="C9" s="97"/>
      <c r="D9" s="44">
        <v>0.18</v>
      </c>
      <c r="E9" s="41"/>
      <c r="F9" s="101"/>
      <c r="G9" s="97" t="s">
        <v>110</v>
      </c>
      <c r="H9" s="97"/>
      <c r="I9" s="51">
        <f>NCxA*NA</f>
        <v>36</v>
      </c>
      <c r="J9" s="41"/>
      <c r="O9" s="41"/>
    </row>
    <row r="10" spans="1:15" ht="12" customHeight="1" x14ac:dyDescent="0.2">
      <c r="A10" s="101"/>
      <c r="B10" s="97" t="s">
        <v>187</v>
      </c>
      <c r="C10" s="97"/>
      <c r="D10" s="44">
        <v>0.3</v>
      </c>
      <c r="E10" s="41"/>
      <c r="F10" s="101"/>
      <c r="G10" s="98" t="s">
        <v>97</v>
      </c>
      <c r="H10" s="98"/>
      <c r="I10" s="98"/>
      <c r="J10" s="41"/>
      <c r="O10" s="41"/>
    </row>
    <row r="11" spans="1:15" ht="12" customHeight="1" x14ac:dyDescent="0.2">
      <c r="A11" s="101"/>
      <c r="B11" s="97" t="s">
        <v>186</v>
      </c>
      <c r="C11" s="97"/>
      <c r="D11" s="44">
        <v>0.01</v>
      </c>
      <c r="E11" s="41"/>
      <c r="F11" s="101"/>
      <c r="G11" s="97" t="s">
        <v>77</v>
      </c>
      <c r="H11" s="97"/>
      <c r="I11" s="48">
        <f>pSegRie*PV/NCxA</f>
        <v>37.5</v>
      </c>
      <c r="J11" s="41"/>
      <c r="O11" s="41"/>
    </row>
    <row r="12" spans="1:15" ht="12" customHeight="1" x14ac:dyDescent="0.2">
      <c r="A12" s="101"/>
      <c r="B12" s="98" t="s">
        <v>108</v>
      </c>
      <c r="C12" s="98"/>
      <c r="D12" s="98"/>
      <c r="E12" s="41"/>
      <c r="F12" s="101"/>
      <c r="G12" s="98" t="s">
        <v>104</v>
      </c>
      <c r="H12" s="98"/>
      <c r="I12" s="98"/>
      <c r="O12" s="41"/>
    </row>
    <row r="13" spans="1:15" ht="12" customHeight="1" x14ac:dyDescent="0.2">
      <c r="A13" s="101"/>
      <c r="B13" s="97" t="s">
        <v>106</v>
      </c>
      <c r="C13" s="97"/>
      <c r="D13" s="47">
        <v>0</v>
      </c>
      <c r="E13" s="41"/>
      <c r="F13" s="101"/>
      <c r="G13" s="97" t="s">
        <v>102</v>
      </c>
      <c r="H13" s="97"/>
      <c r="I13" s="48">
        <f>-SUM(Interes)</f>
        <v>24617.934435632971</v>
      </c>
      <c r="O13" s="41"/>
    </row>
    <row r="14" spans="1:15" ht="12" customHeight="1" x14ac:dyDescent="0.2">
      <c r="A14" s="101"/>
      <c r="B14" s="97" t="s">
        <v>105</v>
      </c>
      <c r="C14" s="97"/>
      <c r="D14" s="47">
        <v>0</v>
      </c>
      <c r="E14" s="41"/>
      <c r="F14" s="101"/>
      <c r="G14" s="97" t="s">
        <v>100</v>
      </c>
      <c r="H14" s="97"/>
      <c r="I14" s="48">
        <f>-SUM(Amort)</f>
        <v>127618.63999999997</v>
      </c>
      <c r="O14" s="41"/>
    </row>
    <row r="15" spans="1:15" ht="12" customHeight="1" x14ac:dyDescent="0.2">
      <c r="A15" s="101"/>
      <c r="B15" s="97" t="s">
        <v>103</v>
      </c>
      <c r="C15" s="97"/>
      <c r="D15" s="47">
        <v>0</v>
      </c>
      <c r="E15" s="41"/>
      <c r="F15" s="101"/>
      <c r="G15" s="97" t="s">
        <v>96</v>
      </c>
      <c r="H15" s="97"/>
      <c r="I15" s="48">
        <f>-SUM(SegRie)</f>
        <v>1350</v>
      </c>
      <c r="O15" s="41"/>
    </row>
    <row r="16" spans="1:15" ht="12" customHeight="1" x14ac:dyDescent="0.2">
      <c r="A16" s="101"/>
      <c r="B16" s="97" t="s">
        <v>101</v>
      </c>
      <c r="C16" s="97"/>
      <c r="D16" s="47">
        <v>0</v>
      </c>
      <c r="E16" s="41"/>
      <c r="F16" s="101"/>
      <c r="G16" s="97" t="s">
        <v>94</v>
      </c>
      <c r="H16" s="97"/>
      <c r="I16" s="48">
        <f>-SUM(Comision)</f>
        <v>360</v>
      </c>
      <c r="O16" s="41"/>
    </row>
    <row r="17" spans="1:21" ht="12" customHeight="1" x14ac:dyDescent="0.2">
      <c r="A17" s="101"/>
      <c r="B17" s="97" t="s">
        <v>185</v>
      </c>
      <c r="C17" s="97"/>
      <c r="D17" s="47">
        <v>500</v>
      </c>
      <c r="E17" s="41"/>
      <c r="F17" s="101"/>
      <c r="G17" s="97" t="s">
        <v>28</v>
      </c>
      <c r="H17" s="97"/>
      <c r="I17" s="48">
        <f>-SUM(Recompra)</f>
        <v>1271.1864</v>
      </c>
      <c r="O17" s="41"/>
    </row>
    <row r="18" spans="1:21" ht="12" customHeight="1" x14ac:dyDescent="0.2">
      <c r="A18" s="101"/>
      <c r="B18" s="98" t="s">
        <v>97</v>
      </c>
      <c r="C18" s="98"/>
      <c r="D18" s="98"/>
      <c r="E18" s="41"/>
      <c r="F18" s="101"/>
      <c r="G18" s="97" t="s">
        <v>184</v>
      </c>
      <c r="H18" s="97"/>
      <c r="I18" s="48">
        <f>SUM(I13:I17)</f>
        <v>155217.76083563294</v>
      </c>
      <c r="O18" s="41"/>
    </row>
    <row r="19" spans="1:21" ht="12" customHeight="1" x14ac:dyDescent="0.2">
      <c r="A19" s="101"/>
      <c r="B19" s="97" t="s">
        <v>95</v>
      </c>
      <c r="C19" s="97"/>
      <c r="D19" s="47">
        <v>10</v>
      </c>
      <c r="E19" s="41"/>
      <c r="F19" s="101"/>
      <c r="G19" s="98" t="s">
        <v>91</v>
      </c>
      <c r="H19" s="98"/>
      <c r="I19" s="98"/>
      <c r="O19" s="41"/>
    </row>
    <row r="20" spans="1:21" ht="12" customHeight="1" x14ac:dyDescent="0.2">
      <c r="A20" s="101"/>
      <c r="B20" s="97" t="s">
        <v>89</v>
      </c>
      <c r="C20" s="97"/>
      <c r="D20" s="44">
        <v>3.0000000000000001E-3</v>
      </c>
      <c r="E20" s="41"/>
      <c r="F20" s="101"/>
      <c r="G20" s="97" t="s">
        <v>183</v>
      </c>
      <c r="H20" s="97"/>
      <c r="I20" s="45">
        <f>POWER(1+IRR(N26:N326,1%),NDiasxAgno/frec)-1</f>
        <v>0.13901032284072667</v>
      </c>
      <c r="O20" s="41"/>
    </row>
    <row r="21" spans="1:21" ht="12" customHeight="1" x14ac:dyDescent="0.2">
      <c r="A21" s="101"/>
      <c r="B21" s="98" t="s">
        <v>87</v>
      </c>
      <c r="C21" s="98"/>
      <c r="D21" s="98"/>
      <c r="E21" s="41"/>
      <c r="F21" s="101"/>
      <c r="G21" s="97" t="s">
        <v>182</v>
      </c>
      <c r="H21" s="97"/>
      <c r="I21" s="45">
        <f>POWER(1+IRR(P26:P326,1%),NDiasxAgno/frec)-1</f>
        <v>-9.1483641919876346E-2</v>
      </c>
      <c r="O21" s="41"/>
    </row>
    <row r="22" spans="1:21" ht="12" customHeight="1" x14ac:dyDescent="0.2">
      <c r="A22" s="101"/>
      <c r="B22" s="97" t="s">
        <v>181</v>
      </c>
      <c r="C22" s="97"/>
      <c r="D22" s="44">
        <v>0</v>
      </c>
      <c r="E22" s="41"/>
      <c r="F22" s="101"/>
      <c r="G22" s="97" t="s">
        <v>180</v>
      </c>
      <c r="H22" s="97"/>
      <c r="I22" s="43">
        <f>N26+NPV((1+COK)^(frec/NDiasxAgno)-1,N27:N326)</f>
        <v>-27599.120835632915</v>
      </c>
      <c r="O22" s="41"/>
    </row>
    <row r="23" spans="1:21" ht="12" customHeight="1" x14ac:dyDescent="0.2">
      <c r="A23" s="101"/>
      <c r="B23" s="97" t="s">
        <v>179</v>
      </c>
      <c r="C23" s="97"/>
      <c r="D23" s="44">
        <v>0</v>
      </c>
      <c r="E23" s="41"/>
      <c r="F23" s="101"/>
      <c r="G23" s="97" t="s">
        <v>178</v>
      </c>
      <c r="H23" s="97"/>
      <c r="I23" s="43">
        <f>P26+NPV((1+WACC)^(frec/NDiasxAgno)-1,P27:P326)</f>
        <v>18434.851495056952</v>
      </c>
      <c r="O23" s="41"/>
    </row>
    <row r="24" spans="1:21" ht="5.0999999999999996" customHeight="1" x14ac:dyDescent="0.2">
      <c r="A24" s="42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21" ht="25.5" x14ac:dyDescent="0.2">
      <c r="A25" s="38" t="s">
        <v>7</v>
      </c>
      <c r="B25" s="39" t="s">
        <v>81</v>
      </c>
      <c r="C25" s="38" t="s">
        <v>4</v>
      </c>
      <c r="D25" s="38" t="s">
        <v>2</v>
      </c>
      <c r="E25" s="38" t="s">
        <v>1</v>
      </c>
      <c r="F25" s="38" t="s">
        <v>31</v>
      </c>
      <c r="G25" s="38" t="s">
        <v>77</v>
      </c>
      <c r="H25" s="38" t="s">
        <v>76</v>
      </c>
      <c r="I25" s="38" t="s">
        <v>28</v>
      </c>
      <c r="J25" s="37" t="s">
        <v>5</v>
      </c>
      <c r="K25" s="38" t="s">
        <v>24</v>
      </c>
      <c r="L25" s="38" t="s">
        <v>51</v>
      </c>
      <c r="M25" s="38" t="s">
        <v>177</v>
      </c>
      <c r="N25" s="37" t="s">
        <v>176</v>
      </c>
      <c r="O25" s="37" t="s">
        <v>175</v>
      </c>
      <c r="P25" s="37" t="s">
        <v>174</v>
      </c>
    </row>
    <row r="26" spans="1:21" ht="12" customHeight="1" x14ac:dyDescent="0.2">
      <c r="A26" s="33">
        <v>0</v>
      </c>
      <c r="B26" s="36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28">
        <f>Leasing</f>
        <v>127618.64</v>
      </c>
      <c r="O26" s="28">
        <f>Leasing</f>
        <v>127618.64</v>
      </c>
      <c r="P26" s="28">
        <f>Leasing</f>
        <v>127618.64</v>
      </c>
    </row>
    <row r="27" spans="1:21" ht="12" customHeight="1" x14ac:dyDescent="0.2">
      <c r="A27" s="33">
        <f t="shared" ref="A27:A90" si="0">+A26+1</f>
        <v>1</v>
      </c>
      <c r="B27" s="30" t="s">
        <v>6</v>
      </c>
      <c r="C27" s="28">
        <f t="shared" ref="C27:C90" si="1">IF(NC=1,Leasing,IF(NC&lt;=N,J26,0))</f>
        <v>127618.64</v>
      </c>
      <c r="D27" s="28">
        <f t="shared" ref="D27:D90" si="2">-SI*TEP</f>
        <v>-1258.7767357312941</v>
      </c>
      <c r="E27" s="28">
        <f t="shared" ref="E27:E90" si="3">IF(NC&lt;=N,IF(PG="T",0,IF(PG="P",Interes,PMT(TEP,N-NC+1,SI,0,0))),0)</f>
        <v>-4228.7937343231379</v>
      </c>
      <c r="F27" s="28">
        <f t="shared" ref="F27:F90" si="4">IF(NC&lt;=N,IF(OR(PG="T",PG="P"),0,Cuota-Interes),0)</f>
        <v>-2970.0169985918437</v>
      </c>
      <c r="G27" s="28">
        <f t="shared" ref="G27:G90" si="5">IF(NC&lt;=N,-SegRiePer,0)</f>
        <v>-37.5</v>
      </c>
      <c r="H27" s="28">
        <f t="shared" ref="H27:H90" si="6">IF(NC&lt;=N,-ComPer,0)</f>
        <v>-10</v>
      </c>
      <c r="I27" s="28">
        <f t="shared" ref="I27:I90" si="7">IF(NC=N,-pRecompra*VV,0)</f>
        <v>0</v>
      </c>
      <c r="J27" s="28">
        <f t="shared" ref="J27:J90" si="8">IF(PG="T",SI-Interes,SI+Amort)</f>
        <v>124648.62300140815</v>
      </c>
      <c r="K27" s="28">
        <f t="shared" ref="K27:K90" si="9">IF(NC&lt;=N,-VV/N,0)</f>
        <v>-3531.0733333333333</v>
      </c>
      <c r="L27" s="28">
        <f t="shared" ref="L27:L90" si="10">IF(NC&lt;=N,(Interes+SegRie+Comision+Depreciacion)*pIR,0)</f>
        <v>-1451.2050207193881</v>
      </c>
      <c r="M27" s="28">
        <f t="shared" ref="M27:M90" si="11">(Cuota+SegRie+Comision+Recompra)*pIGV</f>
        <v>-769.73287217816483</v>
      </c>
      <c r="N27" s="28">
        <f t="shared" ref="N27:N90" si="12">Cuota+SegRie+Comision+Recompra</f>
        <v>-4276.2937343231379</v>
      </c>
      <c r="O27" s="28">
        <f t="shared" ref="O27:O90" si="13">Flujo+IGVP</f>
        <v>-5046.0266065013029</v>
      </c>
      <c r="P27" s="28">
        <f t="shared" ref="P27:P90" si="14">Flujo-Ahorro</f>
        <v>-2825.08871360375</v>
      </c>
      <c r="U27" s="34"/>
    </row>
    <row r="28" spans="1:21" ht="12" customHeight="1" x14ac:dyDescent="0.2">
      <c r="A28" s="33">
        <f t="shared" si="0"/>
        <v>2</v>
      </c>
      <c r="B28" s="30" t="s">
        <v>6</v>
      </c>
      <c r="C28" s="28">
        <f t="shared" si="1"/>
        <v>124648.62300140815</v>
      </c>
      <c r="D28" s="28">
        <f t="shared" si="2"/>
        <v>-1229.4817338212761</v>
      </c>
      <c r="E28" s="28">
        <f t="shared" si="3"/>
        <v>-4228.7937343231379</v>
      </c>
      <c r="F28" s="28">
        <f t="shared" si="4"/>
        <v>-2999.3120005018618</v>
      </c>
      <c r="G28" s="28">
        <f t="shared" si="5"/>
        <v>-37.5</v>
      </c>
      <c r="H28" s="28">
        <f t="shared" si="6"/>
        <v>-10</v>
      </c>
      <c r="I28" s="28">
        <f t="shared" si="7"/>
        <v>0</v>
      </c>
      <c r="J28" s="28">
        <f t="shared" si="8"/>
        <v>121649.31100090629</v>
      </c>
      <c r="K28" s="28">
        <f t="shared" si="9"/>
        <v>-3531.0733333333333</v>
      </c>
      <c r="L28" s="28">
        <f t="shared" si="10"/>
        <v>-1442.4165201463829</v>
      </c>
      <c r="M28" s="28">
        <f t="shared" si="11"/>
        <v>-769.73287217816483</v>
      </c>
      <c r="N28" s="28">
        <f t="shared" si="12"/>
        <v>-4276.2937343231379</v>
      </c>
      <c r="O28" s="28">
        <f t="shared" si="13"/>
        <v>-5046.0266065013029</v>
      </c>
      <c r="P28" s="28">
        <f t="shared" si="14"/>
        <v>-2833.8772141767549</v>
      </c>
    </row>
    <row r="29" spans="1:21" ht="12" customHeight="1" x14ac:dyDescent="0.2">
      <c r="A29" s="33">
        <f t="shared" si="0"/>
        <v>3</v>
      </c>
      <c r="B29" s="30" t="s">
        <v>6</v>
      </c>
      <c r="C29" s="28">
        <f t="shared" si="1"/>
        <v>121649.31100090629</v>
      </c>
      <c r="D29" s="28">
        <f t="shared" si="2"/>
        <v>-1199.8977783001121</v>
      </c>
      <c r="E29" s="28">
        <f t="shared" si="3"/>
        <v>-4228.7937343231397</v>
      </c>
      <c r="F29" s="28">
        <f t="shared" si="4"/>
        <v>-3028.8959560230278</v>
      </c>
      <c r="G29" s="28">
        <f t="shared" si="5"/>
        <v>-37.5</v>
      </c>
      <c r="H29" s="28">
        <f t="shared" si="6"/>
        <v>-10</v>
      </c>
      <c r="I29" s="28">
        <f t="shared" si="7"/>
        <v>0</v>
      </c>
      <c r="J29" s="28">
        <f t="shared" si="8"/>
        <v>118620.41504488327</v>
      </c>
      <c r="K29" s="28">
        <f t="shared" si="9"/>
        <v>-3531.0733333333333</v>
      </c>
      <c r="L29" s="28">
        <f t="shared" si="10"/>
        <v>-1433.5413334900336</v>
      </c>
      <c r="M29" s="28">
        <f t="shared" si="11"/>
        <v>-769.73287217816517</v>
      </c>
      <c r="N29" s="28">
        <f t="shared" si="12"/>
        <v>-4276.2937343231397</v>
      </c>
      <c r="O29" s="28">
        <f t="shared" si="13"/>
        <v>-5046.0266065013047</v>
      </c>
      <c r="P29" s="28">
        <f t="shared" si="14"/>
        <v>-2842.7524008331061</v>
      </c>
    </row>
    <row r="30" spans="1:21" ht="12" customHeight="1" x14ac:dyDescent="0.2">
      <c r="A30" s="33">
        <f t="shared" si="0"/>
        <v>4</v>
      </c>
      <c r="B30" s="30" t="s">
        <v>6</v>
      </c>
      <c r="C30" s="28">
        <f t="shared" si="1"/>
        <v>118620.41504488327</v>
      </c>
      <c r="D30" s="28">
        <f t="shared" si="2"/>
        <v>-1170.0220190505827</v>
      </c>
      <c r="E30" s="28">
        <f t="shared" si="3"/>
        <v>-4228.7937343231379</v>
      </c>
      <c r="F30" s="28">
        <f t="shared" si="4"/>
        <v>-3058.7717152725554</v>
      </c>
      <c r="G30" s="28">
        <f t="shared" si="5"/>
        <v>-37.5</v>
      </c>
      <c r="H30" s="28">
        <f t="shared" si="6"/>
        <v>-10</v>
      </c>
      <c r="I30" s="28">
        <f t="shared" si="7"/>
        <v>0</v>
      </c>
      <c r="J30" s="28">
        <f t="shared" si="8"/>
        <v>115561.64332961071</v>
      </c>
      <c r="K30" s="28">
        <f t="shared" si="9"/>
        <v>-3531.0733333333333</v>
      </c>
      <c r="L30" s="28">
        <f t="shared" si="10"/>
        <v>-1424.5786057151747</v>
      </c>
      <c r="M30" s="28">
        <f t="shared" si="11"/>
        <v>-769.73287217816483</v>
      </c>
      <c r="N30" s="28">
        <f t="shared" si="12"/>
        <v>-4276.2937343231379</v>
      </c>
      <c r="O30" s="28">
        <f t="shared" si="13"/>
        <v>-5046.0266065013029</v>
      </c>
      <c r="P30" s="28">
        <f t="shared" si="14"/>
        <v>-2851.7151286079634</v>
      </c>
    </row>
    <row r="31" spans="1:21" ht="12" customHeight="1" x14ac:dyDescent="0.2">
      <c r="A31" s="33">
        <f t="shared" si="0"/>
        <v>5</v>
      </c>
      <c r="B31" s="30" t="s">
        <v>6</v>
      </c>
      <c r="C31" s="28">
        <f t="shared" si="1"/>
        <v>115561.64332961071</v>
      </c>
      <c r="D31" s="28">
        <f t="shared" si="2"/>
        <v>-1139.851577843107</v>
      </c>
      <c r="E31" s="28">
        <f t="shared" si="3"/>
        <v>-4228.7937343231388</v>
      </c>
      <c r="F31" s="28">
        <f t="shared" si="4"/>
        <v>-3088.9421564800318</v>
      </c>
      <c r="G31" s="28">
        <f t="shared" si="5"/>
        <v>-37.5</v>
      </c>
      <c r="H31" s="28">
        <f t="shared" si="6"/>
        <v>-10</v>
      </c>
      <c r="I31" s="28">
        <f t="shared" si="7"/>
        <v>0</v>
      </c>
      <c r="J31" s="28">
        <f t="shared" si="8"/>
        <v>112472.70117313068</v>
      </c>
      <c r="K31" s="28">
        <f t="shared" si="9"/>
        <v>-3531.0733333333333</v>
      </c>
      <c r="L31" s="28">
        <f t="shared" si="10"/>
        <v>-1415.527473352932</v>
      </c>
      <c r="M31" s="28">
        <f t="shared" si="11"/>
        <v>-769.73287217816494</v>
      </c>
      <c r="N31" s="28">
        <f t="shared" si="12"/>
        <v>-4276.2937343231388</v>
      </c>
      <c r="O31" s="28">
        <f t="shared" si="13"/>
        <v>-5046.0266065013038</v>
      </c>
      <c r="P31" s="28">
        <f t="shared" si="14"/>
        <v>-2860.7662609702065</v>
      </c>
    </row>
    <row r="32" spans="1:21" ht="12" customHeight="1" x14ac:dyDescent="0.2">
      <c r="A32" s="33">
        <f t="shared" si="0"/>
        <v>6</v>
      </c>
      <c r="B32" s="30" t="s">
        <v>6</v>
      </c>
      <c r="C32" s="28">
        <f t="shared" si="1"/>
        <v>112472.70117313068</v>
      </c>
      <c r="D32" s="28">
        <f t="shared" si="2"/>
        <v>-1109.3835480584555</v>
      </c>
      <c r="E32" s="28">
        <f t="shared" si="3"/>
        <v>-4228.7937343231379</v>
      </c>
      <c r="F32" s="28">
        <f t="shared" si="4"/>
        <v>-3119.4101862646821</v>
      </c>
      <c r="G32" s="28">
        <f t="shared" si="5"/>
        <v>-37.5</v>
      </c>
      <c r="H32" s="28">
        <f t="shared" si="6"/>
        <v>-10</v>
      </c>
      <c r="I32" s="28">
        <f t="shared" si="7"/>
        <v>0</v>
      </c>
      <c r="J32" s="28">
        <f t="shared" si="8"/>
        <v>109353.29098686601</v>
      </c>
      <c r="K32" s="28">
        <f t="shared" si="9"/>
        <v>-3531.0733333333333</v>
      </c>
      <c r="L32" s="28">
        <f t="shared" si="10"/>
        <v>-1406.3870644175365</v>
      </c>
      <c r="M32" s="28">
        <f t="shared" si="11"/>
        <v>-769.73287217816483</v>
      </c>
      <c r="N32" s="28">
        <f t="shared" si="12"/>
        <v>-4276.2937343231379</v>
      </c>
      <c r="O32" s="28">
        <f t="shared" si="13"/>
        <v>-5046.0266065013029</v>
      </c>
      <c r="P32" s="28">
        <f t="shared" si="14"/>
        <v>-2869.9066699056011</v>
      </c>
    </row>
    <row r="33" spans="1:16" ht="12" customHeight="1" x14ac:dyDescent="0.2">
      <c r="A33" s="33">
        <f t="shared" si="0"/>
        <v>7</v>
      </c>
      <c r="B33" s="30" t="s">
        <v>6</v>
      </c>
      <c r="C33" s="28">
        <f t="shared" si="1"/>
        <v>109353.29098686601</v>
      </c>
      <c r="D33" s="28">
        <f t="shared" si="2"/>
        <v>-1078.6149944077256</v>
      </c>
      <c r="E33" s="28">
        <f t="shared" si="3"/>
        <v>-4228.7937343231388</v>
      </c>
      <c r="F33" s="28">
        <f t="shared" si="4"/>
        <v>-3150.1787399154132</v>
      </c>
      <c r="G33" s="28">
        <f t="shared" si="5"/>
        <v>-37.5</v>
      </c>
      <c r="H33" s="28">
        <f t="shared" si="6"/>
        <v>-10</v>
      </c>
      <c r="I33" s="28">
        <f t="shared" si="7"/>
        <v>0</v>
      </c>
      <c r="J33" s="28">
        <f t="shared" si="8"/>
        <v>106203.11224695059</v>
      </c>
      <c r="K33" s="28">
        <f t="shared" si="9"/>
        <v>-3531.0733333333333</v>
      </c>
      <c r="L33" s="28">
        <f t="shared" si="10"/>
        <v>-1397.1564983223177</v>
      </c>
      <c r="M33" s="28">
        <f t="shared" si="11"/>
        <v>-769.73287217816494</v>
      </c>
      <c r="N33" s="28">
        <f t="shared" si="12"/>
        <v>-4276.2937343231388</v>
      </c>
      <c r="O33" s="28">
        <f t="shared" si="13"/>
        <v>-5046.0266065013038</v>
      </c>
      <c r="P33" s="28">
        <f t="shared" si="14"/>
        <v>-2879.1372360008208</v>
      </c>
    </row>
    <row r="34" spans="1:16" ht="12" customHeight="1" x14ac:dyDescent="0.2">
      <c r="A34" s="33">
        <f t="shared" si="0"/>
        <v>8</v>
      </c>
      <c r="B34" s="30" t="s">
        <v>6</v>
      </c>
      <c r="C34" s="28">
        <f t="shared" si="1"/>
        <v>106203.11224695059</v>
      </c>
      <c r="D34" s="28">
        <f t="shared" si="2"/>
        <v>-1047.5429526495557</v>
      </c>
      <c r="E34" s="28">
        <f t="shared" si="3"/>
        <v>-4228.7937343231388</v>
      </c>
      <c r="F34" s="28">
        <f t="shared" si="4"/>
        <v>-3181.2507816735833</v>
      </c>
      <c r="G34" s="28">
        <f t="shared" si="5"/>
        <v>-37.5</v>
      </c>
      <c r="H34" s="28">
        <f t="shared" si="6"/>
        <v>-10</v>
      </c>
      <c r="I34" s="28">
        <f t="shared" si="7"/>
        <v>0</v>
      </c>
      <c r="J34" s="28">
        <f t="shared" si="8"/>
        <v>103021.861465277</v>
      </c>
      <c r="K34" s="28">
        <f t="shared" si="9"/>
        <v>-3531.0733333333333</v>
      </c>
      <c r="L34" s="28">
        <f t="shared" si="10"/>
        <v>-1387.8348857948668</v>
      </c>
      <c r="M34" s="28">
        <f t="shared" si="11"/>
        <v>-769.73287217816494</v>
      </c>
      <c r="N34" s="28">
        <f t="shared" si="12"/>
        <v>-4276.2937343231388</v>
      </c>
      <c r="O34" s="28">
        <f t="shared" si="13"/>
        <v>-5046.0266065013038</v>
      </c>
      <c r="P34" s="28">
        <f t="shared" si="14"/>
        <v>-2888.458848528272</v>
      </c>
    </row>
    <row r="35" spans="1:16" ht="12" customHeight="1" x14ac:dyDescent="0.2">
      <c r="A35" s="33">
        <f t="shared" si="0"/>
        <v>9</v>
      </c>
      <c r="B35" s="30" t="s">
        <v>6</v>
      </c>
      <c r="C35" s="28">
        <f t="shared" si="1"/>
        <v>103021.861465277</v>
      </c>
      <c r="D35" s="28">
        <f t="shared" si="2"/>
        <v>-1016.1644293045513</v>
      </c>
      <c r="E35" s="28">
        <f t="shared" si="3"/>
        <v>-4228.7937343231388</v>
      </c>
      <c r="F35" s="28">
        <f t="shared" si="4"/>
        <v>-3212.6293050185877</v>
      </c>
      <c r="G35" s="28">
        <f t="shared" si="5"/>
        <v>-37.5</v>
      </c>
      <c r="H35" s="28">
        <f t="shared" si="6"/>
        <v>-10</v>
      </c>
      <c r="I35" s="28">
        <f t="shared" si="7"/>
        <v>0</v>
      </c>
      <c r="J35" s="28">
        <f t="shared" si="8"/>
        <v>99809.232160258412</v>
      </c>
      <c r="K35" s="28">
        <f t="shared" si="9"/>
        <v>-3531.0733333333333</v>
      </c>
      <c r="L35" s="28">
        <f t="shared" si="10"/>
        <v>-1378.4213287913653</v>
      </c>
      <c r="M35" s="28">
        <f t="shared" si="11"/>
        <v>-769.73287217816494</v>
      </c>
      <c r="N35" s="28">
        <f t="shared" si="12"/>
        <v>-4276.2937343231388</v>
      </c>
      <c r="O35" s="28">
        <f t="shared" si="13"/>
        <v>-5046.0266065013038</v>
      </c>
      <c r="P35" s="28">
        <f t="shared" si="14"/>
        <v>-2897.8724055317734</v>
      </c>
    </row>
    <row r="36" spans="1:16" ht="12" customHeight="1" x14ac:dyDescent="0.2">
      <c r="A36" s="33">
        <f t="shared" si="0"/>
        <v>10</v>
      </c>
      <c r="B36" s="30" t="s">
        <v>6</v>
      </c>
      <c r="C36" s="28">
        <f t="shared" si="1"/>
        <v>99809.232160258412</v>
      </c>
      <c r="D36" s="28">
        <f t="shared" si="2"/>
        <v>-984.47640136689267</v>
      </c>
      <c r="E36" s="28">
        <f t="shared" si="3"/>
        <v>-4228.7937343231379</v>
      </c>
      <c r="F36" s="28">
        <f t="shared" si="4"/>
        <v>-3244.3173329562451</v>
      </c>
      <c r="G36" s="28">
        <f t="shared" si="5"/>
        <v>-37.5</v>
      </c>
      <c r="H36" s="28">
        <f t="shared" si="6"/>
        <v>-10</v>
      </c>
      <c r="I36" s="28">
        <f t="shared" si="7"/>
        <v>0</v>
      </c>
      <c r="J36" s="28">
        <f t="shared" si="8"/>
        <v>96564.914827302171</v>
      </c>
      <c r="K36" s="28">
        <f t="shared" si="9"/>
        <v>-3531.0733333333333</v>
      </c>
      <c r="L36" s="28">
        <f t="shared" si="10"/>
        <v>-1368.9149204100677</v>
      </c>
      <c r="M36" s="28">
        <f t="shared" si="11"/>
        <v>-769.73287217816483</v>
      </c>
      <c r="N36" s="28">
        <f t="shared" si="12"/>
        <v>-4276.2937343231379</v>
      </c>
      <c r="O36" s="28">
        <f t="shared" si="13"/>
        <v>-5046.0266065013029</v>
      </c>
      <c r="P36" s="28">
        <f t="shared" si="14"/>
        <v>-2907.3788139130702</v>
      </c>
    </row>
    <row r="37" spans="1:16" ht="12" customHeight="1" x14ac:dyDescent="0.2">
      <c r="A37" s="33">
        <f t="shared" si="0"/>
        <v>11</v>
      </c>
      <c r="B37" s="30" t="s">
        <v>6</v>
      </c>
      <c r="C37" s="28">
        <f t="shared" si="1"/>
        <v>96564.914827302171</v>
      </c>
      <c r="D37" s="28">
        <f t="shared" si="2"/>
        <v>-952.47581601309867</v>
      </c>
      <c r="E37" s="28">
        <f t="shared" si="3"/>
        <v>-4228.7937343231388</v>
      </c>
      <c r="F37" s="28">
        <f t="shared" si="4"/>
        <v>-3276.3179183100401</v>
      </c>
      <c r="G37" s="28">
        <f t="shared" si="5"/>
        <v>-37.5</v>
      </c>
      <c r="H37" s="28">
        <f t="shared" si="6"/>
        <v>-10</v>
      </c>
      <c r="I37" s="28">
        <f t="shared" si="7"/>
        <v>0</v>
      </c>
      <c r="J37" s="28">
        <f t="shared" si="8"/>
        <v>93288.596908992127</v>
      </c>
      <c r="K37" s="28">
        <f t="shared" si="9"/>
        <v>-3531.0733333333333</v>
      </c>
      <c r="L37" s="28">
        <f t="shared" si="10"/>
        <v>-1359.3147448039297</v>
      </c>
      <c r="M37" s="28">
        <f t="shared" si="11"/>
        <v>-769.73287217816494</v>
      </c>
      <c r="N37" s="28">
        <f t="shared" si="12"/>
        <v>-4276.2937343231388</v>
      </c>
      <c r="O37" s="28">
        <f t="shared" si="13"/>
        <v>-5046.0266065013038</v>
      </c>
      <c r="P37" s="28">
        <f t="shared" si="14"/>
        <v>-2916.9789895192089</v>
      </c>
    </row>
    <row r="38" spans="1:16" ht="12" customHeight="1" x14ac:dyDescent="0.2">
      <c r="A38" s="33">
        <f t="shared" si="0"/>
        <v>12</v>
      </c>
      <c r="B38" s="30" t="s">
        <v>6</v>
      </c>
      <c r="C38" s="28">
        <f t="shared" si="1"/>
        <v>93288.596908992127</v>
      </c>
      <c r="D38" s="28">
        <f t="shared" si="2"/>
        <v>-920.15959030791737</v>
      </c>
      <c r="E38" s="28">
        <f t="shared" si="3"/>
        <v>-4228.7937343231379</v>
      </c>
      <c r="F38" s="28">
        <f t="shared" si="4"/>
        <v>-3308.6341440152205</v>
      </c>
      <c r="G38" s="28">
        <f t="shared" si="5"/>
        <v>-37.5</v>
      </c>
      <c r="H38" s="28">
        <f t="shared" si="6"/>
        <v>-10</v>
      </c>
      <c r="I38" s="28">
        <f t="shared" si="7"/>
        <v>0</v>
      </c>
      <c r="J38" s="28">
        <f t="shared" si="8"/>
        <v>89979.96276497691</v>
      </c>
      <c r="K38" s="28">
        <f t="shared" si="9"/>
        <v>-3531.0733333333333</v>
      </c>
      <c r="L38" s="28">
        <f t="shared" si="10"/>
        <v>-1349.6198770923752</v>
      </c>
      <c r="M38" s="28">
        <f t="shared" si="11"/>
        <v>-769.73287217816483</v>
      </c>
      <c r="N38" s="28">
        <f t="shared" si="12"/>
        <v>-4276.2937343231379</v>
      </c>
      <c r="O38" s="28">
        <f t="shared" si="13"/>
        <v>-5046.0266065013029</v>
      </c>
      <c r="P38" s="28">
        <f t="shared" si="14"/>
        <v>-2926.6738572307627</v>
      </c>
    </row>
    <row r="39" spans="1:16" ht="12" customHeight="1" x14ac:dyDescent="0.2">
      <c r="A39" s="33">
        <f t="shared" si="0"/>
        <v>13</v>
      </c>
      <c r="B39" s="30" t="s">
        <v>6</v>
      </c>
      <c r="C39" s="28">
        <f t="shared" si="1"/>
        <v>89979.96276497691</v>
      </c>
      <c r="D39" s="28">
        <f t="shared" si="2"/>
        <v>-887.52461090731742</v>
      </c>
      <c r="E39" s="28">
        <f t="shared" si="3"/>
        <v>-4228.7937343231388</v>
      </c>
      <c r="F39" s="28">
        <f t="shared" si="4"/>
        <v>-3341.2691234158215</v>
      </c>
      <c r="G39" s="28">
        <f t="shared" si="5"/>
        <v>-37.5</v>
      </c>
      <c r="H39" s="28">
        <f t="shared" si="6"/>
        <v>-10</v>
      </c>
      <c r="I39" s="28">
        <f t="shared" si="7"/>
        <v>0</v>
      </c>
      <c r="J39" s="28">
        <f t="shared" si="8"/>
        <v>86638.693641561083</v>
      </c>
      <c r="K39" s="28">
        <f t="shared" si="9"/>
        <v>-3531.0733333333333</v>
      </c>
      <c r="L39" s="28">
        <f t="shared" si="10"/>
        <v>-1339.8293832721952</v>
      </c>
      <c r="M39" s="28">
        <f t="shared" si="11"/>
        <v>-769.73287217816494</v>
      </c>
      <c r="N39" s="28">
        <f t="shared" si="12"/>
        <v>-4276.2937343231388</v>
      </c>
      <c r="O39" s="28">
        <f t="shared" si="13"/>
        <v>-5046.0266065013038</v>
      </c>
      <c r="P39" s="28">
        <f t="shared" si="14"/>
        <v>-2936.4643510509436</v>
      </c>
    </row>
    <row r="40" spans="1:16" ht="12" customHeight="1" x14ac:dyDescent="0.2">
      <c r="A40" s="33">
        <f t="shared" si="0"/>
        <v>14</v>
      </c>
      <c r="B40" s="30" t="s">
        <v>6</v>
      </c>
      <c r="C40" s="28">
        <f t="shared" si="1"/>
        <v>86638.693641561083</v>
      </c>
      <c r="D40" s="28">
        <f t="shared" si="2"/>
        <v>-854.56773375854721</v>
      </c>
      <c r="E40" s="28">
        <f t="shared" si="3"/>
        <v>-4228.7937343231379</v>
      </c>
      <c r="F40" s="28">
        <f t="shared" si="4"/>
        <v>-3374.2260005645908</v>
      </c>
      <c r="G40" s="28">
        <f t="shared" si="5"/>
        <v>-37.5</v>
      </c>
      <c r="H40" s="28">
        <f t="shared" si="6"/>
        <v>-10</v>
      </c>
      <c r="I40" s="28">
        <f t="shared" si="7"/>
        <v>0</v>
      </c>
      <c r="J40" s="28">
        <f t="shared" si="8"/>
        <v>83264.467640996489</v>
      </c>
      <c r="K40" s="28">
        <f t="shared" si="9"/>
        <v>-3531.0733333333333</v>
      </c>
      <c r="L40" s="28">
        <f t="shared" si="10"/>
        <v>-1329.942320127564</v>
      </c>
      <c r="M40" s="28">
        <f t="shared" si="11"/>
        <v>-769.73287217816483</v>
      </c>
      <c r="N40" s="28">
        <f t="shared" si="12"/>
        <v>-4276.2937343231379</v>
      </c>
      <c r="O40" s="28">
        <f t="shared" si="13"/>
        <v>-5046.0266065013029</v>
      </c>
      <c r="P40" s="28">
        <f t="shared" si="14"/>
        <v>-2946.3514141955739</v>
      </c>
    </row>
    <row r="41" spans="1:16" ht="12" customHeight="1" x14ac:dyDescent="0.2">
      <c r="A41" s="33">
        <f t="shared" si="0"/>
        <v>15</v>
      </c>
      <c r="B41" s="30" t="s">
        <v>6</v>
      </c>
      <c r="C41" s="28">
        <f t="shared" si="1"/>
        <v>83264.467640996489</v>
      </c>
      <c r="D41" s="28">
        <f t="shared" si="2"/>
        <v>-821.28578379723785</v>
      </c>
      <c r="E41" s="28">
        <f t="shared" si="3"/>
        <v>-4228.7937343231379</v>
      </c>
      <c r="F41" s="28">
        <f t="shared" si="4"/>
        <v>-3407.5079505259</v>
      </c>
      <c r="G41" s="28">
        <f t="shared" si="5"/>
        <v>-37.5</v>
      </c>
      <c r="H41" s="28">
        <f t="shared" si="6"/>
        <v>-10</v>
      </c>
      <c r="I41" s="28">
        <f t="shared" si="7"/>
        <v>0</v>
      </c>
      <c r="J41" s="28">
        <f t="shared" si="8"/>
        <v>79856.959690470583</v>
      </c>
      <c r="K41" s="28">
        <f t="shared" si="9"/>
        <v>-3531.0733333333333</v>
      </c>
      <c r="L41" s="28">
        <f t="shared" si="10"/>
        <v>-1319.9577351391711</v>
      </c>
      <c r="M41" s="28">
        <f t="shared" si="11"/>
        <v>-769.73287217816483</v>
      </c>
      <c r="N41" s="28">
        <f t="shared" si="12"/>
        <v>-4276.2937343231379</v>
      </c>
      <c r="O41" s="28">
        <f t="shared" si="13"/>
        <v>-5046.0266065013029</v>
      </c>
      <c r="P41" s="28">
        <f t="shared" si="14"/>
        <v>-2956.335999183967</v>
      </c>
    </row>
    <row r="42" spans="1:16" ht="12" customHeight="1" x14ac:dyDescent="0.2">
      <c r="A42" s="33">
        <f t="shared" si="0"/>
        <v>16</v>
      </c>
      <c r="B42" s="30" t="s">
        <v>6</v>
      </c>
      <c r="C42" s="28">
        <f t="shared" si="1"/>
        <v>79856.959690470583</v>
      </c>
      <c r="D42" s="28">
        <f t="shared" si="2"/>
        <v>-787.67555464151701</v>
      </c>
      <c r="E42" s="28">
        <f t="shared" si="3"/>
        <v>-4228.7937343231379</v>
      </c>
      <c r="F42" s="28">
        <f t="shared" si="4"/>
        <v>-3441.1181796816209</v>
      </c>
      <c r="G42" s="28">
        <f t="shared" si="5"/>
        <v>-37.5</v>
      </c>
      <c r="H42" s="28">
        <f t="shared" si="6"/>
        <v>-10</v>
      </c>
      <c r="I42" s="28">
        <f t="shared" si="7"/>
        <v>0</v>
      </c>
      <c r="J42" s="28">
        <f t="shared" si="8"/>
        <v>76415.84151078896</v>
      </c>
      <c r="K42" s="28">
        <f t="shared" si="9"/>
        <v>-3531.0733333333333</v>
      </c>
      <c r="L42" s="28">
        <f t="shared" si="10"/>
        <v>-1309.8746663924551</v>
      </c>
      <c r="M42" s="28">
        <f t="shared" si="11"/>
        <v>-769.73287217816483</v>
      </c>
      <c r="N42" s="28">
        <f t="shared" si="12"/>
        <v>-4276.2937343231379</v>
      </c>
      <c r="O42" s="28">
        <f t="shared" si="13"/>
        <v>-5046.0266065013029</v>
      </c>
      <c r="P42" s="28">
        <f t="shared" si="14"/>
        <v>-2966.419067930683</v>
      </c>
    </row>
    <row r="43" spans="1:16" ht="12" customHeight="1" x14ac:dyDescent="0.2">
      <c r="A43" s="33">
        <f t="shared" si="0"/>
        <v>17</v>
      </c>
      <c r="B43" s="30" t="s">
        <v>6</v>
      </c>
      <c r="C43" s="28">
        <f t="shared" si="1"/>
        <v>76415.84151078896</v>
      </c>
      <c r="D43" s="28">
        <f t="shared" si="2"/>
        <v>-753.73380828310701</v>
      </c>
      <c r="E43" s="28">
        <f t="shared" si="3"/>
        <v>-4228.793734323137</v>
      </c>
      <c r="F43" s="28">
        <f t="shared" si="4"/>
        <v>-3475.0599260400299</v>
      </c>
      <c r="G43" s="28">
        <f t="shared" si="5"/>
        <v>-37.5</v>
      </c>
      <c r="H43" s="28">
        <f t="shared" si="6"/>
        <v>-10</v>
      </c>
      <c r="I43" s="28">
        <f t="shared" si="7"/>
        <v>0</v>
      </c>
      <c r="J43" s="28">
        <f t="shared" si="8"/>
        <v>72940.781584748926</v>
      </c>
      <c r="K43" s="28">
        <f t="shared" si="9"/>
        <v>-3531.0733333333333</v>
      </c>
      <c r="L43" s="28">
        <f t="shared" si="10"/>
        <v>-1299.692142484932</v>
      </c>
      <c r="M43" s="28">
        <f t="shared" si="11"/>
        <v>-769.7328721781646</v>
      </c>
      <c r="N43" s="28">
        <f t="shared" si="12"/>
        <v>-4276.293734323137</v>
      </c>
      <c r="O43" s="28">
        <f t="shared" si="13"/>
        <v>-5046.026606501302</v>
      </c>
      <c r="P43" s="28">
        <f t="shared" si="14"/>
        <v>-2976.601591838205</v>
      </c>
    </row>
    <row r="44" spans="1:16" ht="12" customHeight="1" x14ac:dyDescent="0.2">
      <c r="A44" s="33">
        <f t="shared" si="0"/>
        <v>18</v>
      </c>
      <c r="B44" s="30" t="s">
        <v>6</v>
      </c>
      <c r="C44" s="28">
        <f t="shared" si="1"/>
        <v>72940.781584748926</v>
      </c>
      <c r="D44" s="28">
        <f t="shared" si="2"/>
        <v>-719.457274775374</v>
      </c>
      <c r="E44" s="28">
        <f t="shared" si="3"/>
        <v>-4228.793734323137</v>
      </c>
      <c r="F44" s="28">
        <f t="shared" si="4"/>
        <v>-3509.3364595477628</v>
      </c>
      <c r="G44" s="28">
        <f t="shared" si="5"/>
        <v>-37.5</v>
      </c>
      <c r="H44" s="28">
        <f t="shared" si="6"/>
        <v>-10</v>
      </c>
      <c r="I44" s="28">
        <f t="shared" si="7"/>
        <v>0</v>
      </c>
      <c r="J44" s="28">
        <f t="shared" si="8"/>
        <v>69431.445125201164</v>
      </c>
      <c r="K44" s="28">
        <f t="shared" si="9"/>
        <v>-3531.0733333333333</v>
      </c>
      <c r="L44" s="28">
        <f t="shared" si="10"/>
        <v>-1289.4091824326122</v>
      </c>
      <c r="M44" s="28">
        <f t="shared" si="11"/>
        <v>-769.7328721781646</v>
      </c>
      <c r="N44" s="28">
        <f t="shared" si="12"/>
        <v>-4276.293734323137</v>
      </c>
      <c r="O44" s="28">
        <f t="shared" si="13"/>
        <v>-5046.026606501302</v>
      </c>
      <c r="P44" s="28">
        <f t="shared" si="14"/>
        <v>-2986.8845518905246</v>
      </c>
    </row>
    <row r="45" spans="1:16" ht="12" customHeight="1" x14ac:dyDescent="0.2">
      <c r="A45" s="33">
        <f t="shared" si="0"/>
        <v>19</v>
      </c>
      <c r="B45" s="30" t="s">
        <v>6</v>
      </c>
      <c r="C45" s="28">
        <f t="shared" si="1"/>
        <v>69431.445125201164</v>
      </c>
      <c r="D45" s="28">
        <f t="shared" si="2"/>
        <v>-684.84265191830275</v>
      </c>
      <c r="E45" s="28">
        <f t="shared" si="3"/>
        <v>-4228.793734323137</v>
      </c>
      <c r="F45" s="28">
        <f t="shared" si="4"/>
        <v>-3543.9510824048343</v>
      </c>
      <c r="G45" s="28">
        <f t="shared" si="5"/>
        <v>-37.5</v>
      </c>
      <c r="H45" s="28">
        <f t="shared" si="6"/>
        <v>-10</v>
      </c>
      <c r="I45" s="28">
        <f t="shared" si="7"/>
        <v>0</v>
      </c>
      <c r="J45" s="28">
        <f t="shared" si="8"/>
        <v>65887.49404279633</v>
      </c>
      <c r="K45" s="28">
        <f t="shared" si="9"/>
        <v>-3531.0733333333333</v>
      </c>
      <c r="L45" s="28">
        <f t="shared" si="10"/>
        <v>-1279.0247955754908</v>
      </c>
      <c r="M45" s="28">
        <f t="shared" si="11"/>
        <v>-769.7328721781646</v>
      </c>
      <c r="N45" s="28">
        <f t="shared" si="12"/>
        <v>-4276.293734323137</v>
      </c>
      <c r="O45" s="28">
        <f t="shared" si="13"/>
        <v>-5046.026606501302</v>
      </c>
      <c r="P45" s="28">
        <f t="shared" si="14"/>
        <v>-2997.2689387476462</v>
      </c>
    </row>
    <row r="46" spans="1:16" ht="12" customHeight="1" x14ac:dyDescent="0.2">
      <c r="A46" s="33">
        <f t="shared" si="0"/>
        <v>20</v>
      </c>
      <c r="B46" s="30" t="s">
        <v>6</v>
      </c>
      <c r="C46" s="28">
        <f t="shared" si="1"/>
        <v>65887.49404279633</v>
      </c>
      <c r="D46" s="28">
        <f t="shared" si="2"/>
        <v>-649.88660494036174</v>
      </c>
      <c r="E46" s="28">
        <f t="shared" si="3"/>
        <v>-4228.7937343231379</v>
      </c>
      <c r="F46" s="28">
        <f t="shared" si="4"/>
        <v>-3578.907129382776</v>
      </c>
      <c r="G46" s="28">
        <f t="shared" si="5"/>
        <v>-37.5</v>
      </c>
      <c r="H46" s="28">
        <f t="shared" si="6"/>
        <v>-10</v>
      </c>
      <c r="I46" s="28">
        <f t="shared" si="7"/>
        <v>0</v>
      </c>
      <c r="J46" s="28">
        <f t="shared" si="8"/>
        <v>62308.586913413557</v>
      </c>
      <c r="K46" s="28">
        <f t="shared" si="9"/>
        <v>-3531.0733333333333</v>
      </c>
      <c r="L46" s="28">
        <f t="shared" si="10"/>
        <v>-1268.5379814821085</v>
      </c>
      <c r="M46" s="28">
        <f t="shared" si="11"/>
        <v>-769.73287217816483</v>
      </c>
      <c r="N46" s="28">
        <f t="shared" si="12"/>
        <v>-4276.2937343231379</v>
      </c>
      <c r="O46" s="28">
        <f t="shared" si="13"/>
        <v>-5046.0266065013029</v>
      </c>
      <c r="P46" s="28">
        <f t="shared" si="14"/>
        <v>-3007.7557528410293</v>
      </c>
    </row>
    <row r="47" spans="1:16" ht="12" customHeight="1" x14ac:dyDescent="0.2">
      <c r="A47" s="33">
        <f t="shared" si="0"/>
        <v>21</v>
      </c>
      <c r="B47" s="30" t="s">
        <v>6</v>
      </c>
      <c r="C47" s="28">
        <f t="shared" si="1"/>
        <v>62308.586913413557</v>
      </c>
      <c r="D47" s="28">
        <f t="shared" si="2"/>
        <v>-614.58576617723202</v>
      </c>
      <c r="E47" s="28">
        <f t="shared" si="3"/>
        <v>-4228.793734323137</v>
      </c>
      <c r="F47" s="28">
        <f t="shared" si="4"/>
        <v>-3614.2079681459049</v>
      </c>
      <c r="G47" s="28">
        <f t="shared" si="5"/>
        <v>-37.5</v>
      </c>
      <c r="H47" s="28">
        <f t="shared" si="6"/>
        <v>-10</v>
      </c>
      <c r="I47" s="28">
        <f t="shared" si="7"/>
        <v>0</v>
      </c>
      <c r="J47" s="28">
        <f t="shared" si="8"/>
        <v>58694.37894526765</v>
      </c>
      <c r="K47" s="28">
        <f t="shared" si="9"/>
        <v>-3531.0733333333333</v>
      </c>
      <c r="L47" s="28">
        <f t="shared" si="10"/>
        <v>-1257.9477298531694</v>
      </c>
      <c r="M47" s="28">
        <f t="shared" si="11"/>
        <v>-769.7328721781646</v>
      </c>
      <c r="N47" s="28">
        <f t="shared" si="12"/>
        <v>-4276.293734323137</v>
      </c>
      <c r="O47" s="28">
        <f t="shared" si="13"/>
        <v>-5046.026606501302</v>
      </c>
      <c r="P47" s="28">
        <f t="shared" si="14"/>
        <v>-3018.3460044699677</v>
      </c>
    </row>
    <row r="48" spans="1:16" ht="12" customHeight="1" x14ac:dyDescent="0.2">
      <c r="A48" s="33">
        <f t="shared" si="0"/>
        <v>22</v>
      </c>
      <c r="B48" s="30" t="s">
        <v>6</v>
      </c>
      <c r="C48" s="28">
        <f t="shared" si="1"/>
        <v>58694.37894526765</v>
      </c>
      <c r="D48" s="28">
        <f t="shared" si="2"/>
        <v>-578.93673474736613</v>
      </c>
      <c r="E48" s="28">
        <f t="shared" si="3"/>
        <v>-4228.793734323137</v>
      </c>
      <c r="F48" s="28">
        <f t="shared" si="4"/>
        <v>-3649.8569995757707</v>
      </c>
      <c r="G48" s="28">
        <f t="shared" si="5"/>
        <v>-37.5</v>
      </c>
      <c r="H48" s="28">
        <f t="shared" si="6"/>
        <v>-10</v>
      </c>
      <c r="I48" s="28">
        <f t="shared" si="7"/>
        <v>0</v>
      </c>
      <c r="J48" s="28">
        <f t="shared" si="8"/>
        <v>55044.521945691878</v>
      </c>
      <c r="K48" s="28">
        <f t="shared" si="9"/>
        <v>-3531.0733333333333</v>
      </c>
      <c r="L48" s="28">
        <f t="shared" si="10"/>
        <v>-1247.2530204242096</v>
      </c>
      <c r="M48" s="28">
        <f t="shared" si="11"/>
        <v>-769.7328721781646</v>
      </c>
      <c r="N48" s="28">
        <f t="shared" si="12"/>
        <v>-4276.293734323137</v>
      </c>
      <c r="O48" s="28">
        <f t="shared" si="13"/>
        <v>-5046.026606501302</v>
      </c>
      <c r="P48" s="28">
        <f t="shared" si="14"/>
        <v>-3029.0407138989276</v>
      </c>
    </row>
    <row r="49" spans="1:16" ht="12" customHeight="1" x14ac:dyDescent="0.2">
      <c r="A49" s="33">
        <f t="shared" si="0"/>
        <v>23</v>
      </c>
      <c r="B49" s="30" t="s">
        <v>6</v>
      </c>
      <c r="C49" s="28">
        <f t="shared" si="1"/>
        <v>55044.521945691878</v>
      </c>
      <c r="D49" s="28">
        <f t="shared" si="2"/>
        <v>-542.93607622434786</v>
      </c>
      <c r="E49" s="28">
        <f t="shared" si="3"/>
        <v>-4228.793734323137</v>
      </c>
      <c r="F49" s="28">
        <f t="shared" si="4"/>
        <v>-3685.8576580987892</v>
      </c>
      <c r="G49" s="28">
        <f t="shared" si="5"/>
        <v>-37.5</v>
      </c>
      <c r="H49" s="28">
        <f t="shared" si="6"/>
        <v>-10</v>
      </c>
      <c r="I49" s="28">
        <f t="shared" si="7"/>
        <v>0</v>
      </c>
      <c r="J49" s="28">
        <f t="shared" si="8"/>
        <v>51358.664287593092</v>
      </c>
      <c r="K49" s="28">
        <f t="shared" si="9"/>
        <v>-3531.0733333333333</v>
      </c>
      <c r="L49" s="28">
        <f t="shared" si="10"/>
        <v>-1236.4528228673043</v>
      </c>
      <c r="M49" s="28">
        <f t="shared" si="11"/>
        <v>-769.7328721781646</v>
      </c>
      <c r="N49" s="28">
        <f t="shared" si="12"/>
        <v>-4276.293734323137</v>
      </c>
      <c r="O49" s="28">
        <f t="shared" si="13"/>
        <v>-5046.026606501302</v>
      </c>
      <c r="P49" s="28">
        <f t="shared" si="14"/>
        <v>-3039.8409114558326</v>
      </c>
    </row>
    <row r="50" spans="1:16" ht="12" customHeight="1" x14ac:dyDescent="0.2">
      <c r="A50" s="33">
        <f t="shared" si="0"/>
        <v>24</v>
      </c>
      <c r="B50" s="30" t="s">
        <v>6</v>
      </c>
      <c r="C50" s="28">
        <f t="shared" si="1"/>
        <v>51358.664287593092</v>
      </c>
      <c r="D50" s="28">
        <f t="shared" si="2"/>
        <v>-506.58032230601913</v>
      </c>
      <c r="E50" s="28">
        <f t="shared" si="3"/>
        <v>-4228.793734323137</v>
      </c>
      <c r="F50" s="28">
        <f t="shared" si="4"/>
        <v>-3722.2134120171177</v>
      </c>
      <c r="G50" s="28">
        <f t="shared" si="5"/>
        <v>-37.5</v>
      </c>
      <c r="H50" s="28">
        <f t="shared" si="6"/>
        <v>-10</v>
      </c>
      <c r="I50" s="28">
        <f t="shared" si="7"/>
        <v>0</v>
      </c>
      <c r="J50" s="28">
        <f t="shared" si="8"/>
        <v>47636.450875575974</v>
      </c>
      <c r="K50" s="28">
        <f t="shared" si="9"/>
        <v>-3531.0733333333333</v>
      </c>
      <c r="L50" s="28">
        <f t="shared" si="10"/>
        <v>-1225.5460966918056</v>
      </c>
      <c r="M50" s="28">
        <f t="shared" si="11"/>
        <v>-769.7328721781646</v>
      </c>
      <c r="N50" s="28">
        <f t="shared" si="12"/>
        <v>-4276.293734323137</v>
      </c>
      <c r="O50" s="28">
        <f t="shared" si="13"/>
        <v>-5046.026606501302</v>
      </c>
      <c r="P50" s="28">
        <f t="shared" si="14"/>
        <v>-3050.7476376313316</v>
      </c>
    </row>
    <row r="51" spans="1:16" ht="12" customHeight="1" x14ac:dyDescent="0.2">
      <c r="A51" s="33">
        <f t="shared" si="0"/>
        <v>25</v>
      </c>
      <c r="B51" s="30" t="s">
        <v>6</v>
      </c>
      <c r="C51" s="28">
        <f t="shared" si="1"/>
        <v>47636.450875575974</v>
      </c>
      <c r="D51" s="28">
        <f t="shared" si="2"/>
        <v>-469.86597048034417</v>
      </c>
      <c r="E51" s="28">
        <f t="shared" si="3"/>
        <v>-4228.7937343231379</v>
      </c>
      <c r="F51" s="28">
        <f t="shared" si="4"/>
        <v>-3758.9277638427939</v>
      </c>
      <c r="G51" s="28">
        <f t="shared" si="5"/>
        <v>-37.5</v>
      </c>
      <c r="H51" s="28">
        <f t="shared" si="6"/>
        <v>-10</v>
      </c>
      <c r="I51" s="28">
        <f t="shared" si="7"/>
        <v>0</v>
      </c>
      <c r="J51" s="28">
        <f t="shared" si="8"/>
        <v>43877.523111733179</v>
      </c>
      <c r="K51" s="28">
        <f t="shared" si="9"/>
        <v>-3531.0733333333333</v>
      </c>
      <c r="L51" s="28">
        <f t="shared" si="10"/>
        <v>-1214.5317911441032</v>
      </c>
      <c r="M51" s="28">
        <f t="shared" si="11"/>
        <v>-769.73287217816483</v>
      </c>
      <c r="N51" s="28">
        <f t="shared" si="12"/>
        <v>-4276.2937343231379</v>
      </c>
      <c r="O51" s="28">
        <f t="shared" si="13"/>
        <v>-5046.0266065013029</v>
      </c>
      <c r="P51" s="28">
        <f t="shared" si="14"/>
        <v>-3061.7619431790345</v>
      </c>
    </row>
    <row r="52" spans="1:16" ht="12" customHeight="1" x14ac:dyDescent="0.2">
      <c r="A52" s="33">
        <f t="shared" si="0"/>
        <v>26</v>
      </c>
      <c r="B52" s="30" t="s">
        <v>6</v>
      </c>
      <c r="C52" s="28">
        <f t="shared" si="1"/>
        <v>43877.523111733179</v>
      </c>
      <c r="D52" s="28">
        <f t="shared" si="2"/>
        <v>-432.78948368797774</v>
      </c>
      <c r="E52" s="28">
        <f t="shared" si="3"/>
        <v>-4228.7937343231379</v>
      </c>
      <c r="F52" s="28">
        <f t="shared" si="4"/>
        <v>-3796.0042506351601</v>
      </c>
      <c r="G52" s="28">
        <f t="shared" si="5"/>
        <v>-37.5</v>
      </c>
      <c r="H52" s="28">
        <f t="shared" si="6"/>
        <v>-10</v>
      </c>
      <c r="I52" s="28">
        <f t="shared" si="7"/>
        <v>0</v>
      </c>
      <c r="J52" s="28">
        <f t="shared" si="8"/>
        <v>40081.518861098019</v>
      </c>
      <c r="K52" s="28">
        <f t="shared" si="9"/>
        <v>-3531.0733333333333</v>
      </c>
      <c r="L52" s="28">
        <f t="shared" si="10"/>
        <v>-1203.4088451063933</v>
      </c>
      <c r="M52" s="28">
        <f t="shared" si="11"/>
        <v>-769.73287217816483</v>
      </c>
      <c r="N52" s="28">
        <f t="shared" si="12"/>
        <v>-4276.2937343231379</v>
      </c>
      <c r="O52" s="28">
        <f t="shared" si="13"/>
        <v>-5046.0266065013029</v>
      </c>
      <c r="P52" s="28">
        <f t="shared" si="14"/>
        <v>-3072.8848892167443</v>
      </c>
    </row>
    <row r="53" spans="1:16" ht="12" customHeight="1" x14ac:dyDescent="0.2">
      <c r="A53" s="33">
        <f t="shared" si="0"/>
        <v>27</v>
      </c>
      <c r="B53" s="30" t="s">
        <v>6</v>
      </c>
      <c r="C53" s="28">
        <f t="shared" si="1"/>
        <v>40081.518861098019</v>
      </c>
      <c r="D53" s="28">
        <f t="shared" si="2"/>
        <v>-395.34728998150473</v>
      </c>
      <c r="E53" s="28">
        <f t="shared" si="3"/>
        <v>-4228.793734323137</v>
      </c>
      <c r="F53" s="28">
        <f t="shared" si="4"/>
        <v>-3833.4464443416323</v>
      </c>
      <c r="G53" s="28">
        <f t="shared" si="5"/>
        <v>-37.5</v>
      </c>
      <c r="H53" s="28">
        <f t="shared" si="6"/>
        <v>-10</v>
      </c>
      <c r="I53" s="28">
        <f t="shared" si="7"/>
        <v>0</v>
      </c>
      <c r="J53" s="28">
        <f t="shared" si="8"/>
        <v>36248.072416756389</v>
      </c>
      <c r="K53" s="28">
        <f t="shared" si="9"/>
        <v>-3531.0733333333333</v>
      </c>
      <c r="L53" s="28">
        <f t="shared" si="10"/>
        <v>-1192.1761869944514</v>
      </c>
      <c r="M53" s="28">
        <f t="shared" si="11"/>
        <v>-769.7328721781646</v>
      </c>
      <c r="N53" s="28">
        <f t="shared" si="12"/>
        <v>-4276.293734323137</v>
      </c>
      <c r="O53" s="28">
        <f t="shared" si="13"/>
        <v>-5046.026606501302</v>
      </c>
      <c r="P53" s="28">
        <f t="shared" si="14"/>
        <v>-3084.1175473286858</v>
      </c>
    </row>
    <row r="54" spans="1:16" ht="12" customHeight="1" x14ac:dyDescent="0.2">
      <c r="A54" s="33">
        <f t="shared" si="0"/>
        <v>28</v>
      </c>
      <c r="B54" s="30" t="s">
        <v>6</v>
      </c>
      <c r="C54" s="28">
        <f t="shared" si="1"/>
        <v>36248.072416756389</v>
      </c>
      <c r="D54" s="28">
        <f t="shared" si="2"/>
        <v>-357.53578218131901</v>
      </c>
      <c r="E54" s="28">
        <f t="shared" si="3"/>
        <v>-4228.7937343231379</v>
      </c>
      <c r="F54" s="28">
        <f t="shared" si="4"/>
        <v>-3871.2579521418188</v>
      </c>
      <c r="G54" s="28">
        <f t="shared" si="5"/>
        <v>-37.5</v>
      </c>
      <c r="H54" s="28">
        <f t="shared" si="6"/>
        <v>-10</v>
      </c>
      <c r="I54" s="28">
        <f t="shared" si="7"/>
        <v>0</v>
      </c>
      <c r="J54" s="28">
        <f t="shared" si="8"/>
        <v>32376.81446461457</v>
      </c>
      <c r="K54" s="28">
        <f t="shared" si="9"/>
        <v>-3531.0733333333333</v>
      </c>
      <c r="L54" s="28">
        <f t="shared" si="10"/>
        <v>-1180.8327346543956</v>
      </c>
      <c r="M54" s="28">
        <f t="shared" si="11"/>
        <v>-769.73287217816483</v>
      </c>
      <c r="N54" s="28">
        <f t="shared" si="12"/>
        <v>-4276.2937343231379</v>
      </c>
      <c r="O54" s="28">
        <f t="shared" si="13"/>
        <v>-5046.0266065013029</v>
      </c>
      <c r="P54" s="28">
        <f t="shared" si="14"/>
        <v>-3095.4609996687423</v>
      </c>
    </row>
    <row r="55" spans="1:16" ht="12" customHeight="1" x14ac:dyDescent="0.2">
      <c r="A55" s="33">
        <f t="shared" si="0"/>
        <v>29</v>
      </c>
      <c r="B55" s="30" t="s">
        <v>6</v>
      </c>
      <c r="C55" s="28">
        <f t="shared" si="1"/>
        <v>32376.81446461457</v>
      </c>
      <c r="D55" s="28">
        <f t="shared" si="2"/>
        <v>-319.35131752810776</v>
      </c>
      <c r="E55" s="28">
        <f t="shared" si="3"/>
        <v>-4228.7937343231379</v>
      </c>
      <c r="F55" s="28">
        <f t="shared" si="4"/>
        <v>-3909.4424167950301</v>
      </c>
      <c r="G55" s="28">
        <f t="shared" si="5"/>
        <v>-37.5</v>
      </c>
      <c r="H55" s="28">
        <f t="shared" si="6"/>
        <v>-10</v>
      </c>
      <c r="I55" s="28">
        <f t="shared" si="7"/>
        <v>0</v>
      </c>
      <c r="J55" s="28">
        <f t="shared" si="8"/>
        <v>28467.372047819539</v>
      </c>
      <c r="K55" s="28">
        <f t="shared" si="9"/>
        <v>-3531.0733333333333</v>
      </c>
      <c r="L55" s="28">
        <f t="shared" si="10"/>
        <v>-1169.3773952584322</v>
      </c>
      <c r="M55" s="28">
        <f t="shared" si="11"/>
        <v>-769.73287217816483</v>
      </c>
      <c r="N55" s="28">
        <f t="shared" si="12"/>
        <v>-4276.2937343231379</v>
      </c>
      <c r="O55" s="28">
        <f t="shared" si="13"/>
        <v>-5046.0266065013029</v>
      </c>
      <c r="P55" s="28">
        <f t="shared" si="14"/>
        <v>-3106.9163390647054</v>
      </c>
    </row>
    <row r="56" spans="1:16" ht="12" customHeight="1" x14ac:dyDescent="0.2">
      <c r="A56" s="33">
        <f t="shared" si="0"/>
        <v>30</v>
      </c>
      <c r="B56" s="30" t="s">
        <v>6</v>
      </c>
      <c r="C56" s="28">
        <f t="shared" si="1"/>
        <v>28467.372047819539</v>
      </c>
      <c r="D56" s="28">
        <f t="shared" si="2"/>
        <v>-280.79021733190831</v>
      </c>
      <c r="E56" s="28">
        <f t="shared" si="3"/>
        <v>-4228.793734323137</v>
      </c>
      <c r="F56" s="28">
        <f t="shared" si="4"/>
        <v>-3948.0035169912285</v>
      </c>
      <c r="G56" s="28">
        <f t="shared" si="5"/>
        <v>-37.5</v>
      </c>
      <c r="H56" s="28">
        <f t="shared" si="6"/>
        <v>-10</v>
      </c>
      <c r="I56" s="28">
        <f t="shared" si="7"/>
        <v>0</v>
      </c>
      <c r="J56" s="28">
        <f t="shared" si="8"/>
        <v>24519.368530828309</v>
      </c>
      <c r="K56" s="28">
        <f t="shared" si="9"/>
        <v>-3531.0733333333333</v>
      </c>
      <c r="L56" s="28">
        <f t="shared" si="10"/>
        <v>-1157.8090651995724</v>
      </c>
      <c r="M56" s="28">
        <f t="shared" si="11"/>
        <v>-769.7328721781646</v>
      </c>
      <c r="N56" s="28">
        <f t="shared" si="12"/>
        <v>-4276.293734323137</v>
      </c>
      <c r="O56" s="28">
        <f t="shared" si="13"/>
        <v>-5046.026606501302</v>
      </c>
      <c r="P56" s="28">
        <f t="shared" si="14"/>
        <v>-3118.4846691235643</v>
      </c>
    </row>
    <row r="57" spans="1:16" ht="12" customHeight="1" x14ac:dyDescent="0.2">
      <c r="A57" s="33">
        <f t="shared" si="0"/>
        <v>31</v>
      </c>
      <c r="B57" s="30" t="s">
        <v>6</v>
      </c>
      <c r="C57" s="28">
        <f t="shared" si="1"/>
        <v>24519.368530828309</v>
      </c>
      <c r="D57" s="28">
        <f t="shared" si="2"/>
        <v>-241.84876661770315</v>
      </c>
      <c r="E57" s="28">
        <f t="shared" si="3"/>
        <v>-4228.793734323137</v>
      </c>
      <c r="F57" s="28">
        <f t="shared" si="4"/>
        <v>-3986.944967705434</v>
      </c>
      <c r="G57" s="28">
        <f t="shared" si="5"/>
        <v>-37.5</v>
      </c>
      <c r="H57" s="28">
        <f t="shared" si="6"/>
        <v>-10</v>
      </c>
      <c r="I57" s="28">
        <f t="shared" si="7"/>
        <v>0</v>
      </c>
      <c r="J57" s="28">
        <f t="shared" si="8"/>
        <v>20532.423563122877</v>
      </c>
      <c r="K57" s="28">
        <f t="shared" si="9"/>
        <v>-3531.0733333333333</v>
      </c>
      <c r="L57" s="28">
        <f t="shared" si="10"/>
        <v>-1146.1266299853107</v>
      </c>
      <c r="M57" s="28">
        <f t="shared" si="11"/>
        <v>-769.7328721781646</v>
      </c>
      <c r="N57" s="28">
        <f t="shared" si="12"/>
        <v>-4276.293734323137</v>
      </c>
      <c r="O57" s="28">
        <f t="shared" si="13"/>
        <v>-5046.026606501302</v>
      </c>
      <c r="P57" s="28">
        <f t="shared" si="14"/>
        <v>-3130.1671043378265</v>
      </c>
    </row>
    <row r="58" spans="1:16" ht="12" customHeight="1" x14ac:dyDescent="0.2">
      <c r="A58" s="33">
        <f t="shared" si="0"/>
        <v>32</v>
      </c>
      <c r="B58" s="30" t="s">
        <v>6</v>
      </c>
      <c r="C58" s="28">
        <f t="shared" si="1"/>
        <v>20532.423563122877</v>
      </c>
      <c r="D58" s="28">
        <f t="shared" si="2"/>
        <v>-202.52321376751956</v>
      </c>
      <c r="E58" s="28">
        <f t="shared" si="3"/>
        <v>-4228.793734323137</v>
      </c>
      <c r="F58" s="28">
        <f t="shared" si="4"/>
        <v>-4026.2705205556176</v>
      </c>
      <c r="G58" s="28">
        <f t="shared" si="5"/>
        <v>-37.5</v>
      </c>
      <c r="H58" s="28">
        <f t="shared" si="6"/>
        <v>-10</v>
      </c>
      <c r="I58" s="28">
        <f t="shared" si="7"/>
        <v>0</v>
      </c>
      <c r="J58" s="28">
        <f t="shared" si="8"/>
        <v>16506.153042567261</v>
      </c>
      <c r="K58" s="28">
        <f t="shared" si="9"/>
        <v>-3531.0733333333333</v>
      </c>
      <c r="L58" s="28">
        <f t="shared" si="10"/>
        <v>-1134.3289641302558</v>
      </c>
      <c r="M58" s="28">
        <f t="shared" si="11"/>
        <v>-769.7328721781646</v>
      </c>
      <c r="N58" s="28">
        <f t="shared" si="12"/>
        <v>-4276.293734323137</v>
      </c>
      <c r="O58" s="28">
        <f t="shared" si="13"/>
        <v>-5046.026606501302</v>
      </c>
      <c r="P58" s="28">
        <f t="shared" si="14"/>
        <v>-3141.9647701928811</v>
      </c>
    </row>
    <row r="59" spans="1:16" ht="12" customHeight="1" x14ac:dyDescent="0.2">
      <c r="A59" s="33">
        <f t="shared" si="0"/>
        <v>33</v>
      </c>
      <c r="B59" s="30" t="s">
        <v>6</v>
      </c>
      <c r="C59" s="28">
        <f t="shared" si="1"/>
        <v>16506.153042567261</v>
      </c>
      <c r="D59" s="28">
        <f t="shared" si="2"/>
        <v>-162.80977015899859</v>
      </c>
      <c r="E59" s="28">
        <f t="shared" si="3"/>
        <v>-4228.7937343231379</v>
      </c>
      <c r="F59" s="28">
        <f t="shared" si="4"/>
        <v>-4065.9839641641393</v>
      </c>
      <c r="G59" s="28">
        <f t="shared" si="5"/>
        <v>-37.5</v>
      </c>
      <c r="H59" s="28">
        <f t="shared" si="6"/>
        <v>-10</v>
      </c>
      <c r="I59" s="28">
        <f t="shared" si="7"/>
        <v>0</v>
      </c>
      <c r="J59" s="28">
        <f t="shared" si="8"/>
        <v>12440.169078403122</v>
      </c>
      <c r="K59" s="28">
        <f t="shared" si="9"/>
        <v>-3531.0733333333333</v>
      </c>
      <c r="L59" s="28">
        <f t="shared" si="10"/>
        <v>-1122.4149310476996</v>
      </c>
      <c r="M59" s="28">
        <f t="shared" si="11"/>
        <v>-769.73287217816483</v>
      </c>
      <c r="N59" s="28">
        <f t="shared" si="12"/>
        <v>-4276.2937343231379</v>
      </c>
      <c r="O59" s="28">
        <f t="shared" si="13"/>
        <v>-5046.0266065013029</v>
      </c>
      <c r="P59" s="28">
        <f t="shared" si="14"/>
        <v>-3153.8788032754383</v>
      </c>
    </row>
    <row r="60" spans="1:16" ht="12" customHeight="1" x14ac:dyDescent="0.2">
      <c r="A60" s="33">
        <f t="shared" si="0"/>
        <v>34</v>
      </c>
      <c r="B60" s="30" t="s">
        <v>6</v>
      </c>
      <c r="C60" s="28">
        <f t="shared" si="1"/>
        <v>12440.169078403122</v>
      </c>
      <c r="D60" s="28">
        <f t="shared" si="2"/>
        <v>-122.70460980039955</v>
      </c>
      <c r="E60" s="28">
        <f t="shared" si="3"/>
        <v>-4228.793734323137</v>
      </c>
      <c r="F60" s="28">
        <f t="shared" si="4"/>
        <v>-4106.0891245227376</v>
      </c>
      <c r="G60" s="28">
        <f t="shared" si="5"/>
        <v>-37.5</v>
      </c>
      <c r="H60" s="28">
        <f t="shared" si="6"/>
        <v>-10</v>
      </c>
      <c r="I60" s="28">
        <f t="shared" si="7"/>
        <v>0</v>
      </c>
      <c r="J60" s="28">
        <f t="shared" si="8"/>
        <v>8334.079953880384</v>
      </c>
      <c r="K60" s="28">
        <f t="shared" si="9"/>
        <v>-3531.0733333333333</v>
      </c>
      <c r="L60" s="28">
        <f t="shared" si="10"/>
        <v>-1110.3833829401199</v>
      </c>
      <c r="M60" s="28">
        <f t="shared" si="11"/>
        <v>-769.7328721781646</v>
      </c>
      <c r="N60" s="28">
        <f t="shared" si="12"/>
        <v>-4276.293734323137</v>
      </c>
      <c r="O60" s="28">
        <f t="shared" si="13"/>
        <v>-5046.026606501302</v>
      </c>
      <c r="P60" s="28">
        <f t="shared" si="14"/>
        <v>-3165.9103513830169</v>
      </c>
    </row>
    <row r="61" spans="1:16" ht="12" customHeight="1" x14ac:dyDescent="0.2">
      <c r="A61" s="33">
        <f t="shared" si="0"/>
        <v>35</v>
      </c>
      <c r="B61" s="30" t="s">
        <v>6</v>
      </c>
      <c r="C61" s="28">
        <f t="shared" si="1"/>
        <v>8334.079953880384</v>
      </c>
      <c r="D61" s="28">
        <f t="shared" si="2"/>
        <v>-82.203868962004009</v>
      </c>
      <c r="E61" s="28">
        <f t="shared" si="3"/>
        <v>-4228.7937343231361</v>
      </c>
      <c r="F61" s="28">
        <f t="shared" si="4"/>
        <v>-4146.5898653611321</v>
      </c>
      <c r="G61" s="28">
        <f t="shared" si="5"/>
        <v>-37.5</v>
      </c>
      <c r="H61" s="28">
        <f t="shared" si="6"/>
        <v>-10</v>
      </c>
      <c r="I61" s="28">
        <f t="shared" si="7"/>
        <v>0</v>
      </c>
      <c r="J61" s="28">
        <f t="shared" si="8"/>
        <v>4187.4900885192519</v>
      </c>
      <c r="K61" s="28">
        <f t="shared" si="9"/>
        <v>-3531.0733333333333</v>
      </c>
      <c r="L61" s="28">
        <f t="shared" si="10"/>
        <v>-1098.2331606886012</v>
      </c>
      <c r="M61" s="28">
        <f t="shared" si="11"/>
        <v>-769.73287217816448</v>
      </c>
      <c r="N61" s="28">
        <f t="shared" si="12"/>
        <v>-4276.2937343231361</v>
      </c>
      <c r="O61" s="28">
        <f t="shared" si="13"/>
        <v>-5046.0266065013002</v>
      </c>
      <c r="P61" s="28">
        <f t="shared" si="14"/>
        <v>-3178.0605736345351</v>
      </c>
    </row>
    <row r="62" spans="1:16" ht="12" customHeight="1" x14ac:dyDescent="0.2">
      <c r="A62" s="33">
        <f t="shared" si="0"/>
        <v>36</v>
      </c>
      <c r="B62" s="30" t="s">
        <v>6</v>
      </c>
      <c r="C62" s="28">
        <f t="shared" si="1"/>
        <v>4187.4900885192519</v>
      </c>
      <c r="D62" s="28">
        <f t="shared" si="2"/>
        <v>-41.30364580388423</v>
      </c>
      <c r="E62" s="28">
        <f t="shared" si="3"/>
        <v>-4228.793734323137</v>
      </c>
      <c r="F62" s="28">
        <f t="shared" si="4"/>
        <v>-4187.4900885192528</v>
      </c>
      <c r="G62" s="28">
        <f t="shared" si="5"/>
        <v>-37.5</v>
      </c>
      <c r="H62" s="28">
        <f t="shared" si="6"/>
        <v>-10</v>
      </c>
      <c r="I62" s="28">
        <f t="shared" si="7"/>
        <v>-1271.1864</v>
      </c>
      <c r="J62" s="28">
        <f t="shared" si="8"/>
        <v>-9.0949470177292824E-13</v>
      </c>
      <c r="K62" s="28">
        <f t="shared" si="9"/>
        <v>-3531.0733333333333</v>
      </c>
      <c r="L62" s="28">
        <f t="shared" si="10"/>
        <v>-1085.9630937411653</v>
      </c>
      <c r="M62" s="28">
        <f t="shared" si="11"/>
        <v>-998.54642417816467</v>
      </c>
      <c r="N62" s="28">
        <f t="shared" si="12"/>
        <v>-5547.4801343231375</v>
      </c>
      <c r="O62" s="28">
        <f t="shared" si="13"/>
        <v>-6546.0265585013021</v>
      </c>
      <c r="P62" s="28">
        <f t="shared" si="14"/>
        <v>-4461.5170405819717</v>
      </c>
    </row>
    <row r="63" spans="1:16" ht="12" customHeight="1" x14ac:dyDescent="0.2">
      <c r="A63" s="33">
        <f t="shared" si="0"/>
        <v>37</v>
      </c>
      <c r="B63" s="30" t="s">
        <v>6</v>
      </c>
      <c r="C63" s="28">
        <f t="shared" si="1"/>
        <v>0</v>
      </c>
      <c r="D63" s="28">
        <f t="shared" si="2"/>
        <v>0</v>
      </c>
      <c r="E63" s="28">
        <f t="shared" si="3"/>
        <v>0</v>
      </c>
      <c r="F63" s="28">
        <f t="shared" si="4"/>
        <v>0</v>
      </c>
      <c r="G63" s="28">
        <f t="shared" si="5"/>
        <v>0</v>
      </c>
      <c r="H63" s="28">
        <f t="shared" si="6"/>
        <v>0</v>
      </c>
      <c r="I63" s="28">
        <f t="shared" si="7"/>
        <v>0</v>
      </c>
      <c r="J63" s="28">
        <f t="shared" si="8"/>
        <v>0</v>
      </c>
      <c r="K63" s="28">
        <f t="shared" si="9"/>
        <v>0</v>
      </c>
      <c r="L63" s="28">
        <f t="shared" si="10"/>
        <v>0</v>
      </c>
      <c r="M63" s="28">
        <f t="shared" si="11"/>
        <v>0</v>
      </c>
      <c r="N63" s="28">
        <f t="shared" si="12"/>
        <v>0</v>
      </c>
      <c r="O63" s="28">
        <f t="shared" si="13"/>
        <v>0</v>
      </c>
      <c r="P63" s="28">
        <f t="shared" si="14"/>
        <v>0</v>
      </c>
    </row>
    <row r="64" spans="1:16" ht="12" customHeight="1" x14ac:dyDescent="0.2">
      <c r="A64" s="33">
        <f t="shared" si="0"/>
        <v>38</v>
      </c>
      <c r="B64" s="30" t="s">
        <v>6</v>
      </c>
      <c r="C64" s="28">
        <f t="shared" si="1"/>
        <v>0</v>
      </c>
      <c r="D64" s="28">
        <f t="shared" si="2"/>
        <v>0</v>
      </c>
      <c r="E64" s="28">
        <f t="shared" si="3"/>
        <v>0</v>
      </c>
      <c r="F64" s="28">
        <f t="shared" si="4"/>
        <v>0</v>
      </c>
      <c r="G64" s="28">
        <f t="shared" si="5"/>
        <v>0</v>
      </c>
      <c r="H64" s="28">
        <f t="shared" si="6"/>
        <v>0</v>
      </c>
      <c r="I64" s="28">
        <f t="shared" si="7"/>
        <v>0</v>
      </c>
      <c r="J64" s="28">
        <f t="shared" si="8"/>
        <v>0</v>
      </c>
      <c r="K64" s="28">
        <f t="shared" si="9"/>
        <v>0</v>
      </c>
      <c r="L64" s="28">
        <f t="shared" si="10"/>
        <v>0</v>
      </c>
      <c r="M64" s="28">
        <f t="shared" si="11"/>
        <v>0</v>
      </c>
      <c r="N64" s="28">
        <f t="shared" si="12"/>
        <v>0</v>
      </c>
      <c r="O64" s="28">
        <f t="shared" si="13"/>
        <v>0</v>
      </c>
      <c r="P64" s="28">
        <f t="shared" si="14"/>
        <v>0</v>
      </c>
    </row>
    <row r="65" spans="1:16" ht="12" customHeight="1" x14ac:dyDescent="0.2">
      <c r="A65" s="33">
        <f t="shared" si="0"/>
        <v>39</v>
      </c>
      <c r="B65" s="30" t="s">
        <v>6</v>
      </c>
      <c r="C65" s="28">
        <f t="shared" si="1"/>
        <v>0</v>
      </c>
      <c r="D65" s="28">
        <f t="shared" si="2"/>
        <v>0</v>
      </c>
      <c r="E65" s="28">
        <f t="shared" si="3"/>
        <v>0</v>
      </c>
      <c r="F65" s="28">
        <f t="shared" si="4"/>
        <v>0</v>
      </c>
      <c r="G65" s="28">
        <f t="shared" si="5"/>
        <v>0</v>
      </c>
      <c r="H65" s="28">
        <f t="shared" si="6"/>
        <v>0</v>
      </c>
      <c r="I65" s="28">
        <f t="shared" si="7"/>
        <v>0</v>
      </c>
      <c r="J65" s="28">
        <f t="shared" si="8"/>
        <v>0</v>
      </c>
      <c r="K65" s="28">
        <f t="shared" si="9"/>
        <v>0</v>
      </c>
      <c r="L65" s="28">
        <f t="shared" si="10"/>
        <v>0</v>
      </c>
      <c r="M65" s="28">
        <f t="shared" si="11"/>
        <v>0</v>
      </c>
      <c r="N65" s="28">
        <f t="shared" si="12"/>
        <v>0</v>
      </c>
      <c r="O65" s="28">
        <f t="shared" si="13"/>
        <v>0</v>
      </c>
      <c r="P65" s="28">
        <f t="shared" si="14"/>
        <v>0</v>
      </c>
    </row>
    <row r="66" spans="1:16" ht="12" customHeight="1" x14ac:dyDescent="0.2">
      <c r="A66" s="33">
        <f t="shared" si="0"/>
        <v>40</v>
      </c>
      <c r="B66" s="30" t="s">
        <v>6</v>
      </c>
      <c r="C66" s="28">
        <f t="shared" si="1"/>
        <v>0</v>
      </c>
      <c r="D66" s="28">
        <f t="shared" si="2"/>
        <v>0</v>
      </c>
      <c r="E66" s="28">
        <f t="shared" si="3"/>
        <v>0</v>
      </c>
      <c r="F66" s="28">
        <f t="shared" si="4"/>
        <v>0</v>
      </c>
      <c r="G66" s="28">
        <f t="shared" si="5"/>
        <v>0</v>
      </c>
      <c r="H66" s="28">
        <f t="shared" si="6"/>
        <v>0</v>
      </c>
      <c r="I66" s="28">
        <f t="shared" si="7"/>
        <v>0</v>
      </c>
      <c r="J66" s="28">
        <f t="shared" si="8"/>
        <v>0</v>
      </c>
      <c r="K66" s="28">
        <f t="shared" si="9"/>
        <v>0</v>
      </c>
      <c r="L66" s="28">
        <f t="shared" si="10"/>
        <v>0</v>
      </c>
      <c r="M66" s="28">
        <f t="shared" si="11"/>
        <v>0</v>
      </c>
      <c r="N66" s="28">
        <f t="shared" si="12"/>
        <v>0</v>
      </c>
      <c r="O66" s="28">
        <f t="shared" si="13"/>
        <v>0</v>
      </c>
      <c r="P66" s="28">
        <f t="shared" si="14"/>
        <v>0</v>
      </c>
    </row>
    <row r="67" spans="1:16" ht="12" customHeight="1" x14ac:dyDescent="0.2">
      <c r="A67" s="33">
        <f t="shared" si="0"/>
        <v>41</v>
      </c>
      <c r="B67" s="30" t="s">
        <v>6</v>
      </c>
      <c r="C67" s="28">
        <f t="shared" si="1"/>
        <v>0</v>
      </c>
      <c r="D67" s="28">
        <f t="shared" si="2"/>
        <v>0</v>
      </c>
      <c r="E67" s="28">
        <f t="shared" si="3"/>
        <v>0</v>
      </c>
      <c r="F67" s="28">
        <f t="shared" si="4"/>
        <v>0</v>
      </c>
      <c r="G67" s="28">
        <f t="shared" si="5"/>
        <v>0</v>
      </c>
      <c r="H67" s="28">
        <f t="shared" si="6"/>
        <v>0</v>
      </c>
      <c r="I67" s="28">
        <f t="shared" si="7"/>
        <v>0</v>
      </c>
      <c r="J67" s="28">
        <f t="shared" si="8"/>
        <v>0</v>
      </c>
      <c r="K67" s="28">
        <f t="shared" si="9"/>
        <v>0</v>
      </c>
      <c r="L67" s="28">
        <f t="shared" si="10"/>
        <v>0</v>
      </c>
      <c r="M67" s="28">
        <f t="shared" si="11"/>
        <v>0</v>
      </c>
      <c r="N67" s="28">
        <f t="shared" si="12"/>
        <v>0</v>
      </c>
      <c r="O67" s="28">
        <f t="shared" si="13"/>
        <v>0</v>
      </c>
      <c r="P67" s="28">
        <f t="shared" si="14"/>
        <v>0</v>
      </c>
    </row>
    <row r="68" spans="1:16" ht="12" customHeight="1" x14ac:dyDescent="0.2">
      <c r="A68" s="33">
        <f t="shared" si="0"/>
        <v>42</v>
      </c>
      <c r="B68" s="30" t="s">
        <v>6</v>
      </c>
      <c r="C68" s="28">
        <f t="shared" si="1"/>
        <v>0</v>
      </c>
      <c r="D68" s="28">
        <f t="shared" si="2"/>
        <v>0</v>
      </c>
      <c r="E68" s="28">
        <f t="shared" si="3"/>
        <v>0</v>
      </c>
      <c r="F68" s="28">
        <f t="shared" si="4"/>
        <v>0</v>
      </c>
      <c r="G68" s="28">
        <f t="shared" si="5"/>
        <v>0</v>
      </c>
      <c r="H68" s="28">
        <f t="shared" si="6"/>
        <v>0</v>
      </c>
      <c r="I68" s="28">
        <f t="shared" si="7"/>
        <v>0</v>
      </c>
      <c r="J68" s="28">
        <f t="shared" si="8"/>
        <v>0</v>
      </c>
      <c r="K68" s="28">
        <f t="shared" si="9"/>
        <v>0</v>
      </c>
      <c r="L68" s="28">
        <f t="shared" si="10"/>
        <v>0</v>
      </c>
      <c r="M68" s="28">
        <f t="shared" si="11"/>
        <v>0</v>
      </c>
      <c r="N68" s="28">
        <f t="shared" si="12"/>
        <v>0</v>
      </c>
      <c r="O68" s="28">
        <f t="shared" si="13"/>
        <v>0</v>
      </c>
      <c r="P68" s="28">
        <f t="shared" si="14"/>
        <v>0</v>
      </c>
    </row>
    <row r="69" spans="1:16" ht="12" customHeight="1" x14ac:dyDescent="0.2">
      <c r="A69" s="33">
        <f t="shared" si="0"/>
        <v>43</v>
      </c>
      <c r="B69" s="30" t="s">
        <v>6</v>
      </c>
      <c r="C69" s="28">
        <f t="shared" si="1"/>
        <v>0</v>
      </c>
      <c r="D69" s="28">
        <f t="shared" si="2"/>
        <v>0</v>
      </c>
      <c r="E69" s="28">
        <f t="shared" si="3"/>
        <v>0</v>
      </c>
      <c r="F69" s="28">
        <f t="shared" si="4"/>
        <v>0</v>
      </c>
      <c r="G69" s="28">
        <f t="shared" si="5"/>
        <v>0</v>
      </c>
      <c r="H69" s="28">
        <f t="shared" si="6"/>
        <v>0</v>
      </c>
      <c r="I69" s="28">
        <f t="shared" si="7"/>
        <v>0</v>
      </c>
      <c r="J69" s="28">
        <f t="shared" si="8"/>
        <v>0</v>
      </c>
      <c r="K69" s="28">
        <f t="shared" si="9"/>
        <v>0</v>
      </c>
      <c r="L69" s="28">
        <f t="shared" si="10"/>
        <v>0</v>
      </c>
      <c r="M69" s="28">
        <f t="shared" si="11"/>
        <v>0</v>
      </c>
      <c r="N69" s="28">
        <f t="shared" si="12"/>
        <v>0</v>
      </c>
      <c r="O69" s="28">
        <f t="shared" si="13"/>
        <v>0</v>
      </c>
      <c r="P69" s="28">
        <f t="shared" si="14"/>
        <v>0</v>
      </c>
    </row>
    <row r="70" spans="1:16" ht="12" customHeight="1" x14ac:dyDescent="0.2">
      <c r="A70" s="33">
        <f t="shared" si="0"/>
        <v>44</v>
      </c>
      <c r="B70" s="30" t="s">
        <v>6</v>
      </c>
      <c r="C70" s="28">
        <f t="shared" si="1"/>
        <v>0</v>
      </c>
      <c r="D70" s="28">
        <f t="shared" si="2"/>
        <v>0</v>
      </c>
      <c r="E70" s="28">
        <f t="shared" si="3"/>
        <v>0</v>
      </c>
      <c r="F70" s="28">
        <f t="shared" si="4"/>
        <v>0</v>
      </c>
      <c r="G70" s="28">
        <f t="shared" si="5"/>
        <v>0</v>
      </c>
      <c r="H70" s="28">
        <f t="shared" si="6"/>
        <v>0</v>
      </c>
      <c r="I70" s="28">
        <f t="shared" si="7"/>
        <v>0</v>
      </c>
      <c r="J70" s="28">
        <f t="shared" si="8"/>
        <v>0</v>
      </c>
      <c r="K70" s="28">
        <f t="shared" si="9"/>
        <v>0</v>
      </c>
      <c r="L70" s="28">
        <f t="shared" si="10"/>
        <v>0</v>
      </c>
      <c r="M70" s="28">
        <f t="shared" si="11"/>
        <v>0</v>
      </c>
      <c r="N70" s="28">
        <f t="shared" si="12"/>
        <v>0</v>
      </c>
      <c r="O70" s="28">
        <f t="shared" si="13"/>
        <v>0</v>
      </c>
      <c r="P70" s="28">
        <f t="shared" si="14"/>
        <v>0</v>
      </c>
    </row>
    <row r="71" spans="1:16" ht="12" customHeight="1" x14ac:dyDescent="0.2">
      <c r="A71" s="33">
        <f t="shared" si="0"/>
        <v>45</v>
      </c>
      <c r="B71" s="30" t="s">
        <v>6</v>
      </c>
      <c r="C71" s="28">
        <f t="shared" si="1"/>
        <v>0</v>
      </c>
      <c r="D71" s="28">
        <f t="shared" si="2"/>
        <v>0</v>
      </c>
      <c r="E71" s="28">
        <f t="shared" si="3"/>
        <v>0</v>
      </c>
      <c r="F71" s="28">
        <f t="shared" si="4"/>
        <v>0</v>
      </c>
      <c r="G71" s="28">
        <f t="shared" si="5"/>
        <v>0</v>
      </c>
      <c r="H71" s="28">
        <f t="shared" si="6"/>
        <v>0</v>
      </c>
      <c r="I71" s="28">
        <f t="shared" si="7"/>
        <v>0</v>
      </c>
      <c r="J71" s="28">
        <f t="shared" si="8"/>
        <v>0</v>
      </c>
      <c r="K71" s="28">
        <f t="shared" si="9"/>
        <v>0</v>
      </c>
      <c r="L71" s="28">
        <f t="shared" si="10"/>
        <v>0</v>
      </c>
      <c r="M71" s="28">
        <f t="shared" si="11"/>
        <v>0</v>
      </c>
      <c r="N71" s="28">
        <f t="shared" si="12"/>
        <v>0</v>
      </c>
      <c r="O71" s="28">
        <f t="shared" si="13"/>
        <v>0</v>
      </c>
      <c r="P71" s="28">
        <f t="shared" si="14"/>
        <v>0</v>
      </c>
    </row>
    <row r="72" spans="1:16" ht="12" customHeight="1" x14ac:dyDescent="0.2">
      <c r="A72" s="33">
        <f t="shared" si="0"/>
        <v>46</v>
      </c>
      <c r="B72" s="30" t="s">
        <v>6</v>
      </c>
      <c r="C72" s="28">
        <f t="shared" si="1"/>
        <v>0</v>
      </c>
      <c r="D72" s="28">
        <f t="shared" si="2"/>
        <v>0</v>
      </c>
      <c r="E72" s="28">
        <f t="shared" si="3"/>
        <v>0</v>
      </c>
      <c r="F72" s="28">
        <f t="shared" si="4"/>
        <v>0</v>
      </c>
      <c r="G72" s="28">
        <f t="shared" si="5"/>
        <v>0</v>
      </c>
      <c r="H72" s="28">
        <f t="shared" si="6"/>
        <v>0</v>
      </c>
      <c r="I72" s="28">
        <f t="shared" si="7"/>
        <v>0</v>
      </c>
      <c r="J72" s="28">
        <f t="shared" si="8"/>
        <v>0</v>
      </c>
      <c r="K72" s="28">
        <f t="shared" si="9"/>
        <v>0</v>
      </c>
      <c r="L72" s="28">
        <f t="shared" si="10"/>
        <v>0</v>
      </c>
      <c r="M72" s="28">
        <f t="shared" si="11"/>
        <v>0</v>
      </c>
      <c r="N72" s="28">
        <f t="shared" si="12"/>
        <v>0</v>
      </c>
      <c r="O72" s="28">
        <f t="shared" si="13"/>
        <v>0</v>
      </c>
      <c r="P72" s="28">
        <f t="shared" si="14"/>
        <v>0</v>
      </c>
    </row>
    <row r="73" spans="1:16" ht="12" customHeight="1" x14ac:dyDescent="0.2">
      <c r="A73" s="33">
        <f t="shared" si="0"/>
        <v>47</v>
      </c>
      <c r="B73" s="30" t="s">
        <v>6</v>
      </c>
      <c r="C73" s="28">
        <f t="shared" si="1"/>
        <v>0</v>
      </c>
      <c r="D73" s="28">
        <f t="shared" si="2"/>
        <v>0</v>
      </c>
      <c r="E73" s="28">
        <f t="shared" si="3"/>
        <v>0</v>
      </c>
      <c r="F73" s="28">
        <f t="shared" si="4"/>
        <v>0</v>
      </c>
      <c r="G73" s="28">
        <f t="shared" si="5"/>
        <v>0</v>
      </c>
      <c r="H73" s="28">
        <f t="shared" si="6"/>
        <v>0</v>
      </c>
      <c r="I73" s="28">
        <f t="shared" si="7"/>
        <v>0</v>
      </c>
      <c r="J73" s="28">
        <f t="shared" si="8"/>
        <v>0</v>
      </c>
      <c r="K73" s="28">
        <f t="shared" si="9"/>
        <v>0</v>
      </c>
      <c r="L73" s="28">
        <f t="shared" si="10"/>
        <v>0</v>
      </c>
      <c r="M73" s="28">
        <f t="shared" si="11"/>
        <v>0</v>
      </c>
      <c r="N73" s="28">
        <f t="shared" si="12"/>
        <v>0</v>
      </c>
      <c r="O73" s="28">
        <f t="shared" si="13"/>
        <v>0</v>
      </c>
      <c r="P73" s="28">
        <f t="shared" si="14"/>
        <v>0</v>
      </c>
    </row>
    <row r="74" spans="1:16" ht="12" customHeight="1" x14ac:dyDescent="0.2">
      <c r="A74" s="33">
        <f t="shared" si="0"/>
        <v>48</v>
      </c>
      <c r="B74" s="30" t="s">
        <v>6</v>
      </c>
      <c r="C74" s="28">
        <f t="shared" si="1"/>
        <v>0</v>
      </c>
      <c r="D74" s="28">
        <f t="shared" si="2"/>
        <v>0</v>
      </c>
      <c r="E74" s="28">
        <f t="shared" si="3"/>
        <v>0</v>
      </c>
      <c r="F74" s="28">
        <f t="shared" si="4"/>
        <v>0</v>
      </c>
      <c r="G74" s="28">
        <f t="shared" si="5"/>
        <v>0</v>
      </c>
      <c r="H74" s="28">
        <f t="shared" si="6"/>
        <v>0</v>
      </c>
      <c r="I74" s="28">
        <f t="shared" si="7"/>
        <v>0</v>
      </c>
      <c r="J74" s="28">
        <f t="shared" si="8"/>
        <v>0</v>
      </c>
      <c r="K74" s="28">
        <f t="shared" si="9"/>
        <v>0</v>
      </c>
      <c r="L74" s="28">
        <f t="shared" si="10"/>
        <v>0</v>
      </c>
      <c r="M74" s="28">
        <f t="shared" si="11"/>
        <v>0</v>
      </c>
      <c r="N74" s="28">
        <f t="shared" si="12"/>
        <v>0</v>
      </c>
      <c r="O74" s="28">
        <f t="shared" si="13"/>
        <v>0</v>
      </c>
      <c r="P74" s="28">
        <f t="shared" si="14"/>
        <v>0</v>
      </c>
    </row>
    <row r="75" spans="1:16" ht="12" customHeight="1" x14ac:dyDescent="0.2">
      <c r="A75" s="33">
        <f t="shared" si="0"/>
        <v>49</v>
      </c>
      <c r="B75" s="30" t="s">
        <v>6</v>
      </c>
      <c r="C75" s="28">
        <f t="shared" si="1"/>
        <v>0</v>
      </c>
      <c r="D75" s="28">
        <f t="shared" si="2"/>
        <v>0</v>
      </c>
      <c r="E75" s="28">
        <f t="shared" si="3"/>
        <v>0</v>
      </c>
      <c r="F75" s="28">
        <f t="shared" si="4"/>
        <v>0</v>
      </c>
      <c r="G75" s="28">
        <f t="shared" si="5"/>
        <v>0</v>
      </c>
      <c r="H75" s="28">
        <f t="shared" si="6"/>
        <v>0</v>
      </c>
      <c r="I75" s="28">
        <f t="shared" si="7"/>
        <v>0</v>
      </c>
      <c r="J75" s="28">
        <f t="shared" si="8"/>
        <v>0</v>
      </c>
      <c r="K75" s="28">
        <f t="shared" si="9"/>
        <v>0</v>
      </c>
      <c r="L75" s="28">
        <f t="shared" si="10"/>
        <v>0</v>
      </c>
      <c r="M75" s="28">
        <f t="shared" si="11"/>
        <v>0</v>
      </c>
      <c r="N75" s="28">
        <f t="shared" si="12"/>
        <v>0</v>
      </c>
      <c r="O75" s="28">
        <f t="shared" si="13"/>
        <v>0</v>
      </c>
      <c r="P75" s="28">
        <f t="shared" si="14"/>
        <v>0</v>
      </c>
    </row>
    <row r="76" spans="1:16" ht="12" customHeight="1" x14ac:dyDescent="0.2">
      <c r="A76" s="33">
        <f t="shared" si="0"/>
        <v>50</v>
      </c>
      <c r="B76" s="30" t="s">
        <v>6</v>
      </c>
      <c r="C76" s="28">
        <f t="shared" si="1"/>
        <v>0</v>
      </c>
      <c r="D76" s="28">
        <f t="shared" si="2"/>
        <v>0</v>
      </c>
      <c r="E76" s="28">
        <f t="shared" si="3"/>
        <v>0</v>
      </c>
      <c r="F76" s="28">
        <f t="shared" si="4"/>
        <v>0</v>
      </c>
      <c r="G76" s="28">
        <f t="shared" si="5"/>
        <v>0</v>
      </c>
      <c r="H76" s="28">
        <f t="shared" si="6"/>
        <v>0</v>
      </c>
      <c r="I76" s="28">
        <f t="shared" si="7"/>
        <v>0</v>
      </c>
      <c r="J76" s="28">
        <f t="shared" si="8"/>
        <v>0</v>
      </c>
      <c r="K76" s="28">
        <f t="shared" si="9"/>
        <v>0</v>
      </c>
      <c r="L76" s="28">
        <f t="shared" si="10"/>
        <v>0</v>
      </c>
      <c r="M76" s="28">
        <f t="shared" si="11"/>
        <v>0</v>
      </c>
      <c r="N76" s="28">
        <f t="shared" si="12"/>
        <v>0</v>
      </c>
      <c r="O76" s="28">
        <f t="shared" si="13"/>
        <v>0</v>
      </c>
      <c r="P76" s="28">
        <f t="shared" si="14"/>
        <v>0</v>
      </c>
    </row>
    <row r="77" spans="1:16" ht="12" customHeight="1" x14ac:dyDescent="0.2">
      <c r="A77" s="33">
        <f t="shared" si="0"/>
        <v>51</v>
      </c>
      <c r="B77" s="30" t="s">
        <v>6</v>
      </c>
      <c r="C77" s="28">
        <f t="shared" si="1"/>
        <v>0</v>
      </c>
      <c r="D77" s="28">
        <f t="shared" si="2"/>
        <v>0</v>
      </c>
      <c r="E77" s="28">
        <f t="shared" si="3"/>
        <v>0</v>
      </c>
      <c r="F77" s="28">
        <f t="shared" si="4"/>
        <v>0</v>
      </c>
      <c r="G77" s="28">
        <f t="shared" si="5"/>
        <v>0</v>
      </c>
      <c r="H77" s="28">
        <f t="shared" si="6"/>
        <v>0</v>
      </c>
      <c r="I77" s="28">
        <f t="shared" si="7"/>
        <v>0</v>
      </c>
      <c r="J77" s="28">
        <f t="shared" si="8"/>
        <v>0</v>
      </c>
      <c r="K77" s="28">
        <f t="shared" si="9"/>
        <v>0</v>
      </c>
      <c r="L77" s="28">
        <f t="shared" si="10"/>
        <v>0</v>
      </c>
      <c r="M77" s="28">
        <f t="shared" si="11"/>
        <v>0</v>
      </c>
      <c r="N77" s="28">
        <f t="shared" si="12"/>
        <v>0</v>
      </c>
      <c r="O77" s="28">
        <f t="shared" si="13"/>
        <v>0</v>
      </c>
      <c r="P77" s="28">
        <f t="shared" si="14"/>
        <v>0</v>
      </c>
    </row>
    <row r="78" spans="1:16" ht="12" customHeight="1" x14ac:dyDescent="0.2">
      <c r="A78" s="33">
        <f t="shared" si="0"/>
        <v>52</v>
      </c>
      <c r="B78" s="30" t="s">
        <v>6</v>
      </c>
      <c r="C78" s="28">
        <f t="shared" si="1"/>
        <v>0</v>
      </c>
      <c r="D78" s="28">
        <f t="shared" si="2"/>
        <v>0</v>
      </c>
      <c r="E78" s="28">
        <f t="shared" si="3"/>
        <v>0</v>
      </c>
      <c r="F78" s="28">
        <f t="shared" si="4"/>
        <v>0</v>
      </c>
      <c r="G78" s="28">
        <f t="shared" si="5"/>
        <v>0</v>
      </c>
      <c r="H78" s="28">
        <f t="shared" si="6"/>
        <v>0</v>
      </c>
      <c r="I78" s="28">
        <f t="shared" si="7"/>
        <v>0</v>
      </c>
      <c r="J78" s="28">
        <f t="shared" si="8"/>
        <v>0</v>
      </c>
      <c r="K78" s="28">
        <f t="shared" si="9"/>
        <v>0</v>
      </c>
      <c r="L78" s="28">
        <f t="shared" si="10"/>
        <v>0</v>
      </c>
      <c r="M78" s="28">
        <f t="shared" si="11"/>
        <v>0</v>
      </c>
      <c r="N78" s="28">
        <f t="shared" si="12"/>
        <v>0</v>
      </c>
      <c r="O78" s="28">
        <f t="shared" si="13"/>
        <v>0</v>
      </c>
      <c r="P78" s="28">
        <f t="shared" si="14"/>
        <v>0</v>
      </c>
    </row>
    <row r="79" spans="1:16" ht="12" customHeight="1" x14ac:dyDescent="0.2">
      <c r="A79" s="33">
        <f t="shared" si="0"/>
        <v>53</v>
      </c>
      <c r="B79" s="30" t="s">
        <v>6</v>
      </c>
      <c r="C79" s="28">
        <f t="shared" si="1"/>
        <v>0</v>
      </c>
      <c r="D79" s="28">
        <f t="shared" si="2"/>
        <v>0</v>
      </c>
      <c r="E79" s="28">
        <f t="shared" si="3"/>
        <v>0</v>
      </c>
      <c r="F79" s="28">
        <f t="shared" si="4"/>
        <v>0</v>
      </c>
      <c r="G79" s="28">
        <f t="shared" si="5"/>
        <v>0</v>
      </c>
      <c r="H79" s="28">
        <f t="shared" si="6"/>
        <v>0</v>
      </c>
      <c r="I79" s="28">
        <f t="shared" si="7"/>
        <v>0</v>
      </c>
      <c r="J79" s="28">
        <f t="shared" si="8"/>
        <v>0</v>
      </c>
      <c r="K79" s="28">
        <f t="shared" si="9"/>
        <v>0</v>
      </c>
      <c r="L79" s="28">
        <f t="shared" si="10"/>
        <v>0</v>
      </c>
      <c r="M79" s="28">
        <f t="shared" si="11"/>
        <v>0</v>
      </c>
      <c r="N79" s="28">
        <f t="shared" si="12"/>
        <v>0</v>
      </c>
      <c r="O79" s="28">
        <f t="shared" si="13"/>
        <v>0</v>
      </c>
      <c r="P79" s="28">
        <f t="shared" si="14"/>
        <v>0</v>
      </c>
    </row>
    <row r="80" spans="1:16" ht="12" customHeight="1" x14ac:dyDescent="0.2">
      <c r="A80" s="33">
        <f t="shared" si="0"/>
        <v>54</v>
      </c>
      <c r="B80" s="30" t="s">
        <v>6</v>
      </c>
      <c r="C80" s="28">
        <f t="shared" si="1"/>
        <v>0</v>
      </c>
      <c r="D80" s="28">
        <f t="shared" si="2"/>
        <v>0</v>
      </c>
      <c r="E80" s="28">
        <f t="shared" si="3"/>
        <v>0</v>
      </c>
      <c r="F80" s="28">
        <f t="shared" si="4"/>
        <v>0</v>
      </c>
      <c r="G80" s="28">
        <f t="shared" si="5"/>
        <v>0</v>
      </c>
      <c r="H80" s="28">
        <f t="shared" si="6"/>
        <v>0</v>
      </c>
      <c r="I80" s="28">
        <f t="shared" si="7"/>
        <v>0</v>
      </c>
      <c r="J80" s="28">
        <f t="shared" si="8"/>
        <v>0</v>
      </c>
      <c r="K80" s="28">
        <f t="shared" si="9"/>
        <v>0</v>
      </c>
      <c r="L80" s="28">
        <f t="shared" si="10"/>
        <v>0</v>
      </c>
      <c r="M80" s="28">
        <f t="shared" si="11"/>
        <v>0</v>
      </c>
      <c r="N80" s="28">
        <f t="shared" si="12"/>
        <v>0</v>
      </c>
      <c r="O80" s="28">
        <f t="shared" si="13"/>
        <v>0</v>
      </c>
      <c r="P80" s="28">
        <f t="shared" si="14"/>
        <v>0</v>
      </c>
    </row>
    <row r="81" spans="1:16" ht="12" customHeight="1" x14ac:dyDescent="0.2">
      <c r="A81" s="33">
        <f t="shared" si="0"/>
        <v>55</v>
      </c>
      <c r="B81" s="30" t="s">
        <v>6</v>
      </c>
      <c r="C81" s="28">
        <f t="shared" si="1"/>
        <v>0</v>
      </c>
      <c r="D81" s="28">
        <f t="shared" si="2"/>
        <v>0</v>
      </c>
      <c r="E81" s="28">
        <f t="shared" si="3"/>
        <v>0</v>
      </c>
      <c r="F81" s="28">
        <f t="shared" si="4"/>
        <v>0</v>
      </c>
      <c r="G81" s="28">
        <f t="shared" si="5"/>
        <v>0</v>
      </c>
      <c r="H81" s="28">
        <f t="shared" si="6"/>
        <v>0</v>
      </c>
      <c r="I81" s="28">
        <f t="shared" si="7"/>
        <v>0</v>
      </c>
      <c r="J81" s="28">
        <f t="shared" si="8"/>
        <v>0</v>
      </c>
      <c r="K81" s="28">
        <f t="shared" si="9"/>
        <v>0</v>
      </c>
      <c r="L81" s="28">
        <f t="shared" si="10"/>
        <v>0</v>
      </c>
      <c r="M81" s="28">
        <f t="shared" si="11"/>
        <v>0</v>
      </c>
      <c r="N81" s="28">
        <f t="shared" si="12"/>
        <v>0</v>
      </c>
      <c r="O81" s="28">
        <f t="shared" si="13"/>
        <v>0</v>
      </c>
      <c r="P81" s="28">
        <f t="shared" si="14"/>
        <v>0</v>
      </c>
    </row>
    <row r="82" spans="1:16" ht="12" customHeight="1" x14ac:dyDescent="0.2">
      <c r="A82" s="33">
        <f t="shared" si="0"/>
        <v>56</v>
      </c>
      <c r="B82" s="30" t="s">
        <v>6</v>
      </c>
      <c r="C82" s="28">
        <f t="shared" si="1"/>
        <v>0</v>
      </c>
      <c r="D82" s="28">
        <f t="shared" si="2"/>
        <v>0</v>
      </c>
      <c r="E82" s="28">
        <f t="shared" si="3"/>
        <v>0</v>
      </c>
      <c r="F82" s="28">
        <f t="shared" si="4"/>
        <v>0</v>
      </c>
      <c r="G82" s="28">
        <f t="shared" si="5"/>
        <v>0</v>
      </c>
      <c r="H82" s="28">
        <f t="shared" si="6"/>
        <v>0</v>
      </c>
      <c r="I82" s="28">
        <f t="shared" si="7"/>
        <v>0</v>
      </c>
      <c r="J82" s="28">
        <f t="shared" si="8"/>
        <v>0</v>
      </c>
      <c r="K82" s="28">
        <f t="shared" si="9"/>
        <v>0</v>
      </c>
      <c r="L82" s="28">
        <f t="shared" si="10"/>
        <v>0</v>
      </c>
      <c r="M82" s="28">
        <f t="shared" si="11"/>
        <v>0</v>
      </c>
      <c r="N82" s="28">
        <f t="shared" si="12"/>
        <v>0</v>
      </c>
      <c r="O82" s="28">
        <f t="shared" si="13"/>
        <v>0</v>
      </c>
      <c r="P82" s="28">
        <f t="shared" si="14"/>
        <v>0</v>
      </c>
    </row>
    <row r="83" spans="1:16" ht="12" customHeight="1" x14ac:dyDescent="0.2">
      <c r="A83" s="33">
        <f t="shared" si="0"/>
        <v>57</v>
      </c>
      <c r="B83" s="30" t="s">
        <v>6</v>
      </c>
      <c r="C83" s="28">
        <f t="shared" si="1"/>
        <v>0</v>
      </c>
      <c r="D83" s="28">
        <f t="shared" si="2"/>
        <v>0</v>
      </c>
      <c r="E83" s="28">
        <f t="shared" si="3"/>
        <v>0</v>
      </c>
      <c r="F83" s="28">
        <f t="shared" si="4"/>
        <v>0</v>
      </c>
      <c r="G83" s="28">
        <f t="shared" si="5"/>
        <v>0</v>
      </c>
      <c r="H83" s="28">
        <f t="shared" si="6"/>
        <v>0</v>
      </c>
      <c r="I83" s="28">
        <f t="shared" si="7"/>
        <v>0</v>
      </c>
      <c r="J83" s="28">
        <f t="shared" si="8"/>
        <v>0</v>
      </c>
      <c r="K83" s="28">
        <f t="shared" si="9"/>
        <v>0</v>
      </c>
      <c r="L83" s="28">
        <f t="shared" si="10"/>
        <v>0</v>
      </c>
      <c r="M83" s="28">
        <f t="shared" si="11"/>
        <v>0</v>
      </c>
      <c r="N83" s="28">
        <f t="shared" si="12"/>
        <v>0</v>
      </c>
      <c r="O83" s="28">
        <f t="shared" si="13"/>
        <v>0</v>
      </c>
      <c r="P83" s="28">
        <f t="shared" si="14"/>
        <v>0</v>
      </c>
    </row>
    <row r="84" spans="1:16" ht="12" customHeight="1" x14ac:dyDescent="0.2">
      <c r="A84" s="33">
        <f t="shared" si="0"/>
        <v>58</v>
      </c>
      <c r="B84" s="30" t="s">
        <v>6</v>
      </c>
      <c r="C84" s="28">
        <f t="shared" si="1"/>
        <v>0</v>
      </c>
      <c r="D84" s="28">
        <f t="shared" si="2"/>
        <v>0</v>
      </c>
      <c r="E84" s="28">
        <f t="shared" si="3"/>
        <v>0</v>
      </c>
      <c r="F84" s="28">
        <f t="shared" si="4"/>
        <v>0</v>
      </c>
      <c r="G84" s="28">
        <f t="shared" si="5"/>
        <v>0</v>
      </c>
      <c r="H84" s="28">
        <f t="shared" si="6"/>
        <v>0</v>
      </c>
      <c r="I84" s="28">
        <f t="shared" si="7"/>
        <v>0</v>
      </c>
      <c r="J84" s="28">
        <f t="shared" si="8"/>
        <v>0</v>
      </c>
      <c r="K84" s="28">
        <f t="shared" si="9"/>
        <v>0</v>
      </c>
      <c r="L84" s="28">
        <f t="shared" si="10"/>
        <v>0</v>
      </c>
      <c r="M84" s="28">
        <f t="shared" si="11"/>
        <v>0</v>
      </c>
      <c r="N84" s="28">
        <f t="shared" si="12"/>
        <v>0</v>
      </c>
      <c r="O84" s="28">
        <f t="shared" si="13"/>
        <v>0</v>
      </c>
      <c r="P84" s="28">
        <f t="shared" si="14"/>
        <v>0</v>
      </c>
    </row>
    <row r="85" spans="1:16" ht="12" customHeight="1" x14ac:dyDescent="0.2">
      <c r="A85" s="33">
        <f t="shared" si="0"/>
        <v>59</v>
      </c>
      <c r="B85" s="30" t="s">
        <v>6</v>
      </c>
      <c r="C85" s="28">
        <f t="shared" si="1"/>
        <v>0</v>
      </c>
      <c r="D85" s="28">
        <f t="shared" si="2"/>
        <v>0</v>
      </c>
      <c r="E85" s="28">
        <f t="shared" si="3"/>
        <v>0</v>
      </c>
      <c r="F85" s="28">
        <f t="shared" si="4"/>
        <v>0</v>
      </c>
      <c r="G85" s="28">
        <f t="shared" si="5"/>
        <v>0</v>
      </c>
      <c r="H85" s="28">
        <f t="shared" si="6"/>
        <v>0</v>
      </c>
      <c r="I85" s="28">
        <f t="shared" si="7"/>
        <v>0</v>
      </c>
      <c r="J85" s="28">
        <f t="shared" si="8"/>
        <v>0</v>
      </c>
      <c r="K85" s="28">
        <f t="shared" si="9"/>
        <v>0</v>
      </c>
      <c r="L85" s="28">
        <f t="shared" si="10"/>
        <v>0</v>
      </c>
      <c r="M85" s="28">
        <f t="shared" si="11"/>
        <v>0</v>
      </c>
      <c r="N85" s="28">
        <f t="shared" si="12"/>
        <v>0</v>
      </c>
      <c r="O85" s="28">
        <f t="shared" si="13"/>
        <v>0</v>
      </c>
      <c r="P85" s="28">
        <f t="shared" si="14"/>
        <v>0</v>
      </c>
    </row>
    <row r="86" spans="1:16" ht="12" customHeight="1" x14ac:dyDescent="0.2">
      <c r="A86" s="33">
        <f t="shared" si="0"/>
        <v>60</v>
      </c>
      <c r="B86" s="30" t="s">
        <v>6</v>
      </c>
      <c r="C86" s="28">
        <f t="shared" si="1"/>
        <v>0</v>
      </c>
      <c r="D86" s="28">
        <f t="shared" si="2"/>
        <v>0</v>
      </c>
      <c r="E86" s="28">
        <f t="shared" si="3"/>
        <v>0</v>
      </c>
      <c r="F86" s="28">
        <f t="shared" si="4"/>
        <v>0</v>
      </c>
      <c r="G86" s="28">
        <f t="shared" si="5"/>
        <v>0</v>
      </c>
      <c r="H86" s="28">
        <f t="shared" si="6"/>
        <v>0</v>
      </c>
      <c r="I86" s="28">
        <f t="shared" si="7"/>
        <v>0</v>
      </c>
      <c r="J86" s="28">
        <f t="shared" si="8"/>
        <v>0</v>
      </c>
      <c r="K86" s="28">
        <f t="shared" si="9"/>
        <v>0</v>
      </c>
      <c r="L86" s="28">
        <f t="shared" si="10"/>
        <v>0</v>
      </c>
      <c r="M86" s="28">
        <f t="shared" si="11"/>
        <v>0</v>
      </c>
      <c r="N86" s="28">
        <f t="shared" si="12"/>
        <v>0</v>
      </c>
      <c r="O86" s="28">
        <f t="shared" si="13"/>
        <v>0</v>
      </c>
      <c r="P86" s="28">
        <f t="shared" si="14"/>
        <v>0</v>
      </c>
    </row>
    <row r="87" spans="1:16" ht="12" customHeight="1" x14ac:dyDescent="0.2">
      <c r="A87" s="33">
        <f t="shared" si="0"/>
        <v>61</v>
      </c>
      <c r="B87" s="30" t="s">
        <v>6</v>
      </c>
      <c r="C87" s="28">
        <f t="shared" si="1"/>
        <v>0</v>
      </c>
      <c r="D87" s="28">
        <f t="shared" si="2"/>
        <v>0</v>
      </c>
      <c r="E87" s="28">
        <f t="shared" si="3"/>
        <v>0</v>
      </c>
      <c r="F87" s="28">
        <f t="shared" si="4"/>
        <v>0</v>
      </c>
      <c r="G87" s="28">
        <f t="shared" si="5"/>
        <v>0</v>
      </c>
      <c r="H87" s="28">
        <f t="shared" si="6"/>
        <v>0</v>
      </c>
      <c r="I87" s="28">
        <f t="shared" si="7"/>
        <v>0</v>
      </c>
      <c r="J87" s="28">
        <f t="shared" si="8"/>
        <v>0</v>
      </c>
      <c r="K87" s="28">
        <f t="shared" si="9"/>
        <v>0</v>
      </c>
      <c r="L87" s="28">
        <f t="shared" si="10"/>
        <v>0</v>
      </c>
      <c r="M87" s="28">
        <f t="shared" si="11"/>
        <v>0</v>
      </c>
      <c r="N87" s="28">
        <f t="shared" si="12"/>
        <v>0</v>
      </c>
      <c r="O87" s="28">
        <f t="shared" si="13"/>
        <v>0</v>
      </c>
      <c r="P87" s="28">
        <f t="shared" si="14"/>
        <v>0</v>
      </c>
    </row>
    <row r="88" spans="1:16" ht="12" customHeight="1" x14ac:dyDescent="0.2">
      <c r="A88" s="33">
        <f t="shared" si="0"/>
        <v>62</v>
      </c>
      <c r="B88" s="30" t="s">
        <v>6</v>
      </c>
      <c r="C88" s="28">
        <f t="shared" si="1"/>
        <v>0</v>
      </c>
      <c r="D88" s="28">
        <f t="shared" si="2"/>
        <v>0</v>
      </c>
      <c r="E88" s="28">
        <f t="shared" si="3"/>
        <v>0</v>
      </c>
      <c r="F88" s="28">
        <f t="shared" si="4"/>
        <v>0</v>
      </c>
      <c r="G88" s="28">
        <f t="shared" si="5"/>
        <v>0</v>
      </c>
      <c r="H88" s="28">
        <f t="shared" si="6"/>
        <v>0</v>
      </c>
      <c r="I88" s="28">
        <f t="shared" si="7"/>
        <v>0</v>
      </c>
      <c r="J88" s="28">
        <f t="shared" si="8"/>
        <v>0</v>
      </c>
      <c r="K88" s="28">
        <f t="shared" si="9"/>
        <v>0</v>
      </c>
      <c r="L88" s="28">
        <f t="shared" si="10"/>
        <v>0</v>
      </c>
      <c r="M88" s="28">
        <f t="shared" si="11"/>
        <v>0</v>
      </c>
      <c r="N88" s="28">
        <f t="shared" si="12"/>
        <v>0</v>
      </c>
      <c r="O88" s="28">
        <f t="shared" si="13"/>
        <v>0</v>
      </c>
      <c r="P88" s="28">
        <f t="shared" si="14"/>
        <v>0</v>
      </c>
    </row>
    <row r="89" spans="1:16" ht="12" customHeight="1" x14ac:dyDescent="0.2">
      <c r="A89" s="33">
        <f t="shared" si="0"/>
        <v>63</v>
      </c>
      <c r="B89" s="30" t="s">
        <v>6</v>
      </c>
      <c r="C89" s="28">
        <f t="shared" si="1"/>
        <v>0</v>
      </c>
      <c r="D89" s="28">
        <f t="shared" si="2"/>
        <v>0</v>
      </c>
      <c r="E89" s="28">
        <f t="shared" si="3"/>
        <v>0</v>
      </c>
      <c r="F89" s="28">
        <f t="shared" si="4"/>
        <v>0</v>
      </c>
      <c r="G89" s="28">
        <f t="shared" si="5"/>
        <v>0</v>
      </c>
      <c r="H89" s="28">
        <f t="shared" si="6"/>
        <v>0</v>
      </c>
      <c r="I89" s="28">
        <f t="shared" si="7"/>
        <v>0</v>
      </c>
      <c r="J89" s="28">
        <f t="shared" si="8"/>
        <v>0</v>
      </c>
      <c r="K89" s="28">
        <f t="shared" si="9"/>
        <v>0</v>
      </c>
      <c r="L89" s="28">
        <f t="shared" si="10"/>
        <v>0</v>
      </c>
      <c r="M89" s="28">
        <f t="shared" si="11"/>
        <v>0</v>
      </c>
      <c r="N89" s="28">
        <f t="shared" si="12"/>
        <v>0</v>
      </c>
      <c r="O89" s="28">
        <f t="shared" si="13"/>
        <v>0</v>
      </c>
      <c r="P89" s="28">
        <f t="shared" si="14"/>
        <v>0</v>
      </c>
    </row>
    <row r="90" spans="1:16" ht="12" customHeight="1" x14ac:dyDescent="0.2">
      <c r="A90" s="33">
        <f t="shared" si="0"/>
        <v>64</v>
      </c>
      <c r="B90" s="30" t="s">
        <v>6</v>
      </c>
      <c r="C90" s="28">
        <f t="shared" si="1"/>
        <v>0</v>
      </c>
      <c r="D90" s="28">
        <f t="shared" si="2"/>
        <v>0</v>
      </c>
      <c r="E90" s="28">
        <f t="shared" si="3"/>
        <v>0</v>
      </c>
      <c r="F90" s="28">
        <f t="shared" si="4"/>
        <v>0</v>
      </c>
      <c r="G90" s="28">
        <f t="shared" si="5"/>
        <v>0</v>
      </c>
      <c r="H90" s="28">
        <f t="shared" si="6"/>
        <v>0</v>
      </c>
      <c r="I90" s="28">
        <f t="shared" si="7"/>
        <v>0</v>
      </c>
      <c r="J90" s="28">
        <f t="shared" si="8"/>
        <v>0</v>
      </c>
      <c r="K90" s="28">
        <f t="shared" si="9"/>
        <v>0</v>
      </c>
      <c r="L90" s="28">
        <f t="shared" si="10"/>
        <v>0</v>
      </c>
      <c r="M90" s="28">
        <f t="shared" si="11"/>
        <v>0</v>
      </c>
      <c r="N90" s="28">
        <f t="shared" si="12"/>
        <v>0</v>
      </c>
      <c r="O90" s="28">
        <f t="shared" si="13"/>
        <v>0</v>
      </c>
      <c r="P90" s="28">
        <f t="shared" si="14"/>
        <v>0</v>
      </c>
    </row>
    <row r="91" spans="1:16" ht="12" customHeight="1" x14ac:dyDescent="0.2">
      <c r="A91" s="33">
        <f t="shared" ref="A91:A154" si="15">+A90+1</f>
        <v>65</v>
      </c>
      <c r="B91" s="30" t="s">
        <v>6</v>
      </c>
      <c r="C91" s="28">
        <f t="shared" ref="C91:C154" si="16">IF(NC=1,Leasing,IF(NC&lt;=N,J90,0))</f>
        <v>0</v>
      </c>
      <c r="D91" s="28">
        <f t="shared" ref="D91:D154" si="17">-SI*TEP</f>
        <v>0</v>
      </c>
      <c r="E91" s="28">
        <f t="shared" ref="E91:E154" si="18">IF(NC&lt;=N,IF(PG="T",0,IF(PG="P",Interes,PMT(TEP,N-NC+1,SI,0,0))),0)</f>
        <v>0</v>
      </c>
      <c r="F91" s="28">
        <f t="shared" ref="F91:F154" si="19">IF(NC&lt;=N,IF(OR(PG="T",PG="P"),0,Cuota-Interes),0)</f>
        <v>0</v>
      </c>
      <c r="G91" s="28">
        <f t="shared" ref="G91:G154" si="20">IF(NC&lt;=N,-SegRiePer,0)</f>
        <v>0</v>
      </c>
      <c r="H91" s="28">
        <f t="shared" ref="H91:H154" si="21">IF(NC&lt;=N,-ComPer,0)</f>
        <v>0</v>
      </c>
      <c r="I91" s="28">
        <f t="shared" ref="I91:I154" si="22">IF(NC=N,-pRecompra*VV,0)</f>
        <v>0</v>
      </c>
      <c r="J91" s="28">
        <f t="shared" ref="J91:J154" si="23">IF(PG="T",SI-Interes,SI+Amort)</f>
        <v>0</v>
      </c>
      <c r="K91" s="28">
        <f t="shared" ref="K91:K154" si="24">IF(NC&lt;=N,-VV/N,0)</f>
        <v>0</v>
      </c>
      <c r="L91" s="28">
        <f t="shared" ref="L91:L154" si="25">IF(NC&lt;=N,(Interes+SegRie+Comision+Depreciacion)*pIR,0)</f>
        <v>0</v>
      </c>
      <c r="M91" s="28">
        <f t="shared" ref="M91:M154" si="26">(Cuota+SegRie+Comision+Recompra)*pIGV</f>
        <v>0</v>
      </c>
      <c r="N91" s="28">
        <f t="shared" ref="N91:N154" si="27">Cuota+SegRie+Comision+Recompra</f>
        <v>0</v>
      </c>
      <c r="O91" s="28">
        <f t="shared" ref="O91:O154" si="28">Flujo+IGVP</f>
        <v>0</v>
      </c>
      <c r="P91" s="28">
        <f t="shared" ref="P91:P154" si="29">Flujo-Ahorro</f>
        <v>0</v>
      </c>
    </row>
    <row r="92" spans="1:16" ht="12" customHeight="1" x14ac:dyDescent="0.2">
      <c r="A92" s="33">
        <f t="shared" si="15"/>
        <v>66</v>
      </c>
      <c r="B92" s="30" t="s">
        <v>6</v>
      </c>
      <c r="C92" s="28">
        <f t="shared" si="16"/>
        <v>0</v>
      </c>
      <c r="D92" s="28">
        <f t="shared" si="17"/>
        <v>0</v>
      </c>
      <c r="E92" s="28">
        <f t="shared" si="18"/>
        <v>0</v>
      </c>
      <c r="F92" s="28">
        <f t="shared" si="19"/>
        <v>0</v>
      </c>
      <c r="G92" s="28">
        <f t="shared" si="20"/>
        <v>0</v>
      </c>
      <c r="H92" s="28">
        <f t="shared" si="21"/>
        <v>0</v>
      </c>
      <c r="I92" s="28">
        <f t="shared" si="22"/>
        <v>0</v>
      </c>
      <c r="J92" s="28">
        <f t="shared" si="23"/>
        <v>0</v>
      </c>
      <c r="K92" s="28">
        <f t="shared" si="24"/>
        <v>0</v>
      </c>
      <c r="L92" s="28">
        <f t="shared" si="25"/>
        <v>0</v>
      </c>
      <c r="M92" s="28">
        <f t="shared" si="26"/>
        <v>0</v>
      </c>
      <c r="N92" s="28">
        <f t="shared" si="27"/>
        <v>0</v>
      </c>
      <c r="O92" s="28">
        <f t="shared" si="28"/>
        <v>0</v>
      </c>
      <c r="P92" s="28">
        <f t="shared" si="29"/>
        <v>0</v>
      </c>
    </row>
    <row r="93" spans="1:16" ht="12" customHeight="1" x14ac:dyDescent="0.2">
      <c r="A93" s="33">
        <f t="shared" si="15"/>
        <v>67</v>
      </c>
      <c r="B93" s="30" t="s">
        <v>6</v>
      </c>
      <c r="C93" s="28">
        <f t="shared" si="16"/>
        <v>0</v>
      </c>
      <c r="D93" s="28">
        <f t="shared" si="17"/>
        <v>0</v>
      </c>
      <c r="E93" s="28">
        <f t="shared" si="18"/>
        <v>0</v>
      </c>
      <c r="F93" s="28">
        <f t="shared" si="19"/>
        <v>0</v>
      </c>
      <c r="G93" s="28">
        <f t="shared" si="20"/>
        <v>0</v>
      </c>
      <c r="H93" s="28">
        <f t="shared" si="21"/>
        <v>0</v>
      </c>
      <c r="I93" s="28">
        <f t="shared" si="22"/>
        <v>0</v>
      </c>
      <c r="J93" s="28">
        <f t="shared" si="23"/>
        <v>0</v>
      </c>
      <c r="K93" s="28">
        <f t="shared" si="24"/>
        <v>0</v>
      </c>
      <c r="L93" s="28">
        <f t="shared" si="25"/>
        <v>0</v>
      </c>
      <c r="M93" s="28">
        <f t="shared" si="26"/>
        <v>0</v>
      </c>
      <c r="N93" s="28">
        <f t="shared" si="27"/>
        <v>0</v>
      </c>
      <c r="O93" s="28">
        <f t="shared" si="28"/>
        <v>0</v>
      </c>
      <c r="P93" s="28">
        <f t="shared" si="29"/>
        <v>0</v>
      </c>
    </row>
    <row r="94" spans="1:16" ht="12" customHeight="1" x14ac:dyDescent="0.2">
      <c r="A94" s="33">
        <f t="shared" si="15"/>
        <v>68</v>
      </c>
      <c r="B94" s="30" t="s">
        <v>6</v>
      </c>
      <c r="C94" s="28">
        <f t="shared" si="16"/>
        <v>0</v>
      </c>
      <c r="D94" s="28">
        <f t="shared" si="17"/>
        <v>0</v>
      </c>
      <c r="E94" s="28">
        <f t="shared" si="18"/>
        <v>0</v>
      </c>
      <c r="F94" s="28">
        <f t="shared" si="19"/>
        <v>0</v>
      </c>
      <c r="G94" s="28">
        <f t="shared" si="20"/>
        <v>0</v>
      </c>
      <c r="H94" s="28">
        <f t="shared" si="21"/>
        <v>0</v>
      </c>
      <c r="I94" s="28">
        <f t="shared" si="22"/>
        <v>0</v>
      </c>
      <c r="J94" s="28">
        <f t="shared" si="23"/>
        <v>0</v>
      </c>
      <c r="K94" s="28">
        <f t="shared" si="24"/>
        <v>0</v>
      </c>
      <c r="L94" s="28">
        <f t="shared" si="25"/>
        <v>0</v>
      </c>
      <c r="M94" s="28">
        <f t="shared" si="26"/>
        <v>0</v>
      </c>
      <c r="N94" s="28">
        <f t="shared" si="27"/>
        <v>0</v>
      </c>
      <c r="O94" s="28">
        <f t="shared" si="28"/>
        <v>0</v>
      </c>
      <c r="P94" s="28">
        <f t="shared" si="29"/>
        <v>0</v>
      </c>
    </row>
    <row r="95" spans="1:16" ht="12" customHeight="1" x14ac:dyDescent="0.2">
      <c r="A95" s="33">
        <f t="shared" si="15"/>
        <v>69</v>
      </c>
      <c r="B95" s="30" t="s">
        <v>6</v>
      </c>
      <c r="C95" s="28">
        <f t="shared" si="16"/>
        <v>0</v>
      </c>
      <c r="D95" s="28">
        <f t="shared" si="17"/>
        <v>0</v>
      </c>
      <c r="E95" s="28">
        <f t="shared" si="18"/>
        <v>0</v>
      </c>
      <c r="F95" s="28">
        <f t="shared" si="19"/>
        <v>0</v>
      </c>
      <c r="G95" s="28">
        <f t="shared" si="20"/>
        <v>0</v>
      </c>
      <c r="H95" s="28">
        <f t="shared" si="21"/>
        <v>0</v>
      </c>
      <c r="I95" s="28">
        <f t="shared" si="22"/>
        <v>0</v>
      </c>
      <c r="J95" s="28">
        <f t="shared" si="23"/>
        <v>0</v>
      </c>
      <c r="K95" s="28">
        <f t="shared" si="24"/>
        <v>0</v>
      </c>
      <c r="L95" s="28">
        <f t="shared" si="25"/>
        <v>0</v>
      </c>
      <c r="M95" s="28">
        <f t="shared" si="26"/>
        <v>0</v>
      </c>
      <c r="N95" s="28">
        <f t="shared" si="27"/>
        <v>0</v>
      </c>
      <c r="O95" s="28">
        <f t="shared" si="28"/>
        <v>0</v>
      </c>
      <c r="P95" s="28">
        <f t="shared" si="29"/>
        <v>0</v>
      </c>
    </row>
    <row r="96" spans="1:16" ht="12" customHeight="1" x14ac:dyDescent="0.2">
      <c r="A96" s="33">
        <f t="shared" si="15"/>
        <v>70</v>
      </c>
      <c r="B96" s="30" t="s">
        <v>6</v>
      </c>
      <c r="C96" s="28">
        <f t="shared" si="16"/>
        <v>0</v>
      </c>
      <c r="D96" s="28">
        <f t="shared" si="17"/>
        <v>0</v>
      </c>
      <c r="E96" s="28">
        <f t="shared" si="18"/>
        <v>0</v>
      </c>
      <c r="F96" s="28">
        <f t="shared" si="19"/>
        <v>0</v>
      </c>
      <c r="G96" s="28">
        <f t="shared" si="20"/>
        <v>0</v>
      </c>
      <c r="H96" s="28">
        <f t="shared" si="21"/>
        <v>0</v>
      </c>
      <c r="I96" s="28">
        <f t="shared" si="22"/>
        <v>0</v>
      </c>
      <c r="J96" s="28">
        <f t="shared" si="23"/>
        <v>0</v>
      </c>
      <c r="K96" s="28">
        <f t="shared" si="24"/>
        <v>0</v>
      </c>
      <c r="L96" s="28">
        <f t="shared" si="25"/>
        <v>0</v>
      </c>
      <c r="M96" s="28">
        <f t="shared" si="26"/>
        <v>0</v>
      </c>
      <c r="N96" s="28">
        <f t="shared" si="27"/>
        <v>0</v>
      </c>
      <c r="O96" s="28">
        <f t="shared" si="28"/>
        <v>0</v>
      </c>
      <c r="P96" s="28">
        <f t="shared" si="29"/>
        <v>0</v>
      </c>
    </row>
    <row r="97" spans="1:16" ht="12" customHeight="1" x14ac:dyDescent="0.2">
      <c r="A97" s="33">
        <f t="shared" si="15"/>
        <v>71</v>
      </c>
      <c r="B97" s="30" t="s">
        <v>6</v>
      </c>
      <c r="C97" s="28">
        <f t="shared" si="16"/>
        <v>0</v>
      </c>
      <c r="D97" s="28">
        <f t="shared" si="17"/>
        <v>0</v>
      </c>
      <c r="E97" s="28">
        <f t="shared" si="18"/>
        <v>0</v>
      </c>
      <c r="F97" s="28">
        <f t="shared" si="19"/>
        <v>0</v>
      </c>
      <c r="G97" s="28">
        <f t="shared" si="20"/>
        <v>0</v>
      </c>
      <c r="H97" s="28">
        <f t="shared" si="21"/>
        <v>0</v>
      </c>
      <c r="I97" s="28">
        <f t="shared" si="22"/>
        <v>0</v>
      </c>
      <c r="J97" s="28">
        <f t="shared" si="23"/>
        <v>0</v>
      </c>
      <c r="K97" s="28">
        <f t="shared" si="24"/>
        <v>0</v>
      </c>
      <c r="L97" s="28">
        <f t="shared" si="25"/>
        <v>0</v>
      </c>
      <c r="M97" s="28">
        <f t="shared" si="26"/>
        <v>0</v>
      </c>
      <c r="N97" s="28">
        <f t="shared" si="27"/>
        <v>0</v>
      </c>
      <c r="O97" s="28">
        <f t="shared" si="28"/>
        <v>0</v>
      </c>
      <c r="P97" s="28">
        <f t="shared" si="29"/>
        <v>0</v>
      </c>
    </row>
    <row r="98" spans="1:16" ht="12" customHeight="1" x14ac:dyDescent="0.2">
      <c r="A98" s="33">
        <f t="shared" si="15"/>
        <v>72</v>
      </c>
      <c r="B98" s="30" t="s">
        <v>6</v>
      </c>
      <c r="C98" s="28">
        <f t="shared" si="16"/>
        <v>0</v>
      </c>
      <c r="D98" s="28">
        <f t="shared" si="17"/>
        <v>0</v>
      </c>
      <c r="E98" s="28">
        <f t="shared" si="18"/>
        <v>0</v>
      </c>
      <c r="F98" s="28">
        <f t="shared" si="19"/>
        <v>0</v>
      </c>
      <c r="G98" s="28">
        <f t="shared" si="20"/>
        <v>0</v>
      </c>
      <c r="H98" s="28">
        <f t="shared" si="21"/>
        <v>0</v>
      </c>
      <c r="I98" s="28">
        <f t="shared" si="22"/>
        <v>0</v>
      </c>
      <c r="J98" s="28">
        <f t="shared" si="23"/>
        <v>0</v>
      </c>
      <c r="K98" s="28">
        <f t="shared" si="24"/>
        <v>0</v>
      </c>
      <c r="L98" s="28">
        <f t="shared" si="25"/>
        <v>0</v>
      </c>
      <c r="M98" s="28">
        <f t="shared" si="26"/>
        <v>0</v>
      </c>
      <c r="N98" s="28">
        <f t="shared" si="27"/>
        <v>0</v>
      </c>
      <c r="O98" s="28">
        <f t="shared" si="28"/>
        <v>0</v>
      </c>
      <c r="P98" s="28">
        <f t="shared" si="29"/>
        <v>0</v>
      </c>
    </row>
    <row r="99" spans="1:16" ht="12" customHeight="1" x14ac:dyDescent="0.2">
      <c r="A99" s="33">
        <f t="shared" si="15"/>
        <v>73</v>
      </c>
      <c r="B99" s="30" t="s">
        <v>6</v>
      </c>
      <c r="C99" s="28">
        <f t="shared" si="16"/>
        <v>0</v>
      </c>
      <c r="D99" s="28">
        <f t="shared" si="17"/>
        <v>0</v>
      </c>
      <c r="E99" s="28">
        <f t="shared" si="18"/>
        <v>0</v>
      </c>
      <c r="F99" s="28">
        <f t="shared" si="19"/>
        <v>0</v>
      </c>
      <c r="G99" s="28">
        <f t="shared" si="20"/>
        <v>0</v>
      </c>
      <c r="H99" s="28">
        <f t="shared" si="21"/>
        <v>0</v>
      </c>
      <c r="I99" s="28">
        <f t="shared" si="22"/>
        <v>0</v>
      </c>
      <c r="J99" s="28">
        <f t="shared" si="23"/>
        <v>0</v>
      </c>
      <c r="K99" s="28">
        <f t="shared" si="24"/>
        <v>0</v>
      </c>
      <c r="L99" s="28">
        <f t="shared" si="25"/>
        <v>0</v>
      </c>
      <c r="M99" s="28">
        <f t="shared" si="26"/>
        <v>0</v>
      </c>
      <c r="N99" s="28">
        <f t="shared" si="27"/>
        <v>0</v>
      </c>
      <c r="O99" s="28">
        <f t="shared" si="28"/>
        <v>0</v>
      </c>
      <c r="P99" s="28">
        <f t="shared" si="29"/>
        <v>0</v>
      </c>
    </row>
    <row r="100" spans="1:16" ht="12" customHeight="1" x14ac:dyDescent="0.2">
      <c r="A100" s="33">
        <f t="shared" si="15"/>
        <v>74</v>
      </c>
      <c r="B100" s="30" t="s">
        <v>6</v>
      </c>
      <c r="C100" s="28">
        <f t="shared" si="16"/>
        <v>0</v>
      </c>
      <c r="D100" s="28">
        <f t="shared" si="17"/>
        <v>0</v>
      </c>
      <c r="E100" s="28">
        <f t="shared" si="18"/>
        <v>0</v>
      </c>
      <c r="F100" s="28">
        <f t="shared" si="19"/>
        <v>0</v>
      </c>
      <c r="G100" s="28">
        <f t="shared" si="20"/>
        <v>0</v>
      </c>
      <c r="H100" s="28">
        <f t="shared" si="21"/>
        <v>0</v>
      </c>
      <c r="I100" s="28">
        <f t="shared" si="22"/>
        <v>0</v>
      </c>
      <c r="J100" s="28">
        <f t="shared" si="23"/>
        <v>0</v>
      </c>
      <c r="K100" s="28">
        <f t="shared" si="24"/>
        <v>0</v>
      </c>
      <c r="L100" s="28">
        <f t="shared" si="25"/>
        <v>0</v>
      </c>
      <c r="M100" s="28">
        <f t="shared" si="26"/>
        <v>0</v>
      </c>
      <c r="N100" s="28">
        <f t="shared" si="27"/>
        <v>0</v>
      </c>
      <c r="O100" s="28">
        <f t="shared" si="28"/>
        <v>0</v>
      </c>
      <c r="P100" s="28">
        <f t="shared" si="29"/>
        <v>0</v>
      </c>
    </row>
    <row r="101" spans="1:16" ht="12" customHeight="1" x14ac:dyDescent="0.2">
      <c r="A101" s="33">
        <f t="shared" si="15"/>
        <v>75</v>
      </c>
      <c r="B101" s="30" t="s">
        <v>6</v>
      </c>
      <c r="C101" s="28">
        <f t="shared" si="16"/>
        <v>0</v>
      </c>
      <c r="D101" s="28">
        <f t="shared" si="17"/>
        <v>0</v>
      </c>
      <c r="E101" s="28">
        <f t="shared" si="18"/>
        <v>0</v>
      </c>
      <c r="F101" s="28">
        <f t="shared" si="19"/>
        <v>0</v>
      </c>
      <c r="G101" s="28">
        <f t="shared" si="20"/>
        <v>0</v>
      </c>
      <c r="H101" s="28">
        <f t="shared" si="21"/>
        <v>0</v>
      </c>
      <c r="I101" s="28">
        <f t="shared" si="22"/>
        <v>0</v>
      </c>
      <c r="J101" s="28">
        <f t="shared" si="23"/>
        <v>0</v>
      </c>
      <c r="K101" s="28">
        <f t="shared" si="24"/>
        <v>0</v>
      </c>
      <c r="L101" s="28">
        <f t="shared" si="25"/>
        <v>0</v>
      </c>
      <c r="M101" s="28">
        <f t="shared" si="26"/>
        <v>0</v>
      </c>
      <c r="N101" s="28">
        <f t="shared" si="27"/>
        <v>0</v>
      </c>
      <c r="O101" s="28">
        <f t="shared" si="28"/>
        <v>0</v>
      </c>
      <c r="P101" s="28">
        <f t="shared" si="29"/>
        <v>0</v>
      </c>
    </row>
    <row r="102" spans="1:16" ht="12" customHeight="1" x14ac:dyDescent="0.2">
      <c r="A102" s="33">
        <f t="shared" si="15"/>
        <v>76</v>
      </c>
      <c r="B102" s="30" t="s">
        <v>6</v>
      </c>
      <c r="C102" s="28">
        <f t="shared" si="16"/>
        <v>0</v>
      </c>
      <c r="D102" s="28">
        <f t="shared" si="17"/>
        <v>0</v>
      </c>
      <c r="E102" s="28">
        <f t="shared" si="18"/>
        <v>0</v>
      </c>
      <c r="F102" s="28">
        <f t="shared" si="19"/>
        <v>0</v>
      </c>
      <c r="G102" s="28">
        <f t="shared" si="20"/>
        <v>0</v>
      </c>
      <c r="H102" s="28">
        <f t="shared" si="21"/>
        <v>0</v>
      </c>
      <c r="I102" s="28">
        <f t="shared" si="22"/>
        <v>0</v>
      </c>
      <c r="J102" s="28">
        <f t="shared" si="23"/>
        <v>0</v>
      </c>
      <c r="K102" s="28">
        <f t="shared" si="24"/>
        <v>0</v>
      </c>
      <c r="L102" s="28">
        <f t="shared" si="25"/>
        <v>0</v>
      </c>
      <c r="M102" s="28">
        <f t="shared" si="26"/>
        <v>0</v>
      </c>
      <c r="N102" s="28">
        <f t="shared" si="27"/>
        <v>0</v>
      </c>
      <c r="O102" s="28">
        <f t="shared" si="28"/>
        <v>0</v>
      </c>
      <c r="P102" s="28">
        <f t="shared" si="29"/>
        <v>0</v>
      </c>
    </row>
    <row r="103" spans="1:16" ht="12" customHeight="1" x14ac:dyDescent="0.2">
      <c r="A103" s="33">
        <f t="shared" si="15"/>
        <v>77</v>
      </c>
      <c r="B103" s="30" t="s">
        <v>6</v>
      </c>
      <c r="C103" s="28">
        <f t="shared" si="16"/>
        <v>0</v>
      </c>
      <c r="D103" s="28">
        <f t="shared" si="17"/>
        <v>0</v>
      </c>
      <c r="E103" s="28">
        <f t="shared" si="18"/>
        <v>0</v>
      </c>
      <c r="F103" s="28">
        <f t="shared" si="19"/>
        <v>0</v>
      </c>
      <c r="G103" s="28">
        <f t="shared" si="20"/>
        <v>0</v>
      </c>
      <c r="H103" s="28">
        <f t="shared" si="21"/>
        <v>0</v>
      </c>
      <c r="I103" s="28">
        <f t="shared" si="22"/>
        <v>0</v>
      </c>
      <c r="J103" s="28">
        <f t="shared" si="23"/>
        <v>0</v>
      </c>
      <c r="K103" s="28">
        <f t="shared" si="24"/>
        <v>0</v>
      </c>
      <c r="L103" s="28">
        <f t="shared" si="25"/>
        <v>0</v>
      </c>
      <c r="M103" s="28">
        <f t="shared" si="26"/>
        <v>0</v>
      </c>
      <c r="N103" s="28">
        <f t="shared" si="27"/>
        <v>0</v>
      </c>
      <c r="O103" s="28">
        <f t="shared" si="28"/>
        <v>0</v>
      </c>
      <c r="P103" s="28">
        <f t="shared" si="29"/>
        <v>0</v>
      </c>
    </row>
    <row r="104" spans="1:16" ht="12" customHeight="1" x14ac:dyDescent="0.2">
      <c r="A104" s="33">
        <f t="shared" si="15"/>
        <v>78</v>
      </c>
      <c r="B104" s="30" t="s">
        <v>6</v>
      </c>
      <c r="C104" s="28">
        <f t="shared" si="16"/>
        <v>0</v>
      </c>
      <c r="D104" s="28">
        <f t="shared" si="17"/>
        <v>0</v>
      </c>
      <c r="E104" s="28">
        <f t="shared" si="18"/>
        <v>0</v>
      </c>
      <c r="F104" s="28">
        <f t="shared" si="19"/>
        <v>0</v>
      </c>
      <c r="G104" s="28">
        <f t="shared" si="20"/>
        <v>0</v>
      </c>
      <c r="H104" s="28">
        <f t="shared" si="21"/>
        <v>0</v>
      </c>
      <c r="I104" s="28">
        <f t="shared" si="22"/>
        <v>0</v>
      </c>
      <c r="J104" s="28">
        <f t="shared" si="23"/>
        <v>0</v>
      </c>
      <c r="K104" s="28">
        <f t="shared" si="24"/>
        <v>0</v>
      </c>
      <c r="L104" s="28">
        <f t="shared" si="25"/>
        <v>0</v>
      </c>
      <c r="M104" s="28">
        <f t="shared" si="26"/>
        <v>0</v>
      </c>
      <c r="N104" s="28">
        <f t="shared" si="27"/>
        <v>0</v>
      </c>
      <c r="O104" s="28">
        <f t="shared" si="28"/>
        <v>0</v>
      </c>
      <c r="P104" s="28">
        <f t="shared" si="29"/>
        <v>0</v>
      </c>
    </row>
    <row r="105" spans="1:16" ht="12" customHeight="1" x14ac:dyDescent="0.2">
      <c r="A105" s="33">
        <f t="shared" si="15"/>
        <v>79</v>
      </c>
      <c r="B105" s="30" t="s">
        <v>6</v>
      </c>
      <c r="C105" s="28">
        <f t="shared" si="16"/>
        <v>0</v>
      </c>
      <c r="D105" s="28">
        <f t="shared" si="17"/>
        <v>0</v>
      </c>
      <c r="E105" s="28">
        <f t="shared" si="18"/>
        <v>0</v>
      </c>
      <c r="F105" s="28">
        <f t="shared" si="19"/>
        <v>0</v>
      </c>
      <c r="G105" s="28">
        <f t="shared" si="20"/>
        <v>0</v>
      </c>
      <c r="H105" s="28">
        <f t="shared" si="21"/>
        <v>0</v>
      </c>
      <c r="I105" s="28">
        <f t="shared" si="22"/>
        <v>0</v>
      </c>
      <c r="J105" s="28">
        <f t="shared" si="23"/>
        <v>0</v>
      </c>
      <c r="K105" s="28">
        <f t="shared" si="24"/>
        <v>0</v>
      </c>
      <c r="L105" s="28">
        <f t="shared" si="25"/>
        <v>0</v>
      </c>
      <c r="M105" s="28">
        <f t="shared" si="26"/>
        <v>0</v>
      </c>
      <c r="N105" s="28">
        <f t="shared" si="27"/>
        <v>0</v>
      </c>
      <c r="O105" s="28">
        <f t="shared" si="28"/>
        <v>0</v>
      </c>
      <c r="P105" s="28">
        <f t="shared" si="29"/>
        <v>0</v>
      </c>
    </row>
    <row r="106" spans="1:16" ht="12" customHeight="1" x14ac:dyDescent="0.2">
      <c r="A106" s="33">
        <f t="shared" si="15"/>
        <v>80</v>
      </c>
      <c r="B106" s="30" t="s">
        <v>6</v>
      </c>
      <c r="C106" s="28">
        <f t="shared" si="16"/>
        <v>0</v>
      </c>
      <c r="D106" s="28">
        <f t="shared" si="17"/>
        <v>0</v>
      </c>
      <c r="E106" s="28">
        <f t="shared" si="18"/>
        <v>0</v>
      </c>
      <c r="F106" s="28">
        <f t="shared" si="19"/>
        <v>0</v>
      </c>
      <c r="G106" s="28">
        <f t="shared" si="20"/>
        <v>0</v>
      </c>
      <c r="H106" s="28">
        <f t="shared" si="21"/>
        <v>0</v>
      </c>
      <c r="I106" s="28">
        <f t="shared" si="22"/>
        <v>0</v>
      </c>
      <c r="J106" s="28">
        <f t="shared" si="23"/>
        <v>0</v>
      </c>
      <c r="K106" s="28">
        <f t="shared" si="24"/>
        <v>0</v>
      </c>
      <c r="L106" s="28">
        <f t="shared" si="25"/>
        <v>0</v>
      </c>
      <c r="M106" s="28">
        <f t="shared" si="26"/>
        <v>0</v>
      </c>
      <c r="N106" s="28">
        <f t="shared" si="27"/>
        <v>0</v>
      </c>
      <c r="O106" s="28">
        <f t="shared" si="28"/>
        <v>0</v>
      </c>
      <c r="P106" s="28">
        <f t="shared" si="29"/>
        <v>0</v>
      </c>
    </row>
    <row r="107" spans="1:16" ht="12" customHeight="1" x14ac:dyDescent="0.2">
      <c r="A107" s="33">
        <f t="shared" si="15"/>
        <v>81</v>
      </c>
      <c r="B107" s="30" t="s">
        <v>6</v>
      </c>
      <c r="C107" s="28">
        <f t="shared" si="16"/>
        <v>0</v>
      </c>
      <c r="D107" s="28">
        <f t="shared" si="17"/>
        <v>0</v>
      </c>
      <c r="E107" s="28">
        <f t="shared" si="18"/>
        <v>0</v>
      </c>
      <c r="F107" s="28">
        <f t="shared" si="19"/>
        <v>0</v>
      </c>
      <c r="G107" s="28">
        <f t="shared" si="20"/>
        <v>0</v>
      </c>
      <c r="H107" s="28">
        <f t="shared" si="21"/>
        <v>0</v>
      </c>
      <c r="I107" s="28">
        <f t="shared" si="22"/>
        <v>0</v>
      </c>
      <c r="J107" s="28">
        <f t="shared" si="23"/>
        <v>0</v>
      </c>
      <c r="K107" s="28">
        <f t="shared" si="24"/>
        <v>0</v>
      </c>
      <c r="L107" s="28">
        <f t="shared" si="25"/>
        <v>0</v>
      </c>
      <c r="M107" s="28">
        <f t="shared" si="26"/>
        <v>0</v>
      </c>
      <c r="N107" s="28">
        <f t="shared" si="27"/>
        <v>0</v>
      </c>
      <c r="O107" s="28">
        <f t="shared" si="28"/>
        <v>0</v>
      </c>
      <c r="P107" s="28">
        <f t="shared" si="29"/>
        <v>0</v>
      </c>
    </row>
    <row r="108" spans="1:16" ht="12" customHeight="1" x14ac:dyDescent="0.2">
      <c r="A108" s="33">
        <f t="shared" si="15"/>
        <v>82</v>
      </c>
      <c r="B108" s="30" t="s">
        <v>6</v>
      </c>
      <c r="C108" s="28">
        <f t="shared" si="16"/>
        <v>0</v>
      </c>
      <c r="D108" s="28">
        <f t="shared" si="17"/>
        <v>0</v>
      </c>
      <c r="E108" s="28">
        <f t="shared" si="18"/>
        <v>0</v>
      </c>
      <c r="F108" s="28">
        <f t="shared" si="19"/>
        <v>0</v>
      </c>
      <c r="G108" s="28">
        <f t="shared" si="20"/>
        <v>0</v>
      </c>
      <c r="H108" s="28">
        <f t="shared" si="21"/>
        <v>0</v>
      </c>
      <c r="I108" s="28">
        <f t="shared" si="22"/>
        <v>0</v>
      </c>
      <c r="J108" s="28">
        <f t="shared" si="23"/>
        <v>0</v>
      </c>
      <c r="K108" s="28">
        <f t="shared" si="24"/>
        <v>0</v>
      </c>
      <c r="L108" s="28">
        <f t="shared" si="25"/>
        <v>0</v>
      </c>
      <c r="M108" s="28">
        <f t="shared" si="26"/>
        <v>0</v>
      </c>
      <c r="N108" s="28">
        <f t="shared" si="27"/>
        <v>0</v>
      </c>
      <c r="O108" s="28">
        <f t="shared" si="28"/>
        <v>0</v>
      </c>
      <c r="P108" s="28">
        <f t="shared" si="29"/>
        <v>0</v>
      </c>
    </row>
    <row r="109" spans="1:16" ht="12" customHeight="1" x14ac:dyDescent="0.2">
      <c r="A109" s="33">
        <f t="shared" si="15"/>
        <v>83</v>
      </c>
      <c r="B109" s="30" t="s">
        <v>6</v>
      </c>
      <c r="C109" s="28">
        <f t="shared" si="16"/>
        <v>0</v>
      </c>
      <c r="D109" s="28">
        <f t="shared" si="17"/>
        <v>0</v>
      </c>
      <c r="E109" s="28">
        <f t="shared" si="18"/>
        <v>0</v>
      </c>
      <c r="F109" s="28">
        <f t="shared" si="19"/>
        <v>0</v>
      </c>
      <c r="G109" s="28">
        <f t="shared" si="20"/>
        <v>0</v>
      </c>
      <c r="H109" s="28">
        <f t="shared" si="21"/>
        <v>0</v>
      </c>
      <c r="I109" s="28">
        <f t="shared" si="22"/>
        <v>0</v>
      </c>
      <c r="J109" s="28">
        <f t="shared" si="23"/>
        <v>0</v>
      </c>
      <c r="K109" s="28">
        <f t="shared" si="24"/>
        <v>0</v>
      </c>
      <c r="L109" s="28">
        <f t="shared" si="25"/>
        <v>0</v>
      </c>
      <c r="M109" s="28">
        <f t="shared" si="26"/>
        <v>0</v>
      </c>
      <c r="N109" s="28">
        <f t="shared" si="27"/>
        <v>0</v>
      </c>
      <c r="O109" s="28">
        <f t="shared" si="28"/>
        <v>0</v>
      </c>
      <c r="P109" s="28">
        <f t="shared" si="29"/>
        <v>0</v>
      </c>
    </row>
    <row r="110" spans="1:16" ht="12" customHeight="1" x14ac:dyDescent="0.2">
      <c r="A110" s="33">
        <f t="shared" si="15"/>
        <v>84</v>
      </c>
      <c r="B110" s="30" t="s">
        <v>6</v>
      </c>
      <c r="C110" s="28">
        <f t="shared" si="16"/>
        <v>0</v>
      </c>
      <c r="D110" s="28">
        <f t="shared" si="17"/>
        <v>0</v>
      </c>
      <c r="E110" s="28">
        <f t="shared" si="18"/>
        <v>0</v>
      </c>
      <c r="F110" s="28">
        <f t="shared" si="19"/>
        <v>0</v>
      </c>
      <c r="G110" s="28">
        <f t="shared" si="20"/>
        <v>0</v>
      </c>
      <c r="H110" s="28">
        <f t="shared" si="21"/>
        <v>0</v>
      </c>
      <c r="I110" s="28">
        <f t="shared" si="22"/>
        <v>0</v>
      </c>
      <c r="J110" s="28">
        <f t="shared" si="23"/>
        <v>0</v>
      </c>
      <c r="K110" s="28">
        <f t="shared" si="24"/>
        <v>0</v>
      </c>
      <c r="L110" s="28">
        <f t="shared" si="25"/>
        <v>0</v>
      </c>
      <c r="M110" s="28">
        <f t="shared" si="26"/>
        <v>0</v>
      </c>
      <c r="N110" s="28">
        <f t="shared" si="27"/>
        <v>0</v>
      </c>
      <c r="O110" s="28">
        <f t="shared" si="28"/>
        <v>0</v>
      </c>
      <c r="P110" s="28">
        <f t="shared" si="29"/>
        <v>0</v>
      </c>
    </row>
    <row r="111" spans="1:16" ht="12" customHeight="1" x14ac:dyDescent="0.2">
      <c r="A111" s="33">
        <f t="shared" si="15"/>
        <v>85</v>
      </c>
      <c r="B111" s="30" t="s">
        <v>6</v>
      </c>
      <c r="C111" s="28">
        <f t="shared" si="16"/>
        <v>0</v>
      </c>
      <c r="D111" s="28">
        <f t="shared" si="17"/>
        <v>0</v>
      </c>
      <c r="E111" s="28">
        <f t="shared" si="18"/>
        <v>0</v>
      </c>
      <c r="F111" s="28">
        <f t="shared" si="19"/>
        <v>0</v>
      </c>
      <c r="G111" s="28">
        <f t="shared" si="20"/>
        <v>0</v>
      </c>
      <c r="H111" s="28">
        <f t="shared" si="21"/>
        <v>0</v>
      </c>
      <c r="I111" s="28">
        <f t="shared" si="22"/>
        <v>0</v>
      </c>
      <c r="J111" s="28">
        <f t="shared" si="23"/>
        <v>0</v>
      </c>
      <c r="K111" s="28">
        <f t="shared" si="24"/>
        <v>0</v>
      </c>
      <c r="L111" s="28">
        <f t="shared" si="25"/>
        <v>0</v>
      </c>
      <c r="M111" s="28">
        <f t="shared" si="26"/>
        <v>0</v>
      </c>
      <c r="N111" s="28">
        <f t="shared" si="27"/>
        <v>0</v>
      </c>
      <c r="O111" s="28">
        <f t="shared" si="28"/>
        <v>0</v>
      </c>
      <c r="P111" s="28">
        <f t="shared" si="29"/>
        <v>0</v>
      </c>
    </row>
    <row r="112" spans="1:16" ht="12" customHeight="1" x14ac:dyDescent="0.2">
      <c r="A112" s="33">
        <f t="shared" si="15"/>
        <v>86</v>
      </c>
      <c r="B112" s="30" t="s">
        <v>6</v>
      </c>
      <c r="C112" s="28">
        <f t="shared" si="16"/>
        <v>0</v>
      </c>
      <c r="D112" s="28">
        <f t="shared" si="17"/>
        <v>0</v>
      </c>
      <c r="E112" s="28">
        <f t="shared" si="18"/>
        <v>0</v>
      </c>
      <c r="F112" s="28">
        <f t="shared" si="19"/>
        <v>0</v>
      </c>
      <c r="G112" s="28">
        <f t="shared" si="20"/>
        <v>0</v>
      </c>
      <c r="H112" s="28">
        <f t="shared" si="21"/>
        <v>0</v>
      </c>
      <c r="I112" s="28">
        <f t="shared" si="22"/>
        <v>0</v>
      </c>
      <c r="J112" s="28">
        <f t="shared" si="23"/>
        <v>0</v>
      </c>
      <c r="K112" s="28">
        <f t="shared" si="24"/>
        <v>0</v>
      </c>
      <c r="L112" s="28">
        <f t="shared" si="25"/>
        <v>0</v>
      </c>
      <c r="M112" s="28">
        <f t="shared" si="26"/>
        <v>0</v>
      </c>
      <c r="N112" s="28">
        <f t="shared" si="27"/>
        <v>0</v>
      </c>
      <c r="O112" s="28">
        <f t="shared" si="28"/>
        <v>0</v>
      </c>
      <c r="P112" s="28">
        <f t="shared" si="29"/>
        <v>0</v>
      </c>
    </row>
    <row r="113" spans="1:16" ht="12" customHeight="1" x14ac:dyDescent="0.2">
      <c r="A113" s="33">
        <f t="shared" si="15"/>
        <v>87</v>
      </c>
      <c r="B113" s="30" t="s">
        <v>6</v>
      </c>
      <c r="C113" s="28">
        <f t="shared" si="16"/>
        <v>0</v>
      </c>
      <c r="D113" s="28">
        <f t="shared" si="17"/>
        <v>0</v>
      </c>
      <c r="E113" s="28">
        <f t="shared" si="18"/>
        <v>0</v>
      </c>
      <c r="F113" s="28">
        <f t="shared" si="19"/>
        <v>0</v>
      </c>
      <c r="G113" s="28">
        <f t="shared" si="20"/>
        <v>0</v>
      </c>
      <c r="H113" s="28">
        <f t="shared" si="21"/>
        <v>0</v>
      </c>
      <c r="I113" s="28">
        <f t="shared" si="22"/>
        <v>0</v>
      </c>
      <c r="J113" s="28">
        <f t="shared" si="23"/>
        <v>0</v>
      </c>
      <c r="K113" s="28">
        <f t="shared" si="24"/>
        <v>0</v>
      </c>
      <c r="L113" s="28">
        <f t="shared" si="25"/>
        <v>0</v>
      </c>
      <c r="M113" s="28">
        <f t="shared" si="26"/>
        <v>0</v>
      </c>
      <c r="N113" s="28">
        <f t="shared" si="27"/>
        <v>0</v>
      </c>
      <c r="O113" s="28">
        <f t="shared" si="28"/>
        <v>0</v>
      </c>
      <c r="P113" s="28">
        <f t="shared" si="29"/>
        <v>0</v>
      </c>
    </row>
    <row r="114" spans="1:16" ht="12" customHeight="1" x14ac:dyDescent="0.2">
      <c r="A114" s="33">
        <f t="shared" si="15"/>
        <v>88</v>
      </c>
      <c r="B114" s="30" t="s">
        <v>6</v>
      </c>
      <c r="C114" s="28">
        <f t="shared" si="16"/>
        <v>0</v>
      </c>
      <c r="D114" s="28">
        <f t="shared" si="17"/>
        <v>0</v>
      </c>
      <c r="E114" s="28">
        <f t="shared" si="18"/>
        <v>0</v>
      </c>
      <c r="F114" s="28">
        <f t="shared" si="19"/>
        <v>0</v>
      </c>
      <c r="G114" s="28">
        <f t="shared" si="20"/>
        <v>0</v>
      </c>
      <c r="H114" s="28">
        <f t="shared" si="21"/>
        <v>0</v>
      </c>
      <c r="I114" s="28">
        <f t="shared" si="22"/>
        <v>0</v>
      </c>
      <c r="J114" s="28">
        <f t="shared" si="23"/>
        <v>0</v>
      </c>
      <c r="K114" s="28">
        <f t="shared" si="24"/>
        <v>0</v>
      </c>
      <c r="L114" s="28">
        <f t="shared" si="25"/>
        <v>0</v>
      </c>
      <c r="M114" s="28">
        <f t="shared" si="26"/>
        <v>0</v>
      </c>
      <c r="N114" s="28">
        <f t="shared" si="27"/>
        <v>0</v>
      </c>
      <c r="O114" s="28">
        <f t="shared" si="28"/>
        <v>0</v>
      </c>
      <c r="P114" s="28">
        <f t="shared" si="29"/>
        <v>0</v>
      </c>
    </row>
    <row r="115" spans="1:16" ht="12" customHeight="1" x14ac:dyDescent="0.2">
      <c r="A115" s="33">
        <f t="shared" si="15"/>
        <v>89</v>
      </c>
      <c r="B115" s="30" t="s">
        <v>6</v>
      </c>
      <c r="C115" s="28">
        <f t="shared" si="16"/>
        <v>0</v>
      </c>
      <c r="D115" s="28">
        <f t="shared" si="17"/>
        <v>0</v>
      </c>
      <c r="E115" s="28">
        <f t="shared" si="18"/>
        <v>0</v>
      </c>
      <c r="F115" s="28">
        <f t="shared" si="19"/>
        <v>0</v>
      </c>
      <c r="G115" s="28">
        <f t="shared" si="20"/>
        <v>0</v>
      </c>
      <c r="H115" s="28">
        <f t="shared" si="21"/>
        <v>0</v>
      </c>
      <c r="I115" s="28">
        <f t="shared" si="22"/>
        <v>0</v>
      </c>
      <c r="J115" s="28">
        <f t="shared" si="23"/>
        <v>0</v>
      </c>
      <c r="K115" s="28">
        <f t="shared" si="24"/>
        <v>0</v>
      </c>
      <c r="L115" s="28">
        <f t="shared" si="25"/>
        <v>0</v>
      </c>
      <c r="M115" s="28">
        <f t="shared" si="26"/>
        <v>0</v>
      </c>
      <c r="N115" s="28">
        <f t="shared" si="27"/>
        <v>0</v>
      </c>
      <c r="O115" s="28">
        <f t="shared" si="28"/>
        <v>0</v>
      </c>
      <c r="P115" s="28">
        <f t="shared" si="29"/>
        <v>0</v>
      </c>
    </row>
    <row r="116" spans="1:16" ht="12" customHeight="1" x14ac:dyDescent="0.2">
      <c r="A116" s="33">
        <f t="shared" si="15"/>
        <v>90</v>
      </c>
      <c r="B116" s="30" t="s">
        <v>6</v>
      </c>
      <c r="C116" s="28">
        <f t="shared" si="16"/>
        <v>0</v>
      </c>
      <c r="D116" s="28">
        <f t="shared" si="17"/>
        <v>0</v>
      </c>
      <c r="E116" s="28">
        <f t="shared" si="18"/>
        <v>0</v>
      </c>
      <c r="F116" s="28">
        <f t="shared" si="19"/>
        <v>0</v>
      </c>
      <c r="G116" s="28">
        <f t="shared" si="20"/>
        <v>0</v>
      </c>
      <c r="H116" s="28">
        <f t="shared" si="21"/>
        <v>0</v>
      </c>
      <c r="I116" s="28">
        <f t="shared" si="22"/>
        <v>0</v>
      </c>
      <c r="J116" s="28">
        <f t="shared" si="23"/>
        <v>0</v>
      </c>
      <c r="K116" s="28">
        <f t="shared" si="24"/>
        <v>0</v>
      </c>
      <c r="L116" s="28">
        <f t="shared" si="25"/>
        <v>0</v>
      </c>
      <c r="M116" s="28">
        <f t="shared" si="26"/>
        <v>0</v>
      </c>
      <c r="N116" s="28">
        <f t="shared" si="27"/>
        <v>0</v>
      </c>
      <c r="O116" s="28">
        <f t="shared" si="28"/>
        <v>0</v>
      </c>
      <c r="P116" s="28">
        <f t="shared" si="29"/>
        <v>0</v>
      </c>
    </row>
    <row r="117" spans="1:16" ht="12" customHeight="1" x14ac:dyDescent="0.2">
      <c r="A117" s="33">
        <f t="shared" si="15"/>
        <v>91</v>
      </c>
      <c r="B117" s="30" t="s">
        <v>6</v>
      </c>
      <c r="C117" s="28">
        <f t="shared" si="16"/>
        <v>0</v>
      </c>
      <c r="D117" s="28">
        <f t="shared" si="17"/>
        <v>0</v>
      </c>
      <c r="E117" s="28">
        <f t="shared" si="18"/>
        <v>0</v>
      </c>
      <c r="F117" s="28">
        <f t="shared" si="19"/>
        <v>0</v>
      </c>
      <c r="G117" s="28">
        <f t="shared" si="20"/>
        <v>0</v>
      </c>
      <c r="H117" s="28">
        <f t="shared" si="21"/>
        <v>0</v>
      </c>
      <c r="I117" s="28">
        <f t="shared" si="22"/>
        <v>0</v>
      </c>
      <c r="J117" s="28">
        <f t="shared" si="23"/>
        <v>0</v>
      </c>
      <c r="K117" s="28">
        <f t="shared" si="24"/>
        <v>0</v>
      </c>
      <c r="L117" s="28">
        <f t="shared" si="25"/>
        <v>0</v>
      </c>
      <c r="M117" s="28">
        <f t="shared" si="26"/>
        <v>0</v>
      </c>
      <c r="N117" s="28">
        <f t="shared" si="27"/>
        <v>0</v>
      </c>
      <c r="O117" s="28">
        <f t="shared" si="28"/>
        <v>0</v>
      </c>
      <c r="P117" s="28">
        <f t="shared" si="29"/>
        <v>0</v>
      </c>
    </row>
    <row r="118" spans="1:16" ht="12" customHeight="1" x14ac:dyDescent="0.2">
      <c r="A118" s="33">
        <f t="shared" si="15"/>
        <v>92</v>
      </c>
      <c r="B118" s="30" t="s">
        <v>6</v>
      </c>
      <c r="C118" s="28">
        <f t="shared" si="16"/>
        <v>0</v>
      </c>
      <c r="D118" s="28">
        <f t="shared" si="17"/>
        <v>0</v>
      </c>
      <c r="E118" s="28">
        <f t="shared" si="18"/>
        <v>0</v>
      </c>
      <c r="F118" s="28">
        <f t="shared" si="19"/>
        <v>0</v>
      </c>
      <c r="G118" s="28">
        <f t="shared" si="20"/>
        <v>0</v>
      </c>
      <c r="H118" s="28">
        <f t="shared" si="21"/>
        <v>0</v>
      </c>
      <c r="I118" s="28">
        <f t="shared" si="22"/>
        <v>0</v>
      </c>
      <c r="J118" s="28">
        <f t="shared" si="23"/>
        <v>0</v>
      </c>
      <c r="K118" s="28">
        <f t="shared" si="24"/>
        <v>0</v>
      </c>
      <c r="L118" s="28">
        <f t="shared" si="25"/>
        <v>0</v>
      </c>
      <c r="M118" s="28">
        <f t="shared" si="26"/>
        <v>0</v>
      </c>
      <c r="N118" s="28">
        <f t="shared" si="27"/>
        <v>0</v>
      </c>
      <c r="O118" s="28">
        <f t="shared" si="28"/>
        <v>0</v>
      </c>
      <c r="P118" s="28">
        <f t="shared" si="29"/>
        <v>0</v>
      </c>
    </row>
    <row r="119" spans="1:16" ht="12" customHeight="1" x14ac:dyDescent="0.2">
      <c r="A119" s="33">
        <f t="shared" si="15"/>
        <v>93</v>
      </c>
      <c r="B119" s="30" t="s">
        <v>6</v>
      </c>
      <c r="C119" s="28">
        <f t="shared" si="16"/>
        <v>0</v>
      </c>
      <c r="D119" s="28">
        <f t="shared" si="17"/>
        <v>0</v>
      </c>
      <c r="E119" s="28">
        <f t="shared" si="18"/>
        <v>0</v>
      </c>
      <c r="F119" s="28">
        <f t="shared" si="19"/>
        <v>0</v>
      </c>
      <c r="G119" s="28">
        <f t="shared" si="20"/>
        <v>0</v>
      </c>
      <c r="H119" s="28">
        <f t="shared" si="21"/>
        <v>0</v>
      </c>
      <c r="I119" s="28">
        <f t="shared" si="22"/>
        <v>0</v>
      </c>
      <c r="J119" s="28">
        <f t="shared" si="23"/>
        <v>0</v>
      </c>
      <c r="K119" s="28">
        <f t="shared" si="24"/>
        <v>0</v>
      </c>
      <c r="L119" s="28">
        <f t="shared" si="25"/>
        <v>0</v>
      </c>
      <c r="M119" s="28">
        <f t="shared" si="26"/>
        <v>0</v>
      </c>
      <c r="N119" s="28">
        <f t="shared" si="27"/>
        <v>0</v>
      </c>
      <c r="O119" s="28">
        <f t="shared" si="28"/>
        <v>0</v>
      </c>
      <c r="P119" s="28">
        <f t="shared" si="29"/>
        <v>0</v>
      </c>
    </row>
    <row r="120" spans="1:16" ht="12" customHeight="1" x14ac:dyDescent="0.2">
      <c r="A120" s="33">
        <f t="shared" si="15"/>
        <v>94</v>
      </c>
      <c r="B120" s="30" t="s">
        <v>6</v>
      </c>
      <c r="C120" s="28">
        <f t="shared" si="16"/>
        <v>0</v>
      </c>
      <c r="D120" s="28">
        <f t="shared" si="17"/>
        <v>0</v>
      </c>
      <c r="E120" s="28">
        <f t="shared" si="18"/>
        <v>0</v>
      </c>
      <c r="F120" s="28">
        <f t="shared" si="19"/>
        <v>0</v>
      </c>
      <c r="G120" s="28">
        <f t="shared" si="20"/>
        <v>0</v>
      </c>
      <c r="H120" s="28">
        <f t="shared" si="21"/>
        <v>0</v>
      </c>
      <c r="I120" s="28">
        <f t="shared" si="22"/>
        <v>0</v>
      </c>
      <c r="J120" s="28">
        <f t="shared" si="23"/>
        <v>0</v>
      </c>
      <c r="K120" s="28">
        <f t="shared" si="24"/>
        <v>0</v>
      </c>
      <c r="L120" s="28">
        <f t="shared" si="25"/>
        <v>0</v>
      </c>
      <c r="M120" s="28">
        <f t="shared" si="26"/>
        <v>0</v>
      </c>
      <c r="N120" s="28">
        <f t="shared" si="27"/>
        <v>0</v>
      </c>
      <c r="O120" s="28">
        <f t="shared" si="28"/>
        <v>0</v>
      </c>
      <c r="P120" s="28">
        <f t="shared" si="29"/>
        <v>0</v>
      </c>
    </row>
    <row r="121" spans="1:16" ht="12" customHeight="1" x14ac:dyDescent="0.2">
      <c r="A121" s="33">
        <f t="shared" si="15"/>
        <v>95</v>
      </c>
      <c r="B121" s="30" t="s">
        <v>6</v>
      </c>
      <c r="C121" s="28">
        <f t="shared" si="16"/>
        <v>0</v>
      </c>
      <c r="D121" s="28">
        <f t="shared" si="17"/>
        <v>0</v>
      </c>
      <c r="E121" s="28">
        <f t="shared" si="18"/>
        <v>0</v>
      </c>
      <c r="F121" s="28">
        <f t="shared" si="19"/>
        <v>0</v>
      </c>
      <c r="G121" s="28">
        <f t="shared" si="20"/>
        <v>0</v>
      </c>
      <c r="H121" s="28">
        <f t="shared" si="21"/>
        <v>0</v>
      </c>
      <c r="I121" s="28">
        <f t="shared" si="22"/>
        <v>0</v>
      </c>
      <c r="J121" s="28">
        <f t="shared" si="23"/>
        <v>0</v>
      </c>
      <c r="K121" s="28">
        <f t="shared" si="24"/>
        <v>0</v>
      </c>
      <c r="L121" s="28">
        <f t="shared" si="25"/>
        <v>0</v>
      </c>
      <c r="M121" s="28">
        <f t="shared" si="26"/>
        <v>0</v>
      </c>
      <c r="N121" s="28">
        <f t="shared" si="27"/>
        <v>0</v>
      </c>
      <c r="O121" s="28">
        <f t="shared" si="28"/>
        <v>0</v>
      </c>
      <c r="P121" s="28">
        <f t="shared" si="29"/>
        <v>0</v>
      </c>
    </row>
    <row r="122" spans="1:16" ht="12" customHeight="1" x14ac:dyDescent="0.2">
      <c r="A122" s="33">
        <f t="shared" si="15"/>
        <v>96</v>
      </c>
      <c r="B122" s="30" t="s">
        <v>6</v>
      </c>
      <c r="C122" s="28">
        <f t="shared" si="16"/>
        <v>0</v>
      </c>
      <c r="D122" s="28">
        <f t="shared" si="17"/>
        <v>0</v>
      </c>
      <c r="E122" s="28">
        <f t="shared" si="18"/>
        <v>0</v>
      </c>
      <c r="F122" s="28">
        <f t="shared" si="19"/>
        <v>0</v>
      </c>
      <c r="G122" s="28">
        <f t="shared" si="20"/>
        <v>0</v>
      </c>
      <c r="H122" s="28">
        <f t="shared" si="21"/>
        <v>0</v>
      </c>
      <c r="I122" s="28">
        <f t="shared" si="22"/>
        <v>0</v>
      </c>
      <c r="J122" s="28">
        <f t="shared" si="23"/>
        <v>0</v>
      </c>
      <c r="K122" s="28">
        <f t="shared" si="24"/>
        <v>0</v>
      </c>
      <c r="L122" s="28">
        <f t="shared" si="25"/>
        <v>0</v>
      </c>
      <c r="M122" s="28">
        <f t="shared" si="26"/>
        <v>0</v>
      </c>
      <c r="N122" s="28">
        <f t="shared" si="27"/>
        <v>0</v>
      </c>
      <c r="O122" s="28">
        <f t="shared" si="28"/>
        <v>0</v>
      </c>
      <c r="P122" s="28">
        <f t="shared" si="29"/>
        <v>0</v>
      </c>
    </row>
    <row r="123" spans="1:16" ht="12" customHeight="1" x14ac:dyDescent="0.2">
      <c r="A123" s="33">
        <f t="shared" si="15"/>
        <v>97</v>
      </c>
      <c r="B123" s="30" t="s">
        <v>6</v>
      </c>
      <c r="C123" s="28">
        <f t="shared" si="16"/>
        <v>0</v>
      </c>
      <c r="D123" s="28">
        <f t="shared" si="17"/>
        <v>0</v>
      </c>
      <c r="E123" s="28">
        <f t="shared" si="18"/>
        <v>0</v>
      </c>
      <c r="F123" s="28">
        <f t="shared" si="19"/>
        <v>0</v>
      </c>
      <c r="G123" s="28">
        <f t="shared" si="20"/>
        <v>0</v>
      </c>
      <c r="H123" s="28">
        <f t="shared" si="21"/>
        <v>0</v>
      </c>
      <c r="I123" s="28">
        <f t="shared" si="22"/>
        <v>0</v>
      </c>
      <c r="J123" s="28">
        <f t="shared" si="23"/>
        <v>0</v>
      </c>
      <c r="K123" s="28">
        <f t="shared" si="24"/>
        <v>0</v>
      </c>
      <c r="L123" s="28">
        <f t="shared" si="25"/>
        <v>0</v>
      </c>
      <c r="M123" s="28">
        <f t="shared" si="26"/>
        <v>0</v>
      </c>
      <c r="N123" s="28">
        <f t="shared" si="27"/>
        <v>0</v>
      </c>
      <c r="O123" s="28">
        <f t="shared" si="28"/>
        <v>0</v>
      </c>
      <c r="P123" s="28">
        <f t="shared" si="29"/>
        <v>0</v>
      </c>
    </row>
    <row r="124" spans="1:16" ht="12" customHeight="1" x14ac:dyDescent="0.2">
      <c r="A124" s="33">
        <f t="shared" si="15"/>
        <v>98</v>
      </c>
      <c r="B124" s="30" t="s">
        <v>6</v>
      </c>
      <c r="C124" s="28">
        <f t="shared" si="16"/>
        <v>0</v>
      </c>
      <c r="D124" s="28">
        <f t="shared" si="17"/>
        <v>0</v>
      </c>
      <c r="E124" s="28">
        <f t="shared" si="18"/>
        <v>0</v>
      </c>
      <c r="F124" s="28">
        <f t="shared" si="19"/>
        <v>0</v>
      </c>
      <c r="G124" s="28">
        <f t="shared" si="20"/>
        <v>0</v>
      </c>
      <c r="H124" s="28">
        <f t="shared" si="21"/>
        <v>0</v>
      </c>
      <c r="I124" s="28">
        <f t="shared" si="22"/>
        <v>0</v>
      </c>
      <c r="J124" s="28">
        <f t="shared" si="23"/>
        <v>0</v>
      </c>
      <c r="K124" s="28">
        <f t="shared" si="24"/>
        <v>0</v>
      </c>
      <c r="L124" s="28">
        <f t="shared" si="25"/>
        <v>0</v>
      </c>
      <c r="M124" s="28">
        <f t="shared" si="26"/>
        <v>0</v>
      </c>
      <c r="N124" s="28">
        <f t="shared" si="27"/>
        <v>0</v>
      </c>
      <c r="O124" s="28">
        <f t="shared" si="28"/>
        <v>0</v>
      </c>
      <c r="P124" s="28">
        <f t="shared" si="29"/>
        <v>0</v>
      </c>
    </row>
    <row r="125" spans="1:16" ht="12" customHeight="1" x14ac:dyDescent="0.2">
      <c r="A125" s="33">
        <f t="shared" si="15"/>
        <v>99</v>
      </c>
      <c r="B125" s="30" t="s">
        <v>6</v>
      </c>
      <c r="C125" s="28">
        <f t="shared" si="16"/>
        <v>0</v>
      </c>
      <c r="D125" s="28">
        <f t="shared" si="17"/>
        <v>0</v>
      </c>
      <c r="E125" s="28">
        <f t="shared" si="18"/>
        <v>0</v>
      </c>
      <c r="F125" s="28">
        <f t="shared" si="19"/>
        <v>0</v>
      </c>
      <c r="G125" s="28">
        <f t="shared" si="20"/>
        <v>0</v>
      </c>
      <c r="H125" s="28">
        <f t="shared" si="21"/>
        <v>0</v>
      </c>
      <c r="I125" s="28">
        <f t="shared" si="22"/>
        <v>0</v>
      </c>
      <c r="J125" s="28">
        <f t="shared" si="23"/>
        <v>0</v>
      </c>
      <c r="K125" s="28">
        <f t="shared" si="24"/>
        <v>0</v>
      </c>
      <c r="L125" s="28">
        <f t="shared" si="25"/>
        <v>0</v>
      </c>
      <c r="M125" s="28">
        <f t="shared" si="26"/>
        <v>0</v>
      </c>
      <c r="N125" s="28">
        <f t="shared" si="27"/>
        <v>0</v>
      </c>
      <c r="O125" s="28">
        <f t="shared" si="28"/>
        <v>0</v>
      </c>
      <c r="P125" s="28">
        <f t="shared" si="29"/>
        <v>0</v>
      </c>
    </row>
    <row r="126" spans="1:16" ht="12" customHeight="1" x14ac:dyDescent="0.2">
      <c r="A126" s="33">
        <f t="shared" si="15"/>
        <v>100</v>
      </c>
      <c r="B126" s="30" t="s">
        <v>6</v>
      </c>
      <c r="C126" s="28">
        <f t="shared" si="16"/>
        <v>0</v>
      </c>
      <c r="D126" s="28">
        <f t="shared" si="17"/>
        <v>0</v>
      </c>
      <c r="E126" s="28">
        <f t="shared" si="18"/>
        <v>0</v>
      </c>
      <c r="F126" s="28">
        <f t="shared" si="19"/>
        <v>0</v>
      </c>
      <c r="G126" s="28">
        <f t="shared" si="20"/>
        <v>0</v>
      </c>
      <c r="H126" s="28">
        <f t="shared" si="21"/>
        <v>0</v>
      </c>
      <c r="I126" s="28">
        <f t="shared" si="22"/>
        <v>0</v>
      </c>
      <c r="J126" s="28">
        <f t="shared" si="23"/>
        <v>0</v>
      </c>
      <c r="K126" s="28">
        <f t="shared" si="24"/>
        <v>0</v>
      </c>
      <c r="L126" s="28">
        <f t="shared" si="25"/>
        <v>0</v>
      </c>
      <c r="M126" s="28">
        <f t="shared" si="26"/>
        <v>0</v>
      </c>
      <c r="N126" s="28">
        <f t="shared" si="27"/>
        <v>0</v>
      </c>
      <c r="O126" s="28">
        <f t="shared" si="28"/>
        <v>0</v>
      </c>
      <c r="P126" s="28">
        <f t="shared" si="29"/>
        <v>0</v>
      </c>
    </row>
    <row r="127" spans="1:16" ht="12" customHeight="1" x14ac:dyDescent="0.2">
      <c r="A127" s="33">
        <f t="shared" si="15"/>
        <v>101</v>
      </c>
      <c r="B127" s="30" t="s">
        <v>6</v>
      </c>
      <c r="C127" s="28">
        <f t="shared" si="16"/>
        <v>0</v>
      </c>
      <c r="D127" s="28">
        <f t="shared" si="17"/>
        <v>0</v>
      </c>
      <c r="E127" s="28">
        <f t="shared" si="18"/>
        <v>0</v>
      </c>
      <c r="F127" s="28">
        <f t="shared" si="19"/>
        <v>0</v>
      </c>
      <c r="G127" s="28">
        <f t="shared" si="20"/>
        <v>0</v>
      </c>
      <c r="H127" s="28">
        <f t="shared" si="21"/>
        <v>0</v>
      </c>
      <c r="I127" s="28">
        <f t="shared" si="22"/>
        <v>0</v>
      </c>
      <c r="J127" s="28">
        <f t="shared" si="23"/>
        <v>0</v>
      </c>
      <c r="K127" s="28">
        <f t="shared" si="24"/>
        <v>0</v>
      </c>
      <c r="L127" s="28">
        <f t="shared" si="25"/>
        <v>0</v>
      </c>
      <c r="M127" s="28">
        <f t="shared" si="26"/>
        <v>0</v>
      </c>
      <c r="N127" s="28">
        <f t="shared" si="27"/>
        <v>0</v>
      </c>
      <c r="O127" s="28">
        <f t="shared" si="28"/>
        <v>0</v>
      </c>
      <c r="P127" s="28">
        <f t="shared" si="29"/>
        <v>0</v>
      </c>
    </row>
    <row r="128" spans="1:16" ht="12" customHeight="1" x14ac:dyDescent="0.2">
      <c r="A128" s="33">
        <f t="shared" si="15"/>
        <v>102</v>
      </c>
      <c r="B128" s="30" t="s">
        <v>6</v>
      </c>
      <c r="C128" s="28">
        <f t="shared" si="16"/>
        <v>0</v>
      </c>
      <c r="D128" s="28">
        <f t="shared" si="17"/>
        <v>0</v>
      </c>
      <c r="E128" s="28">
        <f t="shared" si="18"/>
        <v>0</v>
      </c>
      <c r="F128" s="28">
        <f t="shared" si="19"/>
        <v>0</v>
      </c>
      <c r="G128" s="28">
        <f t="shared" si="20"/>
        <v>0</v>
      </c>
      <c r="H128" s="28">
        <f t="shared" si="21"/>
        <v>0</v>
      </c>
      <c r="I128" s="28">
        <f t="shared" si="22"/>
        <v>0</v>
      </c>
      <c r="J128" s="28">
        <f t="shared" si="23"/>
        <v>0</v>
      </c>
      <c r="K128" s="28">
        <f t="shared" si="24"/>
        <v>0</v>
      </c>
      <c r="L128" s="28">
        <f t="shared" si="25"/>
        <v>0</v>
      </c>
      <c r="M128" s="28">
        <f t="shared" si="26"/>
        <v>0</v>
      </c>
      <c r="N128" s="28">
        <f t="shared" si="27"/>
        <v>0</v>
      </c>
      <c r="O128" s="28">
        <f t="shared" si="28"/>
        <v>0</v>
      </c>
      <c r="P128" s="28">
        <f t="shared" si="29"/>
        <v>0</v>
      </c>
    </row>
    <row r="129" spans="1:16" ht="12" customHeight="1" x14ac:dyDescent="0.2">
      <c r="A129" s="33">
        <f t="shared" si="15"/>
        <v>103</v>
      </c>
      <c r="B129" s="30" t="s">
        <v>6</v>
      </c>
      <c r="C129" s="28">
        <f t="shared" si="16"/>
        <v>0</v>
      </c>
      <c r="D129" s="28">
        <f t="shared" si="17"/>
        <v>0</v>
      </c>
      <c r="E129" s="28">
        <f t="shared" si="18"/>
        <v>0</v>
      </c>
      <c r="F129" s="28">
        <f t="shared" si="19"/>
        <v>0</v>
      </c>
      <c r="G129" s="28">
        <f t="shared" si="20"/>
        <v>0</v>
      </c>
      <c r="H129" s="28">
        <f t="shared" si="21"/>
        <v>0</v>
      </c>
      <c r="I129" s="28">
        <f t="shared" si="22"/>
        <v>0</v>
      </c>
      <c r="J129" s="28">
        <f t="shared" si="23"/>
        <v>0</v>
      </c>
      <c r="K129" s="28">
        <f t="shared" si="24"/>
        <v>0</v>
      </c>
      <c r="L129" s="28">
        <f t="shared" si="25"/>
        <v>0</v>
      </c>
      <c r="M129" s="28">
        <f t="shared" si="26"/>
        <v>0</v>
      </c>
      <c r="N129" s="28">
        <f t="shared" si="27"/>
        <v>0</v>
      </c>
      <c r="O129" s="28">
        <f t="shared" si="28"/>
        <v>0</v>
      </c>
      <c r="P129" s="28">
        <f t="shared" si="29"/>
        <v>0</v>
      </c>
    </row>
    <row r="130" spans="1:16" ht="12" customHeight="1" x14ac:dyDescent="0.2">
      <c r="A130" s="33">
        <f t="shared" si="15"/>
        <v>104</v>
      </c>
      <c r="B130" s="30" t="s">
        <v>6</v>
      </c>
      <c r="C130" s="28">
        <f t="shared" si="16"/>
        <v>0</v>
      </c>
      <c r="D130" s="28">
        <f t="shared" si="17"/>
        <v>0</v>
      </c>
      <c r="E130" s="28">
        <f t="shared" si="18"/>
        <v>0</v>
      </c>
      <c r="F130" s="28">
        <f t="shared" si="19"/>
        <v>0</v>
      </c>
      <c r="G130" s="28">
        <f t="shared" si="20"/>
        <v>0</v>
      </c>
      <c r="H130" s="28">
        <f t="shared" si="21"/>
        <v>0</v>
      </c>
      <c r="I130" s="28">
        <f t="shared" si="22"/>
        <v>0</v>
      </c>
      <c r="J130" s="28">
        <f t="shared" si="23"/>
        <v>0</v>
      </c>
      <c r="K130" s="28">
        <f t="shared" si="24"/>
        <v>0</v>
      </c>
      <c r="L130" s="28">
        <f t="shared" si="25"/>
        <v>0</v>
      </c>
      <c r="M130" s="28">
        <f t="shared" si="26"/>
        <v>0</v>
      </c>
      <c r="N130" s="28">
        <f t="shared" si="27"/>
        <v>0</v>
      </c>
      <c r="O130" s="28">
        <f t="shared" si="28"/>
        <v>0</v>
      </c>
      <c r="P130" s="28">
        <f t="shared" si="29"/>
        <v>0</v>
      </c>
    </row>
    <row r="131" spans="1:16" ht="12" customHeight="1" x14ac:dyDescent="0.2">
      <c r="A131" s="33">
        <f t="shared" si="15"/>
        <v>105</v>
      </c>
      <c r="B131" s="30" t="s">
        <v>6</v>
      </c>
      <c r="C131" s="28">
        <f t="shared" si="16"/>
        <v>0</v>
      </c>
      <c r="D131" s="28">
        <f t="shared" si="17"/>
        <v>0</v>
      </c>
      <c r="E131" s="28">
        <f t="shared" si="18"/>
        <v>0</v>
      </c>
      <c r="F131" s="28">
        <f t="shared" si="19"/>
        <v>0</v>
      </c>
      <c r="G131" s="28">
        <f t="shared" si="20"/>
        <v>0</v>
      </c>
      <c r="H131" s="28">
        <f t="shared" si="21"/>
        <v>0</v>
      </c>
      <c r="I131" s="28">
        <f t="shared" si="22"/>
        <v>0</v>
      </c>
      <c r="J131" s="28">
        <f t="shared" si="23"/>
        <v>0</v>
      </c>
      <c r="K131" s="28">
        <f t="shared" si="24"/>
        <v>0</v>
      </c>
      <c r="L131" s="28">
        <f t="shared" si="25"/>
        <v>0</v>
      </c>
      <c r="M131" s="28">
        <f t="shared" si="26"/>
        <v>0</v>
      </c>
      <c r="N131" s="28">
        <f t="shared" si="27"/>
        <v>0</v>
      </c>
      <c r="O131" s="28">
        <f t="shared" si="28"/>
        <v>0</v>
      </c>
      <c r="P131" s="28">
        <f t="shared" si="29"/>
        <v>0</v>
      </c>
    </row>
    <row r="132" spans="1:16" ht="12" customHeight="1" x14ac:dyDescent="0.2">
      <c r="A132" s="33">
        <f t="shared" si="15"/>
        <v>106</v>
      </c>
      <c r="B132" s="30" t="s">
        <v>6</v>
      </c>
      <c r="C132" s="28">
        <f t="shared" si="16"/>
        <v>0</v>
      </c>
      <c r="D132" s="28">
        <f t="shared" si="17"/>
        <v>0</v>
      </c>
      <c r="E132" s="28">
        <f t="shared" si="18"/>
        <v>0</v>
      </c>
      <c r="F132" s="28">
        <f t="shared" si="19"/>
        <v>0</v>
      </c>
      <c r="G132" s="28">
        <f t="shared" si="20"/>
        <v>0</v>
      </c>
      <c r="H132" s="28">
        <f t="shared" si="21"/>
        <v>0</v>
      </c>
      <c r="I132" s="28">
        <f t="shared" si="22"/>
        <v>0</v>
      </c>
      <c r="J132" s="28">
        <f t="shared" si="23"/>
        <v>0</v>
      </c>
      <c r="K132" s="28">
        <f t="shared" si="24"/>
        <v>0</v>
      </c>
      <c r="L132" s="28">
        <f t="shared" si="25"/>
        <v>0</v>
      </c>
      <c r="M132" s="28">
        <f t="shared" si="26"/>
        <v>0</v>
      </c>
      <c r="N132" s="28">
        <f t="shared" si="27"/>
        <v>0</v>
      </c>
      <c r="O132" s="28">
        <f t="shared" si="28"/>
        <v>0</v>
      </c>
      <c r="P132" s="28">
        <f t="shared" si="29"/>
        <v>0</v>
      </c>
    </row>
    <row r="133" spans="1:16" ht="12" customHeight="1" x14ac:dyDescent="0.2">
      <c r="A133" s="33">
        <f t="shared" si="15"/>
        <v>107</v>
      </c>
      <c r="B133" s="30" t="s">
        <v>6</v>
      </c>
      <c r="C133" s="28">
        <f t="shared" si="16"/>
        <v>0</v>
      </c>
      <c r="D133" s="28">
        <f t="shared" si="17"/>
        <v>0</v>
      </c>
      <c r="E133" s="28">
        <f t="shared" si="18"/>
        <v>0</v>
      </c>
      <c r="F133" s="28">
        <f t="shared" si="19"/>
        <v>0</v>
      </c>
      <c r="G133" s="28">
        <f t="shared" si="20"/>
        <v>0</v>
      </c>
      <c r="H133" s="28">
        <f t="shared" si="21"/>
        <v>0</v>
      </c>
      <c r="I133" s="28">
        <f t="shared" si="22"/>
        <v>0</v>
      </c>
      <c r="J133" s="28">
        <f t="shared" si="23"/>
        <v>0</v>
      </c>
      <c r="K133" s="28">
        <f t="shared" si="24"/>
        <v>0</v>
      </c>
      <c r="L133" s="28">
        <f t="shared" si="25"/>
        <v>0</v>
      </c>
      <c r="M133" s="28">
        <f t="shared" si="26"/>
        <v>0</v>
      </c>
      <c r="N133" s="28">
        <f t="shared" si="27"/>
        <v>0</v>
      </c>
      <c r="O133" s="28">
        <f t="shared" si="28"/>
        <v>0</v>
      </c>
      <c r="P133" s="28">
        <f t="shared" si="29"/>
        <v>0</v>
      </c>
    </row>
    <row r="134" spans="1:16" ht="12" customHeight="1" x14ac:dyDescent="0.2">
      <c r="A134" s="33">
        <f t="shared" si="15"/>
        <v>108</v>
      </c>
      <c r="B134" s="30" t="s">
        <v>6</v>
      </c>
      <c r="C134" s="28">
        <f t="shared" si="16"/>
        <v>0</v>
      </c>
      <c r="D134" s="28">
        <f t="shared" si="17"/>
        <v>0</v>
      </c>
      <c r="E134" s="28">
        <f t="shared" si="18"/>
        <v>0</v>
      </c>
      <c r="F134" s="28">
        <f t="shared" si="19"/>
        <v>0</v>
      </c>
      <c r="G134" s="28">
        <f t="shared" si="20"/>
        <v>0</v>
      </c>
      <c r="H134" s="28">
        <f t="shared" si="21"/>
        <v>0</v>
      </c>
      <c r="I134" s="28">
        <f t="shared" si="22"/>
        <v>0</v>
      </c>
      <c r="J134" s="28">
        <f t="shared" si="23"/>
        <v>0</v>
      </c>
      <c r="K134" s="28">
        <f t="shared" si="24"/>
        <v>0</v>
      </c>
      <c r="L134" s="28">
        <f t="shared" si="25"/>
        <v>0</v>
      </c>
      <c r="M134" s="28">
        <f t="shared" si="26"/>
        <v>0</v>
      </c>
      <c r="N134" s="28">
        <f t="shared" si="27"/>
        <v>0</v>
      </c>
      <c r="O134" s="28">
        <f t="shared" si="28"/>
        <v>0</v>
      </c>
      <c r="P134" s="28">
        <f t="shared" si="29"/>
        <v>0</v>
      </c>
    </row>
    <row r="135" spans="1:16" ht="12" customHeight="1" x14ac:dyDescent="0.2">
      <c r="A135" s="33">
        <f t="shared" si="15"/>
        <v>109</v>
      </c>
      <c r="B135" s="30" t="s">
        <v>6</v>
      </c>
      <c r="C135" s="28">
        <f t="shared" si="16"/>
        <v>0</v>
      </c>
      <c r="D135" s="28">
        <f t="shared" si="17"/>
        <v>0</v>
      </c>
      <c r="E135" s="28">
        <f t="shared" si="18"/>
        <v>0</v>
      </c>
      <c r="F135" s="28">
        <f t="shared" si="19"/>
        <v>0</v>
      </c>
      <c r="G135" s="28">
        <f t="shared" si="20"/>
        <v>0</v>
      </c>
      <c r="H135" s="28">
        <f t="shared" si="21"/>
        <v>0</v>
      </c>
      <c r="I135" s="28">
        <f t="shared" si="22"/>
        <v>0</v>
      </c>
      <c r="J135" s="28">
        <f t="shared" si="23"/>
        <v>0</v>
      </c>
      <c r="K135" s="28">
        <f t="shared" si="24"/>
        <v>0</v>
      </c>
      <c r="L135" s="28">
        <f t="shared" si="25"/>
        <v>0</v>
      </c>
      <c r="M135" s="28">
        <f t="shared" si="26"/>
        <v>0</v>
      </c>
      <c r="N135" s="28">
        <f t="shared" si="27"/>
        <v>0</v>
      </c>
      <c r="O135" s="28">
        <f t="shared" si="28"/>
        <v>0</v>
      </c>
      <c r="P135" s="28">
        <f t="shared" si="29"/>
        <v>0</v>
      </c>
    </row>
    <row r="136" spans="1:16" ht="12" customHeight="1" x14ac:dyDescent="0.2">
      <c r="A136" s="33">
        <f t="shared" si="15"/>
        <v>110</v>
      </c>
      <c r="B136" s="30" t="s">
        <v>6</v>
      </c>
      <c r="C136" s="28">
        <f t="shared" si="16"/>
        <v>0</v>
      </c>
      <c r="D136" s="28">
        <f t="shared" si="17"/>
        <v>0</v>
      </c>
      <c r="E136" s="28">
        <f t="shared" si="18"/>
        <v>0</v>
      </c>
      <c r="F136" s="28">
        <f t="shared" si="19"/>
        <v>0</v>
      </c>
      <c r="G136" s="28">
        <f t="shared" si="20"/>
        <v>0</v>
      </c>
      <c r="H136" s="28">
        <f t="shared" si="21"/>
        <v>0</v>
      </c>
      <c r="I136" s="28">
        <f t="shared" si="22"/>
        <v>0</v>
      </c>
      <c r="J136" s="28">
        <f t="shared" si="23"/>
        <v>0</v>
      </c>
      <c r="K136" s="28">
        <f t="shared" si="24"/>
        <v>0</v>
      </c>
      <c r="L136" s="28">
        <f t="shared" si="25"/>
        <v>0</v>
      </c>
      <c r="M136" s="28">
        <f t="shared" si="26"/>
        <v>0</v>
      </c>
      <c r="N136" s="28">
        <f t="shared" si="27"/>
        <v>0</v>
      </c>
      <c r="O136" s="28">
        <f t="shared" si="28"/>
        <v>0</v>
      </c>
      <c r="P136" s="28">
        <f t="shared" si="29"/>
        <v>0</v>
      </c>
    </row>
    <row r="137" spans="1:16" ht="12" customHeight="1" x14ac:dyDescent="0.2">
      <c r="A137" s="33">
        <f t="shared" si="15"/>
        <v>111</v>
      </c>
      <c r="B137" s="30" t="s">
        <v>6</v>
      </c>
      <c r="C137" s="28">
        <f t="shared" si="16"/>
        <v>0</v>
      </c>
      <c r="D137" s="28">
        <f t="shared" si="17"/>
        <v>0</v>
      </c>
      <c r="E137" s="28">
        <f t="shared" si="18"/>
        <v>0</v>
      </c>
      <c r="F137" s="28">
        <f t="shared" si="19"/>
        <v>0</v>
      </c>
      <c r="G137" s="28">
        <f t="shared" si="20"/>
        <v>0</v>
      </c>
      <c r="H137" s="28">
        <f t="shared" si="21"/>
        <v>0</v>
      </c>
      <c r="I137" s="28">
        <f t="shared" si="22"/>
        <v>0</v>
      </c>
      <c r="J137" s="28">
        <f t="shared" si="23"/>
        <v>0</v>
      </c>
      <c r="K137" s="28">
        <f t="shared" si="24"/>
        <v>0</v>
      </c>
      <c r="L137" s="28">
        <f t="shared" si="25"/>
        <v>0</v>
      </c>
      <c r="M137" s="28">
        <f t="shared" si="26"/>
        <v>0</v>
      </c>
      <c r="N137" s="28">
        <f t="shared" si="27"/>
        <v>0</v>
      </c>
      <c r="O137" s="28">
        <f t="shared" si="28"/>
        <v>0</v>
      </c>
      <c r="P137" s="28">
        <f t="shared" si="29"/>
        <v>0</v>
      </c>
    </row>
    <row r="138" spans="1:16" ht="12" customHeight="1" x14ac:dyDescent="0.2">
      <c r="A138" s="33">
        <f t="shared" si="15"/>
        <v>112</v>
      </c>
      <c r="B138" s="30" t="s">
        <v>6</v>
      </c>
      <c r="C138" s="28">
        <f t="shared" si="16"/>
        <v>0</v>
      </c>
      <c r="D138" s="28">
        <f t="shared" si="17"/>
        <v>0</v>
      </c>
      <c r="E138" s="28">
        <f t="shared" si="18"/>
        <v>0</v>
      </c>
      <c r="F138" s="28">
        <f t="shared" si="19"/>
        <v>0</v>
      </c>
      <c r="G138" s="28">
        <f t="shared" si="20"/>
        <v>0</v>
      </c>
      <c r="H138" s="28">
        <f t="shared" si="21"/>
        <v>0</v>
      </c>
      <c r="I138" s="28">
        <f t="shared" si="22"/>
        <v>0</v>
      </c>
      <c r="J138" s="28">
        <f t="shared" si="23"/>
        <v>0</v>
      </c>
      <c r="K138" s="28">
        <f t="shared" si="24"/>
        <v>0</v>
      </c>
      <c r="L138" s="28">
        <f t="shared" si="25"/>
        <v>0</v>
      </c>
      <c r="M138" s="28">
        <f t="shared" si="26"/>
        <v>0</v>
      </c>
      <c r="N138" s="28">
        <f t="shared" si="27"/>
        <v>0</v>
      </c>
      <c r="O138" s="28">
        <f t="shared" si="28"/>
        <v>0</v>
      </c>
      <c r="P138" s="28">
        <f t="shared" si="29"/>
        <v>0</v>
      </c>
    </row>
    <row r="139" spans="1:16" ht="12" customHeight="1" x14ac:dyDescent="0.2">
      <c r="A139" s="33">
        <f t="shared" si="15"/>
        <v>113</v>
      </c>
      <c r="B139" s="30" t="s">
        <v>6</v>
      </c>
      <c r="C139" s="28">
        <f t="shared" si="16"/>
        <v>0</v>
      </c>
      <c r="D139" s="28">
        <f t="shared" si="17"/>
        <v>0</v>
      </c>
      <c r="E139" s="28">
        <f t="shared" si="18"/>
        <v>0</v>
      </c>
      <c r="F139" s="28">
        <f t="shared" si="19"/>
        <v>0</v>
      </c>
      <c r="G139" s="28">
        <f t="shared" si="20"/>
        <v>0</v>
      </c>
      <c r="H139" s="28">
        <f t="shared" si="21"/>
        <v>0</v>
      </c>
      <c r="I139" s="28">
        <f t="shared" si="22"/>
        <v>0</v>
      </c>
      <c r="J139" s="28">
        <f t="shared" si="23"/>
        <v>0</v>
      </c>
      <c r="K139" s="28">
        <f t="shared" si="24"/>
        <v>0</v>
      </c>
      <c r="L139" s="28">
        <f t="shared" si="25"/>
        <v>0</v>
      </c>
      <c r="M139" s="28">
        <f t="shared" si="26"/>
        <v>0</v>
      </c>
      <c r="N139" s="28">
        <f t="shared" si="27"/>
        <v>0</v>
      </c>
      <c r="O139" s="28">
        <f t="shared" si="28"/>
        <v>0</v>
      </c>
      <c r="P139" s="28">
        <f t="shared" si="29"/>
        <v>0</v>
      </c>
    </row>
    <row r="140" spans="1:16" ht="12" customHeight="1" x14ac:dyDescent="0.2">
      <c r="A140" s="33">
        <f t="shared" si="15"/>
        <v>114</v>
      </c>
      <c r="B140" s="30" t="s">
        <v>6</v>
      </c>
      <c r="C140" s="28">
        <f t="shared" si="16"/>
        <v>0</v>
      </c>
      <c r="D140" s="28">
        <f t="shared" si="17"/>
        <v>0</v>
      </c>
      <c r="E140" s="28">
        <f t="shared" si="18"/>
        <v>0</v>
      </c>
      <c r="F140" s="28">
        <f t="shared" si="19"/>
        <v>0</v>
      </c>
      <c r="G140" s="28">
        <f t="shared" si="20"/>
        <v>0</v>
      </c>
      <c r="H140" s="28">
        <f t="shared" si="21"/>
        <v>0</v>
      </c>
      <c r="I140" s="28">
        <f t="shared" si="22"/>
        <v>0</v>
      </c>
      <c r="J140" s="28">
        <f t="shared" si="23"/>
        <v>0</v>
      </c>
      <c r="K140" s="28">
        <f t="shared" si="24"/>
        <v>0</v>
      </c>
      <c r="L140" s="28">
        <f t="shared" si="25"/>
        <v>0</v>
      </c>
      <c r="M140" s="28">
        <f t="shared" si="26"/>
        <v>0</v>
      </c>
      <c r="N140" s="28">
        <f t="shared" si="27"/>
        <v>0</v>
      </c>
      <c r="O140" s="28">
        <f t="shared" si="28"/>
        <v>0</v>
      </c>
      <c r="P140" s="28">
        <f t="shared" si="29"/>
        <v>0</v>
      </c>
    </row>
    <row r="141" spans="1:16" ht="12" customHeight="1" x14ac:dyDescent="0.2">
      <c r="A141" s="33">
        <f t="shared" si="15"/>
        <v>115</v>
      </c>
      <c r="B141" s="30" t="s">
        <v>6</v>
      </c>
      <c r="C141" s="28">
        <f t="shared" si="16"/>
        <v>0</v>
      </c>
      <c r="D141" s="28">
        <f t="shared" si="17"/>
        <v>0</v>
      </c>
      <c r="E141" s="28">
        <f t="shared" si="18"/>
        <v>0</v>
      </c>
      <c r="F141" s="28">
        <f t="shared" si="19"/>
        <v>0</v>
      </c>
      <c r="G141" s="28">
        <f t="shared" si="20"/>
        <v>0</v>
      </c>
      <c r="H141" s="28">
        <f t="shared" si="21"/>
        <v>0</v>
      </c>
      <c r="I141" s="28">
        <f t="shared" si="22"/>
        <v>0</v>
      </c>
      <c r="J141" s="28">
        <f t="shared" si="23"/>
        <v>0</v>
      </c>
      <c r="K141" s="28">
        <f t="shared" si="24"/>
        <v>0</v>
      </c>
      <c r="L141" s="28">
        <f t="shared" si="25"/>
        <v>0</v>
      </c>
      <c r="M141" s="28">
        <f t="shared" si="26"/>
        <v>0</v>
      </c>
      <c r="N141" s="28">
        <f t="shared" si="27"/>
        <v>0</v>
      </c>
      <c r="O141" s="28">
        <f t="shared" si="28"/>
        <v>0</v>
      </c>
      <c r="P141" s="28">
        <f t="shared" si="29"/>
        <v>0</v>
      </c>
    </row>
    <row r="142" spans="1:16" ht="12" customHeight="1" x14ac:dyDescent="0.2">
      <c r="A142" s="33">
        <f t="shared" si="15"/>
        <v>116</v>
      </c>
      <c r="B142" s="30" t="s">
        <v>6</v>
      </c>
      <c r="C142" s="28">
        <f t="shared" si="16"/>
        <v>0</v>
      </c>
      <c r="D142" s="28">
        <f t="shared" si="17"/>
        <v>0</v>
      </c>
      <c r="E142" s="28">
        <f t="shared" si="18"/>
        <v>0</v>
      </c>
      <c r="F142" s="28">
        <f t="shared" si="19"/>
        <v>0</v>
      </c>
      <c r="G142" s="28">
        <f t="shared" si="20"/>
        <v>0</v>
      </c>
      <c r="H142" s="28">
        <f t="shared" si="21"/>
        <v>0</v>
      </c>
      <c r="I142" s="28">
        <f t="shared" si="22"/>
        <v>0</v>
      </c>
      <c r="J142" s="28">
        <f t="shared" si="23"/>
        <v>0</v>
      </c>
      <c r="K142" s="28">
        <f t="shared" si="24"/>
        <v>0</v>
      </c>
      <c r="L142" s="28">
        <f t="shared" si="25"/>
        <v>0</v>
      </c>
      <c r="M142" s="28">
        <f t="shared" si="26"/>
        <v>0</v>
      </c>
      <c r="N142" s="28">
        <f t="shared" si="27"/>
        <v>0</v>
      </c>
      <c r="O142" s="28">
        <f t="shared" si="28"/>
        <v>0</v>
      </c>
      <c r="P142" s="28">
        <f t="shared" si="29"/>
        <v>0</v>
      </c>
    </row>
    <row r="143" spans="1:16" ht="12" customHeight="1" x14ac:dyDescent="0.2">
      <c r="A143" s="33">
        <f t="shared" si="15"/>
        <v>117</v>
      </c>
      <c r="B143" s="30" t="s">
        <v>6</v>
      </c>
      <c r="C143" s="28">
        <f t="shared" si="16"/>
        <v>0</v>
      </c>
      <c r="D143" s="28">
        <f t="shared" si="17"/>
        <v>0</v>
      </c>
      <c r="E143" s="28">
        <f t="shared" si="18"/>
        <v>0</v>
      </c>
      <c r="F143" s="28">
        <f t="shared" si="19"/>
        <v>0</v>
      </c>
      <c r="G143" s="28">
        <f t="shared" si="20"/>
        <v>0</v>
      </c>
      <c r="H143" s="28">
        <f t="shared" si="21"/>
        <v>0</v>
      </c>
      <c r="I143" s="28">
        <f t="shared" si="22"/>
        <v>0</v>
      </c>
      <c r="J143" s="28">
        <f t="shared" si="23"/>
        <v>0</v>
      </c>
      <c r="K143" s="28">
        <f t="shared" si="24"/>
        <v>0</v>
      </c>
      <c r="L143" s="28">
        <f t="shared" si="25"/>
        <v>0</v>
      </c>
      <c r="M143" s="28">
        <f t="shared" si="26"/>
        <v>0</v>
      </c>
      <c r="N143" s="28">
        <f t="shared" si="27"/>
        <v>0</v>
      </c>
      <c r="O143" s="28">
        <f t="shared" si="28"/>
        <v>0</v>
      </c>
      <c r="P143" s="28">
        <f t="shared" si="29"/>
        <v>0</v>
      </c>
    </row>
    <row r="144" spans="1:16" ht="12" customHeight="1" x14ac:dyDescent="0.2">
      <c r="A144" s="33">
        <f t="shared" si="15"/>
        <v>118</v>
      </c>
      <c r="B144" s="30" t="s">
        <v>6</v>
      </c>
      <c r="C144" s="28">
        <f t="shared" si="16"/>
        <v>0</v>
      </c>
      <c r="D144" s="28">
        <f t="shared" si="17"/>
        <v>0</v>
      </c>
      <c r="E144" s="28">
        <f t="shared" si="18"/>
        <v>0</v>
      </c>
      <c r="F144" s="28">
        <f t="shared" si="19"/>
        <v>0</v>
      </c>
      <c r="G144" s="28">
        <f t="shared" si="20"/>
        <v>0</v>
      </c>
      <c r="H144" s="28">
        <f t="shared" si="21"/>
        <v>0</v>
      </c>
      <c r="I144" s="28">
        <f t="shared" si="22"/>
        <v>0</v>
      </c>
      <c r="J144" s="28">
        <f t="shared" si="23"/>
        <v>0</v>
      </c>
      <c r="K144" s="28">
        <f t="shared" si="24"/>
        <v>0</v>
      </c>
      <c r="L144" s="28">
        <f t="shared" si="25"/>
        <v>0</v>
      </c>
      <c r="M144" s="28">
        <f t="shared" si="26"/>
        <v>0</v>
      </c>
      <c r="N144" s="28">
        <f t="shared" si="27"/>
        <v>0</v>
      </c>
      <c r="O144" s="28">
        <f t="shared" si="28"/>
        <v>0</v>
      </c>
      <c r="P144" s="28">
        <f t="shared" si="29"/>
        <v>0</v>
      </c>
    </row>
    <row r="145" spans="1:16" ht="12" customHeight="1" x14ac:dyDescent="0.2">
      <c r="A145" s="33">
        <f t="shared" si="15"/>
        <v>119</v>
      </c>
      <c r="B145" s="30" t="s">
        <v>6</v>
      </c>
      <c r="C145" s="28">
        <f t="shared" si="16"/>
        <v>0</v>
      </c>
      <c r="D145" s="28">
        <f t="shared" si="17"/>
        <v>0</v>
      </c>
      <c r="E145" s="28">
        <f t="shared" si="18"/>
        <v>0</v>
      </c>
      <c r="F145" s="28">
        <f t="shared" si="19"/>
        <v>0</v>
      </c>
      <c r="G145" s="28">
        <f t="shared" si="20"/>
        <v>0</v>
      </c>
      <c r="H145" s="28">
        <f t="shared" si="21"/>
        <v>0</v>
      </c>
      <c r="I145" s="28">
        <f t="shared" si="22"/>
        <v>0</v>
      </c>
      <c r="J145" s="28">
        <f t="shared" si="23"/>
        <v>0</v>
      </c>
      <c r="K145" s="28">
        <f t="shared" si="24"/>
        <v>0</v>
      </c>
      <c r="L145" s="28">
        <f t="shared" si="25"/>
        <v>0</v>
      </c>
      <c r="M145" s="28">
        <f t="shared" si="26"/>
        <v>0</v>
      </c>
      <c r="N145" s="28">
        <f t="shared" si="27"/>
        <v>0</v>
      </c>
      <c r="O145" s="28">
        <f t="shared" si="28"/>
        <v>0</v>
      </c>
      <c r="P145" s="28">
        <f t="shared" si="29"/>
        <v>0</v>
      </c>
    </row>
    <row r="146" spans="1:16" ht="12" customHeight="1" x14ac:dyDescent="0.2">
      <c r="A146" s="33">
        <f t="shared" si="15"/>
        <v>120</v>
      </c>
      <c r="B146" s="30" t="s">
        <v>6</v>
      </c>
      <c r="C146" s="28">
        <f t="shared" si="16"/>
        <v>0</v>
      </c>
      <c r="D146" s="28">
        <f t="shared" si="17"/>
        <v>0</v>
      </c>
      <c r="E146" s="28">
        <f t="shared" si="18"/>
        <v>0</v>
      </c>
      <c r="F146" s="28">
        <f t="shared" si="19"/>
        <v>0</v>
      </c>
      <c r="G146" s="28">
        <f t="shared" si="20"/>
        <v>0</v>
      </c>
      <c r="H146" s="28">
        <f t="shared" si="21"/>
        <v>0</v>
      </c>
      <c r="I146" s="28">
        <f t="shared" si="22"/>
        <v>0</v>
      </c>
      <c r="J146" s="28">
        <f t="shared" si="23"/>
        <v>0</v>
      </c>
      <c r="K146" s="28">
        <f t="shared" si="24"/>
        <v>0</v>
      </c>
      <c r="L146" s="28">
        <f t="shared" si="25"/>
        <v>0</v>
      </c>
      <c r="M146" s="28">
        <f t="shared" si="26"/>
        <v>0</v>
      </c>
      <c r="N146" s="28">
        <f t="shared" si="27"/>
        <v>0</v>
      </c>
      <c r="O146" s="28">
        <f t="shared" si="28"/>
        <v>0</v>
      </c>
      <c r="P146" s="28">
        <f t="shared" si="29"/>
        <v>0</v>
      </c>
    </row>
    <row r="147" spans="1:16" ht="12" customHeight="1" x14ac:dyDescent="0.2">
      <c r="A147" s="33">
        <f t="shared" si="15"/>
        <v>121</v>
      </c>
      <c r="B147" s="30" t="s">
        <v>6</v>
      </c>
      <c r="C147" s="28">
        <f t="shared" si="16"/>
        <v>0</v>
      </c>
      <c r="D147" s="28">
        <f t="shared" si="17"/>
        <v>0</v>
      </c>
      <c r="E147" s="28">
        <f t="shared" si="18"/>
        <v>0</v>
      </c>
      <c r="F147" s="28">
        <f t="shared" si="19"/>
        <v>0</v>
      </c>
      <c r="G147" s="28">
        <f t="shared" si="20"/>
        <v>0</v>
      </c>
      <c r="H147" s="28">
        <f t="shared" si="21"/>
        <v>0</v>
      </c>
      <c r="I147" s="28">
        <f t="shared" si="22"/>
        <v>0</v>
      </c>
      <c r="J147" s="28">
        <f t="shared" si="23"/>
        <v>0</v>
      </c>
      <c r="K147" s="28">
        <f t="shared" si="24"/>
        <v>0</v>
      </c>
      <c r="L147" s="28">
        <f t="shared" si="25"/>
        <v>0</v>
      </c>
      <c r="M147" s="28">
        <f t="shared" si="26"/>
        <v>0</v>
      </c>
      <c r="N147" s="28">
        <f t="shared" si="27"/>
        <v>0</v>
      </c>
      <c r="O147" s="28">
        <f t="shared" si="28"/>
        <v>0</v>
      </c>
      <c r="P147" s="28">
        <f t="shared" si="29"/>
        <v>0</v>
      </c>
    </row>
    <row r="148" spans="1:16" ht="12" customHeight="1" x14ac:dyDescent="0.2">
      <c r="A148" s="33">
        <f t="shared" si="15"/>
        <v>122</v>
      </c>
      <c r="B148" s="30" t="s">
        <v>6</v>
      </c>
      <c r="C148" s="28">
        <f t="shared" si="16"/>
        <v>0</v>
      </c>
      <c r="D148" s="28">
        <f t="shared" si="17"/>
        <v>0</v>
      </c>
      <c r="E148" s="28">
        <f t="shared" si="18"/>
        <v>0</v>
      </c>
      <c r="F148" s="28">
        <f t="shared" si="19"/>
        <v>0</v>
      </c>
      <c r="G148" s="28">
        <f t="shared" si="20"/>
        <v>0</v>
      </c>
      <c r="H148" s="28">
        <f t="shared" si="21"/>
        <v>0</v>
      </c>
      <c r="I148" s="28">
        <f t="shared" si="22"/>
        <v>0</v>
      </c>
      <c r="J148" s="28">
        <f t="shared" si="23"/>
        <v>0</v>
      </c>
      <c r="K148" s="28">
        <f t="shared" si="24"/>
        <v>0</v>
      </c>
      <c r="L148" s="28">
        <f t="shared" si="25"/>
        <v>0</v>
      </c>
      <c r="M148" s="28">
        <f t="shared" si="26"/>
        <v>0</v>
      </c>
      <c r="N148" s="28">
        <f t="shared" si="27"/>
        <v>0</v>
      </c>
      <c r="O148" s="28">
        <f t="shared" si="28"/>
        <v>0</v>
      </c>
      <c r="P148" s="28">
        <f t="shared" si="29"/>
        <v>0</v>
      </c>
    </row>
    <row r="149" spans="1:16" ht="12" customHeight="1" x14ac:dyDescent="0.2">
      <c r="A149" s="33">
        <f t="shared" si="15"/>
        <v>123</v>
      </c>
      <c r="B149" s="30" t="s">
        <v>6</v>
      </c>
      <c r="C149" s="28">
        <f t="shared" si="16"/>
        <v>0</v>
      </c>
      <c r="D149" s="28">
        <f t="shared" si="17"/>
        <v>0</v>
      </c>
      <c r="E149" s="28">
        <f t="shared" si="18"/>
        <v>0</v>
      </c>
      <c r="F149" s="28">
        <f t="shared" si="19"/>
        <v>0</v>
      </c>
      <c r="G149" s="28">
        <f t="shared" si="20"/>
        <v>0</v>
      </c>
      <c r="H149" s="28">
        <f t="shared" si="21"/>
        <v>0</v>
      </c>
      <c r="I149" s="28">
        <f t="shared" si="22"/>
        <v>0</v>
      </c>
      <c r="J149" s="28">
        <f t="shared" si="23"/>
        <v>0</v>
      </c>
      <c r="K149" s="28">
        <f t="shared" si="24"/>
        <v>0</v>
      </c>
      <c r="L149" s="28">
        <f t="shared" si="25"/>
        <v>0</v>
      </c>
      <c r="M149" s="28">
        <f t="shared" si="26"/>
        <v>0</v>
      </c>
      <c r="N149" s="28">
        <f t="shared" si="27"/>
        <v>0</v>
      </c>
      <c r="O149" s="28">
        <f t="shared" si="28"/>
        <v>0</v>
      </c>
      <c r="P149" s="28">
        <f t="shared" si="29"/>
        <v>0</v>
      </c>
    </row>
    <row r="150" spans="1:16" ht="12" customHeight="1" x14ac:dyDescent="0.2">
      <c r="A150" s="33">
        <f t="shared" si="15"/>
        <v>124</v>
      </c>
      <c r="B150" s="30" t="s">
        <v>6</v>
      </c>
      <c r="C150" s="28">
        <f t="shared" si="16"/>
        <v>0</v>
      </c>
      <c r="D150" s="28">
        <f t="shared" si="17"/>
        <v>0</v>
      </c>
      <c r="E150" s="28">
        <f t="shared" si="18"/>
        <v>0</v>
      </c>
      <c r="F150" s="28">
        <f t="shared" si="19"/>
        <v>0</v>
      </c>
      <c r="G150" s="28">
        <f t="shared" si="20"/>
        <v>0</v>
      </c>
      <c r="H150" s="28">
        <f t="shared" si="21"/>
        <v>0</v>
      </c>
      <c r="I150" s="28">
        <f t="shared" si="22"/>
        <v>0</v>
      </c>
      <c r="J150" s="28">
        <f t="shared" si="23"/>
        <v>0</v>
      </c>
      <c r="K150" s="28">
        <f t="shared" si="24"/>
        <v>0</v>
      </c>
      <c r="L150" s="28">
        <f t="shared" si="25"/>
        <v>0</v>
      </c>
      <c r="M150" s="28">
        <f t="shared" si="26"/>
        <v>0</v>
      </c>
      <c r="N150" s="28">
        <f t="shared" si="27"/>
        <v>0</v>
      </c>
      <c r="O150" s="28">
        <f t="shared" si="28"/>
        <v>0</v>
      </c>
      <c r="P150" s="28">
        <f t="shared" si="29"/>
        <v>0</v>
      </c>
    </row>
    <row r="151" spans="1:16" ht="12" customHeight="1" x14ac:dyDescent="0.2">
      <c r="A151" s="33">
        <f t="shared" si="15"/>
        <v>125</v>
      </c>
      <c r="B151" s="30" t="s">
        <v>6</v>
      </c>
      <c r="C151" s="28">
        <f t="shared" si="16"/>
        <v>0</v>
      </c>
      <c r="D151" s="28">
        <f t="shared" si="17"/>
        <v>0</v>
      </c>
      <c r="E151" s="28">
        <f t="shared" si="18"/>
        <v>0</v>
      </c>
      <c r="F151" s="28">
        <f t="shared" si="19"/>
        <v>0</v>
      </c>
      <c r="G151" s="28">
        <f t="shared" si="20"/>
        <v>0</v>
      </c>
      <c r="H151" s="28">
        <f t="shared" si="21"/>
        <v>0</v>
      </c>
      <c r="I151" s="28">
        <f t="shared" si="22"/>
        <v>0</v>
      </c>
      <c r="J151" s="28">
        <f t="shared" si="23"/>
        <v>0</v>
      </c>
      <c r="K151" s="28">
        <f t="shared" si="24"/>
        <v>0</v>
      </c>
      <c r="L151" s="28">
        <f t="shared" si="25"/>
        <v>0</v>
      </c>
      <c r="M151" s="28">
        <f t="shared" si="26"/>
        <v>0</v>
      </c>
      <c r="N151" s="28">
        <f t="shared" si="27"/>
        <v>0</v>
      </c>
      <c r="O151" s="28">
        <f t="shared" si="28"/>
        <v>0</v>
      </c>
      <c r="P151" s="28">
        <f t="shared" si="29"/>
        <v>0</v>
      </c>
    </row>
    <row r="152" spans="1:16" ht="12" customHeight="1" x14ac:dyDescent="0.2">
      <c r="A152" s="33">
        <f t="shared" si="15"/>
        <v>126</v>
      </c>
      <c r="B152" s="30" t="s">
        <v>6</v>
      </c>
      <c r="C152" s="28">
        <f t="shared" si="16"/>
        <v>0</v>
      </c>
      <c r="D152" s="28">
        <f t="shared" si="17"/>
        <v>0</v>
      </c>
      <c r="E152" s="28">
        <f t="shared" si="18"/>
        <v>0</v>
      </c>
      <c r="F152" s="28">
        <f t="shared" si="19"/>
        <v>0</v>
      </c>
      <c r="G152" s="28">
        <f t="shared" si="20"/>
        <v>0</v>
      </c>
      <c r="H152" s="28">
        <f t="shared" si="21"/>
        <v>0</v>
      </c>
      <c r="I152" s="28">
        <f t="shared" si="22"/>
        <v>0</v>
      </c>
      <c r="J152" s="28">
        <f t="shared" si="23"/>
        <v>0</v>
      </c>
      <c r="K152" s="28">
        <f t="shared" si="24"/>
        <v>0</v>
      </c>
      <c r="L152" s="28">
        <f t="shared" si="25"/>
        <v>0</v>
      </c>
      <c r="M152" s="28">
        <f t="shared" si="26"/>
        <v>0</v>
      </c>
      <c r="N152" s="28">
        <f t="shared" si="27"/>
        <v>0</v>
      </c>
      <c r="O152" s="28">
        <f t="shared" si="28"/>
        <v>0</v>
      </c>
      <c r="P152" s="28">
        <f t="shared" si="29"/>
        <v>0</v>
      </c>
    </row>
    <row r="153" spans="1:16" ht="12" customHeight="1" x14ac:dyDescent="0.2">
      <c r="A153" s="33">
        <f t="shared" si="15"/>
        <v>127</v>
      </c>
      <c r="B153" s="30" t="s">
        <v>6</v>
      </c>
      <c r="C153" s="28">
        <f t="shared" si="16"/>
        <v>0</v>
      </c>
      <c r="D153" s="28">
        <f t="shared" si="17"/>
        <v>0</v>
      </c>
      <c r="E153" s="28">
        <f t="shared" si="18"/>
        <v>0</v>
      </c>
      <c r="F153" s="28">
        <f t="shared" si="19"/>
        <v>0</v>
      </c>
      <c r="G153" s="28">
        <f t="shared" si="20"/>
        <v>0</v>
      </c>
      <c r="H153" s="28">
        <f t="shared" si="21"/>
        <v>0</v>
      </c>
      <c r="I153" s="28">
        <f t="shared" si="22"/>
        <v>0</v>
      </c>
      <c r="J153" s="28">
        <f t="shared" si="23"/>
        <v>0</v>
      </c>
      <c r="K153" s="28">
        <f t="shared" si="24"/>
        <v>0</v>
      </c>
      <c r="L153" s="28">
        <f t="shared" si="25"/>
        <v>0</v>
      </c>
      <c r="M153" s="28">
        <f t="shared" si="26"/>
        <v>0</v>
      </c>
      <c r="N153" s="28">
        <f t="shared" si="27"/>
        <v>0</v>
      </c>
      <c r="O153" s="28">
        <f t="shared" si="28"/>
        <v>0</v>
      </c>
      <c r="P153" s="28">
        <f t="shared" si="29"/>
        <v>0</v>
      </c>
    </row>
    <row r="154" spans="1:16" ht="12" customHeight="1" x14ac:dyDescent="0.2">
      <c r="A154" s="33">
        <f t="shared" si="15"/>
        <v>128</v>
      </c>
      <c r="B154" s="30" t="s">
        <v>6</v>
      </c>
      <c r="C154" s="28">
        <f t="shared" si="16"/>
        <v>0</v>
      </c>
      <c r="D154" s="28">
        <f t="shared" si="17"/>
        <v>0</v>
      </c>
      <c r="E154" s="28">
        <f t="shared" si="18"/>
        <v>0</v>
      </c>
      <c r="F154" s="28">
        <f t="shared" si="19"/>
        <v>0</v>
      </c>
      <c r="G154" s="28">
        <f t="shared" si="20"/>
        <v>0</v>
      </c>
      <c r="H154" s="28">
        <f t="shared" si="21"/>
        <v>0</v>
      </c>
      <c r="I154" s="28">
        <f t="shared" si="22"/>
        <v>0</v>
      </c>
      <c r="J154" s="28">
        <f t="shared" si="23"/>
        <v>0</v>
      </c>
      <c r="K154" s="28">
        <f t="shared" si="24"/>
        <v>0</v>
      </c>
      <c r="L154" s="28">
        <f t="shared" si="25"/>
        <v>0</v>
      </c>
      <c r="M154" s="28">
        <f t="shared" si="26"/>
        <v>0</v>
      </c>
      <c r="N154" s="28">
        <f t="shared" si="27"/>
        <v>0</v>
      </c>
      <c r="O154" s="28">
        <f t="shared" si="28"/>
        <v>0</v>
      </c>
      <c r="P154" s="28">
        <f t="shared" si="29"/>
        <v>0</v>
      </c>
    </row>
    <row r="155" spans="1:16" ht="12" customHeight="1" x14ac:dyDescent="0.2">
      <c r="A155" s="33">
        <f t="shared" ref="A155:A218" si="30">+A154+1</f>
        <v>129</v>
      </c>
      <c r="B155" s="30" t="s">
        <v>6</v>
      </c>
      <c r="C155" s="28">
        <f t="shared" ref="C155:C218" si="31">IF(NC=1,Leasing,IF(NC&lt;=N,J154,0))</f>
        <v>0</v>
      </c>
      <c r="D155" s="28">
        <f t="shared" ref="D155:D218" si="32">-SI*TEP</f>
        <v>0</v>
      </c>
      <c r="E155" s="28">
        <f t="shared" ref="E155:E218" si="33">IF(NC&lt;=N,IF(PG="T",0,IF(PG="P",Interes,PMT(TEP,N-NC+1,SI,0,0))),0)</f>
        <v>0</v>
      </c>
      <c r="F155" s="28">
        <f t="shared" ref="F155:F218" si="34">IF(NC&lt;=N,IF(OR(PG="T",PG="P"),0,Cuota-Interes),0)</f>
        <v>0</v>
      </c>
      <c r="G155" s="28">
        <f t="shared" ref="G155:G218" si="35">IF(NC&lt;=N,-SegRiePer,0)</f>
        <v>0</v>
      </c>
      <c r="H155" s="28">
        <f t="shared" ref="H155:H218" si="36">IF(NC&lt;=N,-ComPer,0)</f>
        <v>0</v>
      </c>
      <c r="I155" s="28">
        <f t="shared" ref="I155:I218" si="37">IF(NC=N,-pRecompra*VV,0)</f>
        <v>0</v>
      </c>
      <c r="J155" s="28">
        <f t="shared" ref="J155:J218" si="38">IF(PG="T",SI-Interes,SI+Amort)</f>
        <v>0</v>
      </c>
      <c r="K155" s="28">
        <f t="shared" ref="K155:K218" si="39">IF(NC&lt;=N,-VV/N,0)</f>
        <v>0</v>
      </c>
      <c r="L155" s="28">
        <f t="shared" ref="L155:L218" si="40">IF(NC&lt;=N,(Interes+SegRie+Comision+Depreciacion)*pIR,0)</f>
        <v>0</v>
      </c>
      <c r="M155" s="28">
        <f t="shared" ref="M155:M218" si="41">(Cuota+SegRie+Comision+Recompra)*pIGV</f>
        <v>0</v>
      </c>
      <c r="N155" s="28">
        <f t="shared" ref="N155:N218" si="42">Cuota+SegRie+Comision+Recompra</f>
        <v>0</v>
      </c>
      <c r="O155" s="28">
        <f t="shared" ref="O155:O218" si="43">Flujo+IGVP</f>
        <v>0</v>
      </c>
      <c r="P155" s="28">
        <f t="shared" ref="P155:P218" si="44">Flujo-Ahorro</f>
        <v>0</v>
      </c>
    </row>
    <row r="156" spans="1:16" ht="12" customHeight="1" x14ac:dyDescent="0.2">
      <c r="A156" s="33">
        <f t="shared" si="30"/>
        <v>130</v>
      </c>
      <c r="B156" s="30" t="s">
        <v>6</v>
      </c>
      <c r="C156" s="28">
        <f t="shared" si="31"/>
        <v>0</v>
      </c>
      <c r="D156" s="28">
        <f t="shared" si="32"/>
        <v>0</v>
      </c>
      <c r="E156" s="28">
        <f t="shared" si="33"/>
        <v>0</v>
      </c>
      <c r="F156" s="28">
        <f t="shared" si="34"/>
        <v>0</v>
      </c>
      <c r="G156" s="28">
        <f t="shared" si="35"/>
        <v>0</v>
      </c>
      <c r="H156" s="28">
        <f t="shared" si="36"/>
        <v>0</v>
      </c>
      <c r="I156" s="28">
        <f t="shared" si="37"/>
        <v>0</v>
      </c>
      <c r="J156" s="28">
        <f t="shared" si="38"/>
        <v>0</v>
      </c>
      <c r="K156" s="28">
        <f t="shared" si="39"/>
        <v>0</v>
      </c>
      <c r="L156" s="28">
        <f t="shared" si="40"/>
        <v>0</v>
      </c>
      <c r="M156" s="28">
        <f t="shared" si="41"/>
        <v>0</v>
      </c>
      <c r="N156" s="28">
        <f t="shared" si="42"/>
        <v>0</v>
      </c>
      <c r="O156" s="28">
        <f t="shared" si="43"/>
        <v>0</v>
      </c>
      <c r="P156" s="28">
        <f t="shared" si="44"/>
        <v>0</v>
      </c>
    </row>
    <row r="157" spans="1:16" ht="12" customHeight="1" x14ac:dyDescent="0.2">
      <c r="A157" s="33">
        <f t="shared" si="30"/>
        <v>131</v>
      </c>
      <c r="B157" s="30" t="s">
        <v>6</v>
      </c>
      <c r="C157" s="28">
        <f t="shared" si="31"/>
        <v>0</v>
      </c>
      <c r="D157" s="28">
        <f t="shared" si="32"/>
        <v>0</v>
      </c>
      <c r="E157" s="28">
        <f t="shared" si="33"/>
        <v>0</v>
      </c>
      <c r="F157" s="28">
        <f t="shared" si="34"/>
        <v>0</v>
      </c>
      <c r="G157" s="28">
        <f t="shared" si="35"/>
        <v>0</v>
      </c>
      <c r="H157" s="28">
        <f t="shared" si="36"/>
        <v>0</v>
      </c>
      <c r="I157" s="28">
        <f t="shared" si="37"/>
        <v>0</v>
      </c>
      <c r="J157" s="28">
        <f t="shared" si="38"/>
        <v>0</v>
      </c>
      <c r="K157" s="28">
        <f t="shared" si="39"/>
        <v>0</v>
      </c>
      <c r="L157" s="28">
        <f t="shared" si="40"/>
        <v>0</v>
      </c>
      <c r="M157" s="28">
        <f t="shared" si="41"/>
        <v>0</v>
      </c>
      <c r="N157" s="28">
        <f t="shared" si="42"/>
        <v>0</v>
      </c>
      <c r="O157" s="28">
        <f t="shared" si="43"/>
        <v>0</v>
      </c>
      <c r="P157" s="28">
        <f t="shared" si="44"/>
        <v>0</v>
      </c>
    </row>
    <row r="158" spans="1:16" ht="12" customHeight="1" x14ac:dyDescent="0.2">
      <c r="A158" s="33">
        <f t="shared" si="30"/>
        <v>132</v>
      </c>
      <c r="B158" s="30" t="s">
        <v>6</v>
      </c>
      <c r="C158" s="28">
        <f t="shared" si="31"/>
        <v>0</v>
      </c>
      <c r="D158" s="28">
        <f t="shared" si="32"/>
        <v>0</v>
      </c>
      <c r="E158" s="28">
        <f t="shared" si="33"/>
        <v>0</v>
      </c>
      <c r="F158" s="28">
        <f t="shared" si="34"/>
        <v>0</v>
      </c>
      <c r="G158" s="28">
        <f t="shared" si="35"/>
        <v>0</v>
      </c>
      <c r="H158" s="28">
        <f t="shared" si="36"/>
        <v>0</v>
      </c>
      <c r="I158" s="28">
        <f t="shared" si="37"/>
        <v>0</v>
      </c>
      <c r="J158" s="28">
        <f t="shared" si="38"/>
        <v>0</v>
      </c>
      <c r="K158" s="28">
        <f t="shared" si="39"/>
        <v>0</v>
      </c>
      <c r="L158" s="28">
        <f t="shared" si="40"/>
        <v>0</v>
      </c>
      <c r="M158" s="28">
        <f t="shared" si="41"/>
        <v>0</v>
      </c>
      <c r="N158" s="28">
        <f t="shared" si="42"/>
        <v>0</v>
      </c>
      <c r="O158" s="28">
        <f t="shared" si="43"/>
        <v>0</v>
      </c>
      <c r="P158" s="28">
        <f t="shared" si="44"/>
        <v>0</v>
      </c>
    </row>
    <row r="159" spans="1:16" ht="12" customHeight="1" x14ac:dyDescent="0.2">
      <c r="A159" s="33">
        <f t="shared" si="30"/>
        <v>133</v>
      </c>
      <c r="B159" s="30" t="s">
        <v>6</v>
      </c>
      <c r="C159" s="28">
        <f t="shared" si="31"/>
        <v>0</v>
      </c>
      <c r="D159" s="28">
        <f t="shared" si="32"/>
        <v>0</v>
      </c>
      <c r="E159" s="28">
        <f t="shared" si="33"/>
        <v>0</v>
      </c>
      <c r="F159" s="28">
        <f t="shared" si="34"/>
        <v>0</v>
      </c>
      <c r="G159" s="28">
        <f t="shared" si="35"/>
        <v>0</v>
      </c>
      <c r="H159" s="28">
        <f t="shared" si="36"/>
        <v>0</v>
      </c>
      <c r="I159" s="28">
        <f t="shared" si="37"/>
        <v>0</v>
      </c>
      <c r="J159" s="28">
        <f t="shared" si="38"/>
        <v>0</v>
      </c>
      <c r="K159" s="28">
        <f t="shared" si="39"/>
        <v>0</v>
      </c>
      <c r="L159" s="28">
        <f t="shared" si="40"/>
        <v>0</v>
      </c>
      <c r="M159" s="28">
        <f t="shared" si="41"/>
        <v>0</v>
      </c>
      <c r="N159" s="28">
        <f t="shared" si="42"/>
        <v>0</v>
      </c>
      <c r="O159" s="28">
        <f t="shared" si="43"/>
        <v>0</v>
      </c>
      <c r="P159" s="28">
        <f t="shared" si="44"/>
        <v>0</v>
      </c>
    </row>
    <row r="160" spans="1:16" ht="12" customHeight="1" x14ac:dyDescent="0.2">
      <c r="A160" s="33">
        <f t="shared" si="30"/>
        <v>134</v>
      </c>
      <c r="B160" s="30" t="s">
        <v>6</v>
      </c>
      <c r="C160" s="28">
        <f t="shared" si="31"/>
        <v>0</v>
      </c>
      <c r="D160" s="28">
        <f t="shared" si="32"/>
        <v>0</v>
      </c>
      <c r="E160" s="28">
        <f t="shared" si="33"/>
        <v>0</v>
      </c>
      <c r="F160" s="28">
        <f t="shared" si="34"/>
        <v>0</v>
      </c>
      <c r="G160" s="28">
        <f t="shared" si="35"/>
        <v>0</v>
      </c>
      <c r="H160" s="28">
        <f t="shared" si="36"/>
        <v>0</v>
      </c>
      <c r="I160" s="28">
        <f t="shared" si="37"/>
        <v>0</v>
      </c>
      <c r="J160" s="28">
        <f t="shared" si="38"/>
        <v>0</v>
      </c>
      <c r="K160" s="28">
        <f t="shared" si="39"/>
        <v>0</v>
      </c>
      <c r="L160" s="28">
        <f t="shared" si="40"/>
        <v>0</v>
      </c>
      <c r="M160" s="28">
        <f t="shared" si="41"/>
        <v>0</v>
      </c>
      <c r="N160" s="28">
        <f t="shared" si="42"/>
        <v>0</v>
      </c>
      <c r="O160" s="28">
        <f t="shared" si="43"/>
        <v>0</v>
      </c>
      <c r="P160" s="28">
        <f t="shared" si="44"/>
        <v>0</v>
      </c>
    </row>
    <row r="161" spans="1:16" ht="12" customHeight="1" x14ac:dyDescent="0.2">
      <c r="A161" s="33">
        <f t="shared" si="30"/>
        <v>135</v>
      </c>
      <c r="B161" s="30" t="s">
        <v>6</v>
      </c>
      <c r="C161" s="28">
        <f t="shared" si="31"/>
        <v>0</v>
      </c>
      <c r="D161" s="28">
        <f t="shared" si="32"/>
        <v>0</v>
      </c>
      <c r="E161" s="28">
        <f t="shared" si="33"/>
        <v>0</v>
      </c>
      <c r="F161" s="28">
        <f t="shared" si="34"/>
        <v>0</v>
      </c>
      <c r="G161" s="28">
        <f t="shared" si="35"/>
        <v>0</v>
      </c>
      <c r="H161" s="28">
        <f t="shared" si="36"/>
        <v>0</v>
      </c>
      <c r="I161" s="28">
        <f t="shared" si="37"/>
        <v>0</v>
      </c>
      <c r="J161" s="28">
        <f t="shared" si="38"/>
        <v>0</v>
      </c>
      <c r="K161" s="28">
        <f t="shared" si="39"/>
        <v>0</v>
      </c>
      <c r="L161" s="28">
        <f t="shared" si="40"/>
        <v>0</v>
      </c>
      <c r="M161" s="28">
        <f t="shared" si="41"/>
        <v>0</v>
      </c>
      <c r="N161" s="28">
        <f t="shared" si="42"/>
        <v>0</v>
      </c>
      <c r="O161" s="28">
        <f t="shared" si="43"/>
        <v>0</v>
      </c>
      <c r="P161" s="28">
        <f t="shared" si="44"/>
        <v>0</v>
      </c>
    </row>
    <row r="162" spans="1:16" ht="12" customHeight="1" x14ac:dyDescent="0.2">
      <c r="A162" s="33">
        <f t="shared" si="30"/>
        <v>136</v>
      </c>
      <c r="B162" s="30" t="s">
        <v>6</v>
      </c>
      <c r="C162" s="28">
        <f t="shared" si="31"/>
        <v>0</v>
      </c>
      <c r="D162" s="28">
        <f t="shared" si="32"/>
        <v>0</v>
      </c>
      <c r="E162" s="28">
        <f t="shared" si="33"/>
        <v>0</v>
      </c>
      <c r="F162" s="28">
        <f t="shared" si="34"/>
        <v>0</v>
      </c>
      <c r="G162" s="28">
        <f t="shared" si="35"/>
        <v>0</v>
      </c>
      <c r="H162" s="28">
        <f t="shared" si="36"/>
        <v>0</v>
      </c>
      <c r="I162" s="28">
        <f t="shared" si="37"/>
        <v>0</v>
      </c>
      <c r="J162" s="28">
        <f t="shared" si="38"/>
        <v>0</v>
      </c>
      <c r="K162" s="28">
        <f t="shared" si="39"/>
        <v>0</v>
      </c>
      <c r="L162" s="28">
        <f t="shared" si="40"/>
        <v>0</v>
      </c>
      <c r="M162" s="28">
        <f t="shared" si="41"/>
        <v>0</v>
      </c>
      <c r="N162" s="28">
        <f t="shared" si="42"/>
        <v>0</v>
      </c>
      <c r="O162" s="28">
        <f t="shared" si="43"/>
        <v>0</v>
      </c>
      <c r="P162" s="28">
        <f t="shared" si="44"/>
        <v>0</v>
      </c>
    </row>
    <row r="163" spans="1:16" ht="12" customHeight="1" x14ac:dyDescent="0.2">
      <c r="A163" s="33">
        <f t="shared" si="30"/>
        <v>137</v>
      </c>
      <c r="B163" s="30" t="s">
        <v>6</v>
      </c>
      <c r="C163" s="28">
        <f t="shared" si="31"/>
        <v>0</v>
      </c>
      <c r="D163" s="28">
        <f t="shared" si="32"/>
        <v>0</v>
      </c>
      <c r="E163" s="28">
        <f t="shared" si="33"/>
        <v>0</v>
      </c>
      <c r="F163" s="28">
        <f t="shared" si="34"/>
        <v>0</v>
      </c>
      <c r="G163" s="28">
        <f t="shared" si="35"/>
        <v>0</v>
      </c>
      <c r="H163" s="28">
        <f t="shared" si="36"/>
        <v>0</v>
      </c>
      <c r="I163" s="28">
        <f t="shared" si="37"/>
        <v>0</v>
      </c>
      <c r="J163" s="28">
        <f t="shared" si="38"/>
        <v>0</v>
      </c>
      <c r="K163" s="28">
        <f t="shared" si="39"/>
        <v>0</v>
      </c>
      <c r="L163" s="28">
        <f t="shared" si="40"/>
        <v>0</v>
      </c>
      <c r="M163" s="28">
        <f t="shared" si="41"/>
        <v>0</v>
      </c>
      <c r="N163" s="28">
        <f t="shared" si="42"/>
        <v>0</v>
      </c>
      <c r="O163" s="28">
        <f t="shared" si="43"/>
        <v>0</v>
      </c>
      <c r="P163" s="28">
        <f t="shared" si="44"/>
        <v>0</v>
      </c>
    </row>
    <row r="164" spans="1:16" ht="12" customHeight="1" x14ac:dyDescent="0.2">
      <c r="A164" s="33">
        <f t="shared" si="30"/>
        <v>138</v>
      </c>
      <c r="B164" s="30" t="s">
        <v>6</v>
      </c>
      <c r="C164" s="28">
        <f t="shared" si="31"/>
        <v>0</v>
      </c>
      <c r="D164" s="28">
        <f t="shared" si="32"/>
        <v>0</v>
      </c>
      <c r="E164" s="28">
        <f t="shared" si="33"/>
        <v>0</v>
      </c>
      <c r="F164" s="28">
        <f t="shared" si="34"/>
        <v>0</v>
      </c>
      <c r="G164" s="28">
        <f t="shared" si="35"/>
        <v>0</v>
      </c>
      <c r="H164" s="28">
        <f t="shared" si="36"/>
        <v>0</v>
      </c>
      <c r="I164" s="28">
        <f t="shared" si="37"/>
        <v>0</v>
      </c>
      <c r="J164" s="28">
        <f t="shared" si="38"/>
        <v>0</v>
      </c>
      <c r="K164" s="28">
        <f t="shared" si="39"/>
        <v>0</v>
      </c>
      <c r="L164" s="28">
        <f t="shared" si="40"/>
        <v>0</v>
      </c>
      <c r="M164" s="28">
        <f t="shared" si="41"/>
        <v>0</v>
      </c>
      <c r="N164" s="28">
        <f t="shared" si="42"/>
        <v>0</v>
      </c>
      <c r="O164" s="28">
        <f t="shared" si="43"/>
        <v>0</v>
      </c>
      <c r="P164" s="28">
        <f t="shared" si="44"/>
        <v>0</v>
      </c>
    </row>
    <row r="165" spans="1:16" ht="12" customHeight="1" x14ac:dyDescent="0.2">
      <c r="A165" s="33">
        <f t="shared" si="30"/>
        <v>139</v>
      </c>
      <c r="B165" s="30" t="s">
        <v>6</v>
      </c>
      <c r="C165" s="28">
        <f t="shared" si="31"/>
        <v>0</v>
      </c>
      <c r="D165" s="28">
        <f t="shared" si="32"/>
        <v>0</v>
      </c>
      <c r="E165" s="28">
        <f t="shared" si="33"/>
        <v>0</v>
      </c>
      <c r="F165" s="28">
        <f t="shared" si="34"/>
        <v>0</v>
      </c>
      <c r="G165" s="28">
        <f t="shared" si="35"/>
        <v>0</v>
      </c>
      <c r="H165" s="28">
        <f t="shared" si="36"/>
        <v>0</v>
      </c>
      <c r="I165" s="28">
        <f t="shared" si="37"/>
        <v>0</v>
      </c>
      <c r="J165" s="28">
        <f t="shared" si="38"/>
        <v>0</v>
      </c>
      <c r="K165" s="28">
        <f t="shared" si="39"/>
        <v>0</v>
      </c>
      <c r="L165" s="28">
        <f t="shared" si="40"/>
        <v>0</v>
      </c>
      <c r="M165" s="28">
        <f t="shared" si="41"/>
        <v>0</v>
      </c>
      <c r="N165" s="28">
        <f t="shared" si="42"/>
        <v>0</v>
      </c>
      <c r="O165" s="28">
        <f t="shared" si="43"/>
        <v>0</v>
      </c>
      <c r="P165" s="28">
        <f t="shared" si="44"/>
        <v>0</v>
      </c>
    </row>
    <row r="166" spans="1:16" ht="12" customHeight="1" x14ac:dyDescent="0.2">
      <c r="A166" s="33">
        <f t="shared" si="30"/>
        <v>140</v>
      </c>
      <c r="B166" s="30" t="s">
        <v>6</v>
      </c>
      <c r="C166" s="28">
        <f t="shared" si="31"/>
        <v>0</v>
      </c>
      <c r="D166" s="28">
        <f t="shared" si="32"/>
        <v>0</v>
      </c>
      <c r="E166" s="28">
        <f t="shared" si="33"/>
        <v>0</v>
      </c>
      <c r="F166" s="28">
        <f t="shared" si="34"/>
        <v>0</v>
      </c>
      <c r="G166" s="28">
        <f t="shared" si="35"/>
        <v>0</v>
      </c>
      <c r="H166" s="28">
        <f t="shared" si="36"/>
        <v>0</v>
      </c>
      <c r="I166" s="28">
        <f t="shared" si="37"/>
        <v>0</v>
      </c>
      <c r="J166" s="28">
        <f t="shared" si="38"/>
        <v>0</v>
      </c>
      <c r="K166" s="28">
        <f t="shared" si="39"/>
        <v>0</v>
      </c>
      <c r="L166" s="28">
        <f t="shared" si="40"/>
        <v>0</v>
      </c>
      <c r="M166" s="28">
        <f t="shared" si="41"/>
        <v>0</v>
      </c>
      <c r="N166" s="28">
        <f t="shared" si="42"/>
        <v>0</v>
      </c>
      <c r="O166" s="28">
        <f t="shared" si="43"/>
        <v>0</v>
      </c>
      <c r="P166" s="28">
        <f t="shared" si="44"/>
        <v>0</v>
      </c>
    </row>
    <row r="167" spans="1:16" ht="12" customHeight="1" x14ac:dyDescent="0.2">
      <c r="A167" s="33">
        <f t="shared" si="30"/>
        <v>141</v>
      </c>
      <c r="B167" s="30" t="s">
        <v>6</v>
      </c>
      <c r="C167" s="28">
        <f t="shared" si="31"/>
        <v>0</v>
      </c>
      <c r="D167" s="28">
        <f t="shared" si="32"/>
        <v>0</v>
      </c>
      <c r="E167" s="28">
        <f t="shared" si="33"/>
        <v>0</v>
      </c>
      <c r="F167" s="28">
        <f t="shared" si="34"/>
        <v>0</v>
      </c>
      <c r="G167" s="28">
        <f t="shared" si="35"/>
        <v>0</v>
      </c>
      <c r="H167" s="28">
        <f t="shared" si="36"/>
        <v>0</v>
      </c>
      <c r="I167" s="28">
        <f t="shared" si="37"/>
        <v>0</v>
      </c>
      <c r="J167" s="28">
        <f t="shared" si="38"/>
        <v>0</v>
      </c>
      <c r="K167" s="28">
        <f t="shared" si="39"/>
        <v>0</v>
      </c>
      <c r="L167" s="28">
        <f t="shared" si="40"/>
        <v>0</v>
      </c>
      <c r="M167" s="28">
        <f t="shared" si="41"/>
        <v>0</v>
      </c>
      <c r="N167" s="28">
        <f t="shared" si="42"/>
        <v>0</v>
      </c>
      <c r="O167" s="28">
        <f t="shared" si="43"/>
        <v>0</v>
      </c>
      <c r="P167" s="28">
        <f t="shared" si="44"/>
        <v>0</v>
      </c>
    </row>
    <row r="168" spans="1:16" ht="12" customHeight="1" x14ac:dyDescent="0.2">
      <c r="A168" s="33">
        <f t="shared" si="30"/>
        <v>142</v>
      </c>
      <c r="B168" s="30" t="s">
        <v>6</v>
      </c>
      <c r="C168" s="28">
        <f t="shared" si="31"/>
        <v>0</v>
      </c>
      <c r="D168" s="28">
        <f t="shared" si="32"/>
        <v>0</v>
      </c>
      <c r="E168" s="28">
        <f t="shared" si="33"/>
        <v>0</v>
      </c>
      <c r="F168" s="28">
        <f t="shared" si="34"/>
        <v>0</v>
      </c>
      <c r="G168" s="28">
        <f t="shared" si="35"/>
        <v>0</v>
      </c>
      <c r="H168" s="28">
        <f t="shared" si="36"/>
        <v>0</v>
      </c>
      <c r="I168" s="28">
        <f t="shared" si="37"/>
        <v>0</v>
      </c>
      <c r="J168" s="28">
        <f t="shared" si="38"/>
        <v>0</v>
      </c>
      <c r="K168" s="28">
        <f t="shared" si="39"/>
        <v>0</v>
      </c>
      <c r="L168" s="28">
        <f t="shared" si="40"/>
        <v>0</v>
      </c>
      <c r="M168" s="28">
        <f t="shared" si="41"/>
        <v>0</v>
      </c>
      <c r="N168" s="28">
        <f t="shared" si="42"/>
        <v>0</v>
      </c>
      <c r="O168" s="28">
        <f t="shared" si="43"/>
        <v>0</v>
      </c>
      <c r="P168" s="28">
        <f t="shared" si="44"/>
        <v>0</v>
      </c>
    </row>
    <row r="169" spans="1:16" ht="12" customHeight="1" x14ac:dyDescent="0.2">
      <c r="A169" s="33">
        <f t="shared" si="30"/>
        <v>143</v>
      </c>
      <c r="B169" s="30" t="s">
        <v>6</v>
      </c>
      <c r="C169" s="28">
        <f t="shared" si="31"/>
        <v>0</v>
      </c>
      <c r="D169" s="28">
        <f t="shared" si="32"/>
        <v>0</v>
      </c>
      <c r="E169" s="28">
        <f t="shared" si="33"/>
        <v>0</v>
      </c>
      <c r="F169" s="28">
        <f t="shared" si="34"/>
        <v>0</v>
      </c>
      <c r="G169" s="28">
        <f t="shared" si="35"/>
        <v>0</v>
      </c>
      <c r="H169" s="28">
        <f t="shared" si="36"/>
        <v>0</v>
      </c>
      <c r="I169" s="28">
        <f t="shared" si="37"/>
        <v>0</v>
      </c>
      <c r="J169" s="28">
        <f t="shared" si="38"/>
        <v>0</v>
      </c>
      <c r="K169" s="28">
        <f t="shared" si="39"/>
        <v>0</v>
      </c>
      <c r="L169" s="28">
        <f t="shared" si="40"/>
        <v>0</v>
      </c>
      <c r="M169" s="28">
        <f t="shared" si="41"/>
        <v>0</v>
      </c>
      <c r="N169" s="28">
        <f t="shared" si="42"/>
        <v>0</v>
      </c>
      <c r="O169" s="28">
        <f t="shared" si="43"/>
        <v>0</v>
      </c>
      <c r="P169" s="28">
        <f t="shared" si="44"/>
        <v>0</v>
      </c>
    </row>
    <row r="170" spans="1:16" ht="12" customHeight="1" x14ac:dyDescent="0.2">
      <c r="A170" s="33">
        <f t="shared" si="30"/>
        <v>144</v>
      </c>
      <c r="B170" s="30" t="s">
        <v>6</v>
      </c>
      <c r="C170" s="28">
        <f t="shared" si="31"/>
        <v>0</v>
      </c>
      <c r="D170" s="28">
        <f t="shared" si="32"/>
        <v>0</v>
      </c>
      <c r="E170" s="28">
        <f t="shared" si="33"/>
        <v>0</v>
      </c>
      <c r="F170" s="28">
        <f t="shared" si="34"/>
        <v>0</v>
      </c>
      <c r="G170" s="28">
        <f t="shared" si="35"/>
        <v>0</v>
      </c>
      <c r="H170" s="28">
        <f t="shared" si="36"/>
        <v>0</v>
      </c>
      <c r="I170" s="28">
        <f t="shared" si="37"/>
        <v>0</v>
      </c>
      <c r="J170" s="28">
        <f t="shared" si="38"/>
        <v>0</v>
      </c>
      <c r="K170" s="28">
        <f t="shared" si="39"/>
        <v>0</v>
      </c>
      <c r="L170" s="28">
        <f t="shared" si="40"/>
        <v>0</v>
      </c>
      <c r="M170" s="28">
        <f t="shared" si="41"/>
        <v>0</v>
      </c>
      <c r="N170" s="28">
        <f t="shared" si="42"/>
        <v>0</v>
      </c>
      <c r="O170" s="28">
        <f t="shared" si="43"/>
        <v>0</v>
      </c>
      <c r="P170" s="28">
        <f t="shared" si="44"/>
        <v>0</v>
      </c>
    </row>
    <row r="171" spans="1:16" ht="12" customHeight="1" x14ac:dyDescent="0.2">
      <c r="A171" s="33">
        <f t="shared" si="30"/>
        <v>145</v>
      </c>
      <c r="B171" s="30" t="s">
        <v>6</v>
      </c>
      <c r="C171" s="28">
        <f t="shared" si="31"/>
        <v>0</v>
      </c>
      <c r="D171" s="28">
        <f t="shared" si="32"/>
        <v>0</v>
      </c>
      <c r="E171" s="28">
        <f t="shared" si="33"/>
        <v>0</v>
      </c>
      <c r="F171" s="28">
        <f t="shared" si="34"/>
        <v>0</v>
      </c>
      <c r="G171" s="28">
        <f t="shared" si="35"/>
        <v>0</v>
      </c>
      <c r="H171" s="28">
        <f t="shared" si="36"/>
        <v>0</v>
      </c>
      <c r="I171" s="28">
        <f t="shared" si="37"/>
        <v>0</v>
      </c>
      <c r="J171" s="28">
        <f t="shared" si="38"/>
        <v>0</v>
      </c>
      <c r="K171" s="28">
        <f t="shared" si="39"/>
        <v>0</v>
      </c>
      <c r="L171" s="28">
        <f t="shared" si="40"/>
        <v>0</v>
      </c>
      <c r="M171" s="28">
        <f t="shared" si="41"/>
        <v>0</v>
      </c>
      <c r="N171" s="28">
        <f t="shared" si="42"/>
        <v>0</v>
      </c>
      <c r="O171" s="28">
        <f t="shared" si="43"/>
        <v>0</v>
      </c>
      <c r="P171" s="28">
        <f t="shared" si="44"/>
        <v>0</v>
      </c>
    </row>
    <row r="172" spans="1:16" ht="12" customHeight="1" x14ac:dyDescent="0.2">
      <c r="A172" s="33">
        <f t="shared" si="30"/>
        <v>146</v>
      </c>
      <c r="B172" s="30" t="s">
        <v>6</v>
      </c>
      <c r="C172" s="28">
        <f t="shared" si="31"/>
        <v>0</v>
      </c>
      <c r="D172" s="28">
        <f t="shared" si="32"/>
        <v>0</v>
      </c>
      <c r="E172" s="28">
        <f t="shared" si="33"/>
        <v>0</v>
      </c>
      <c r="F172" s="28">
        <f t="shared" si="34"/>
        <v>0</v>
      </c>
      <c r="G172" s="28">
        <f t="shared" si="35"/>
        <v>0</v>
      </c>
      <c r="H172" s="28">
        <f t="shared" si="36"/>
        <v>0</v>
      </c>
      <c r="I172" s="28">
        <f t="shared" si="37"/>
        <v>0</v>
      </c>
      <c r="J172" s="28">
        <f t="shared" si="38"/>
        <v>0</v>
      </c>
      <c r="K172" s="28">
        <f t="shared" si="39"/>
        <v>0</v>
      </c>
      <c r="L172" s="28">
        <f t="shared" si="40"/>
        <v>0</v>
      </c>
      <c r="M172" s="28">
        <f t="shared" si="41"/>
        <v>0</v>
      </c>
      <c r="N172" s="28">
        <f t="shared" si="42"/>
        <v>0</v>
      </c>
      <c r="O172" s="28">
        <f t="shared" si="43"/>
        <v>0</v>
      </c>
      <c r="P172" s="28">
        <f t="shared" si="44"/>
        <v>0</v>
      </c>
    </row>
    <row r="173" spans="1:16" ht="12" customHeight="1" x14ac:dyDescent="0.2">
      <c r="A173" s="33">
        <f t="shared" si="30"/>
        <v>147</v>
      </c>
      <c r="B173" s="30" t="s">
        <v>6</v>
      </c>
      <c r="C173" s="28">
        <f t="shared" si="31"/>
        <v>0</v>
      </c>
      <c r="D173" s="28">
        <f t="shared" si="32"/>
        <v>0</v>
      </c>
      <c r="E173" s="28">
        <f t="shared" si="33"/>
        <v>0</v>
      </c>
      <c r="F173" s="28">
        <f t="shared" si="34"/>
        <v>0</v>
      </c>
      <c r="G173" s="28">
        <f t="shared" si="35"/>
        <v>0</v>
      </c>
      <c r="H173" s="28">
        <f t="shared" si="36"/>
        <v>0</v>
      </c>
      <c r="I173" s="28">
        <f t="shared" si="37"/>
        <v>0</v>
      </c>
      <c r="J173" s="28">
        <f t="shared" si="38"/>
        <v>0</v>
      </c>
      <c r="K173" s="28">
        <f t="shared" si="39"/>
        <v>0</v>
      </c>
      <c r="L173" s="28">
        <f t="shared" si="40"/>
        <v>0</v>
      </c>
      <c r="M173" s="28">
        <f t="shared" si="41"/>
        <v>0</v>
      </c>
      <c r="N173" s="28">
        <f t="shared" si="42"/>
        <v>0</v>
      </c>
      <c r="O173" s="28">
        <f t="shared" si="43"/>
        <v>0</v>
      </c>
      <c r="P173" s="28">
        <f t="shared" si="44"/>
        <v>0</v>
      </c>
    </row>
    <row r="174" spans="1:16" ht="12" customHeight="1" x14ac:dyDescent="0.2">
      <c r="A174" s="33">
        <f t="shared" si="30"/>
        <v>148</v>
      </c>
      <c r="B174" s="30" t="s">
        <v>6</v>
      </c>
      <c r="C174" s="28">
        <f t="shared" si="31"/>
        <v>0</v>
      </c>
      <c r="D174" s="28">
        <f t="shared" si="32"/>
        <v>0</v>
      </c>
      <c r="E174" s="28">
        <f t="shared" si="33"/>
        <v>0</v>
      </c>
      <c r="F174" s="28">
        <f t="shared" si="34"/>
        <v>0</v>
      </c>
      <c r="G174" s="28">
        <f t="shared" si="35"/>
        <v>0</v>
      </c>
      <c r="H174" s="28">
        <f t="shared" si="36"/>
        <v>0</v>
      </c>
      <c r="I174" s="28">
        <f t="shared" si="37"/>
        <v>0</v>
      </c>
      <c r="J174" s="28">
        <f t="shared" si="38"/>
        <v>0</v>
      </c>
      <c r="K174" s="28">
        <f t="shared" si="39"/>
        <v>0</v>
      </c>
      <c r="L174" s="28">
        <f t="shared" si="40"/>
        <v>0</v>
      </c>
      <c r="M174" s="28">
        <f t="shared" si="41"/>
        <v>0</v>
      </c>
      <c r="N174" s="28">
        <f t="shared" si="42"/>
        <v>0</v>
      </c>
      <c r="O174" s="28">
        <f t="shared" si="43"/>
        <v>0</v>
      </c>
      <c r="P174" s="28">
        <f t="shared" si="44"/>
        <v>0</v>
      </c>
    </row>
    <row r="175" spans="1:16" ht="12" customHeight="1" x14ac:dyDescent="0.2">
      <c r="A175" s="33">
        <f t="shared" si="30"/>
        <v>149</v>
      </c>
      <c r="B175" s="30" t="s">
        <v>6</v>
      </c>
      <c r="C175" s="28">
        <f t="shared" si="31"/>
        <v>0</v>
      </c>
      <c r="D175" s="28">
        <f t="shared" si="32"/>
        <v>0</v>
      </c>
      <c r="E175" s="28">
        <f t="shared" si="33"/>
        <v>0</v>
      </c>
      <c r="F175" s="28">
        <f t="shared" si="34"/>
        <v>0</v>
      </c>
      <c r="G175" s="28">
        <f t="shared" si="35"/>
        <v>0</v>
      </c>
      <c r="H175" s="28">
        <f t="shared" si="36"/>
        <v>0</v>
      </c>
      <c r="I175" s="28">
        <f t="shared" si="37"/>
        <v>0</v>
      </c>
      <c r="J175" s="28">
        <f t="shared" si="38"/>
        <v>0</v>
      </c>
      <c r="K175" s="28">
        <f t="shared" si="39"/>
        <v>0</v>
      </c>
      <c r="L175" s="28">
        <f t="shared" si="40"/>
        <v>0</v>
      </c>
      <c r="M175" s="28">
        <f t="shared" si="41"/>
        <v>0</v>
      </c>
      <c r="N175" s="28">
        <f t="shared" si="42"/>
        <v>0</v>
      </c>
      <c r="O175" s="28">
        <f t="shared" si="43"/>
        <v>0</v>
      </c>
      <c r="P175" s="28">
        <f t="shared" si="44"/>
        <v>0</v>
      </c>
    </row>
    <row r="176" spans="1:16" ht="12" customHeight="1" x14ac:dyDescent="0.2">
      <c r="A176" s="33">
        <f t="shared" si="30"/>
        <v>150</v>
      </c>
      <c r="B176" s="30" t="s">
        <v>6</v>
      </c>
      <c r="C176" s="28">
        <f t="shared" si="31"/>
        <v>0</v>
      </c>
      <c r="D176" s="28">
        <f t="shared" si="32"/>
        <v>0</v>
      </c>
      <c r="E176" s="28">
        <f t="shared" si="33"/>
        <v>0</v>
      </c>
      <c r="F176" s="28">
        <f t="shared" si="34"/>
        <v>0</v>
      </c>
      <c r="G176" s="28">
        <f t="shared" si="35"/>
        <v>0</v>
      </c>
      <c r="H176" s="28">
        <f t="shared" si="36"/>
        <v>0</v>
      </c>
      <c r="I176" s="28">
        <f t="shared" si="37"/>
        <v>0</v>
      </c>
      <c r="J176" s="28">
        <f t="shared" si="38"/>
        <v>0</v>
      </c>
      <c r="K176" s="28">
        <f t="shared" si="39"/>
        <v>0</v>
      </c>
      <c r="L176" s="28">
        <f t="shared" si="40"/>
        <v>0</v>
      </c>
      <c r="M176" s="28">
        <f t="shared" si="41"/>
        <v>0</v>
      </c>
      <c r="N176" s="28">
        <f t="shared" si="42"/>
        <v>0</v>
      </c>
      <c r="O176" s="28">
        <f t="shared" si="43"/>
        <v>0</v>
      </c>
      <c r="P176" s="28">
        <f t="shared" si="44"/>
        <v>0</v>
      </c>
    </row>
    <row r="177" spans="1:16" ht="12" customHeight="1" x14ac:dyDescent="0.2">
      <c r="A177" s="33">
        <f t="shared" si="30"/>
        <v>151</v>
      </c>
      <c r="B177" s="30" t="s">
        <v>6</v>
      </c>
      <c r="C177" s="28">
        <f t="shared" si="31"/>
        <v>0</v>
      </c>
      <c r="D177" s="28">
        <f t="shared" si="32"/>
        <v>0</v>
      </c>
      <c r="E177" s="28">
        <f t="shared" si="33"/>
        <v>0</v>
      </c>
      <c r="F177" s="28">
        <f t="shared" si="34"/>
        <v>0</v>
      </c>
      <c r="G177" s="28">
        <f t="shared" si="35"/>
        <v>0</v>
      </c>
      <c r="H177" s="28">
        <f t="shared" si="36"/>
        <v>0</v>
      </c>
      <c r="I177" s="28">
        <f t="shared" si="37"/>
        <v>0</v>
      </c>
      <c r="J177" s="28">
        <f t="shared" si="38"/>
        <v>0</v>
      </c>
      <c r="K177" s="28">
        <f t="shared" si="39"/>
        <v>0</v>
      </c>
      <c r="L177" s="28">
        <f t="shared" si="40"/>
        <v>0</v>
      </c>
      <c r="M177" s="28">
        <f t="shared" si="41"/>
        <v>0</v>
      </c>
      <c r="N177" s="28">
        <f t="shared" si="42"/>
        <v>0</v>
      </c>
      <c r="O177" s="28">
        <f t="shared" si="43"/>
        <v>0</v>
      </c>
      <c r="P177" s="28">
        <f t="shared" si="44"/>
        <v>0</v>
      </c>
    </row>
    <row r="178" spans="1:16" ht="12" customHeight="1" x14ac:dyDescent="0.2">
      <c r="A178" s="33">
        <f t="shared" si="30"/>
        <v>152</v>
      </c>
      <c r="B178" s="30" t="s">
        <v>6</v>
      </c>
      <c r="C178" s="28">
        <f t="shared" si="31"/>
        <v>0</v>
      </c>
      <c r="D178" s="28">
        <f t="shared" si="32"/>
        <v>0</v>
      </c>
      <c r="E178" s="28">
        <f t="shared" si="33"/>
        <v>0</v>
      </c>
      <c r="F178" s="28">
        <f t="shared" si="34"/>
        <v>0</v>
      </c>
      <c r="G178" s="28">
        <f t="shared" si="35"/>
        <v>0</v>
      </c>
      <c r="H178" s="28">
        <f t="shared" si="36"/>
        <v>0</v>
      </c>
      <c r="I178" s="28">
        <f t="shared" si="37"/>
        <v>0</v>
      </c>
      <c r="J178" s="28">
        <f t="shared" si="38"/>
        <v>0</v>
      </c>
      <c r="K178" s="28">
        <f t="shared" si="39"/>
        <v>0</v>
      </c>
      <c r="L178" s="28">
        <f t="shared" si="40"/>
        <v>0</v>
      </c>
      <c r="M178" s="28">
        <f t="shared" si="41"/>
        <v>0</v>
      </c>
      <c r="N178" s="28">
        <f t="shared" si="42"/>
        <v>0</v>
      </c>
      <c r="O178" s="28">
        <f t="shared" si="43"/>
        <v>0</v>
      </c>
      <c r="P178" s="28">
        <f t="shared" si="44"/>
        <v>0</v>
      </c>
    </row>
    <row r="179" spans="1:16" ht="12" customHeight="1" x14ac:dyDescent="0.2">
      <c r="A179" s="33">
        <f t="shared" si="30"/>
        <v>153</v>
      </c>
      <c r="B179" s="30" t="s">
        <v>6</v>
      </c>
      <c r="C179" s="28">
        <f t="shared" si="31"/>
        <v>0</v>
      </c>
      <c r="D179" s="28">
        <f t="shared" si="32"/>
        <v>0</v>
      </c>
      <c r="E179" s="28">
        <f t="shared" si="33"/>
        <v>0</v>
      </c>
      <c r="F179" s="28">
        <f t="shared" si="34"/>
        <v>0</v>
      </c>
      <c r="G179" s="28">
        <f t="shared" si="35"/>
        <v>0</v>
      </c>
      <c r="H179" s="28">
        <f t="shared" si="36"/>
        <v>0</v>
      </c>
      <c r="I179" s="28">
        <f t="shared" si="37"/>
        <v>0</v>
      </c>
      <c r="J179" s="28">
        <f t="shared" si="38"/>
        <v>0</v>
      </c>
      <c r="K179" s="28">
        <f t="shared" si="39"/>
        <v>0</v>
      </c>
      <c r="L179" s="28">
        <f t="shared" si="40"/>
        <v>0</v>
      </c>
      <c r="M179" s="28">
        <f t="shared" si="41"/>
        <v>0</v>
      </c>
      <c r="N179" s="28">
        <f t="shared" si="42"/>
        <v>0</v>
      </c>
      <c r="O179" s="28">
        <f t="shared" si="43"/>
        <v>0</v>
      </c>
      <c r="P179" s="28">
        <f t="shared" si="44"/>
        <v>0</v>
      </c>
    </row>
    <row r="180" spans="1:16" ht="12" customHeight="1" x14ac:dyDescent="0.2">
      <c r="A180" s="33">
        <f t="shared" si="30"/>
        <v>154</v>
      </c>
      <c r="B180" s="30" t="s">
        <v>6</v>
      </c>
      <c r="C180" s="28">
        <f t="shared" si="31"/>
        <v>0</v>
      </c>
      <c r="D180" s="28">
        <f t="shared" si="32"/>
        <v>0</v>
      </c>
      <c r="E180" s="28">
        <f t="shared" si="33"/>
        <v>0</v>
      </c>
      <c r="F180" s="28">
        <f t="shared" si="34"/>
        <v>0</v>
      </c>
      <c r="G180" s="28">
        <f t="shared" si="35"/>
        <v>0</v>
      </c>
      <c r="H180" s="28">
        <f t="shared" si="36"/>
        <v>0</v>
      </c>
      <c r="I180" s="28">
        <f t="shared" si="37"/>
        <v>0</v>
      </c>
      <c r="J180" s="28">
        <f t="shared" si="38"/>
        <v>0</v>
      </c>
      <c r="K180" s="28">
        <f t="shared" si="39"/>
        <v>0</v>
      </c>
      <c r="L180" s="28">
        <f t="shared" si="40"/>
        <v>0</v>
      </c>
      <c r="M180" s="28">
        <f t="shared" si="41"/>
        <v>0</v>
      </c>
      <c r="N180" s="28">
        <f t="shared" si="42"/>
        <v>0</v>
      </c>
      <c r="O180" s="28">
        <f t="shared" si="43"/>
        <v>0</v>
      </c>
      <c r="P180" s="28">
        <f t="shared" si="44"/>
        <v>0</v>
      </c>
    </row>
    <row r="181" spans="1:16" ht="12" customHeight="1" x14ac:dyDescent="0.2">
      <c r="A181" s="33">
        <f t="shared" si="30"/>
        <v>155</v>
      </c>
      <c r="B181" s="30" t="s">
        <v>6</v>
      </c>
      <c r="C181" s="28">
        <f t="shared" si="31"/>
        <v>0</v>
      </c>
      <c r="D181" s="28">
        <f t="shared" si="32"/>
        <v>0</v>
      </c>
      <c r="E181" s="28">
        <f t="shared" si="33"/>
        <v>0</v>
      </c>
      <c r="F181" s="28">
        <f t="shared" si="34"/>
        <v>0</v>
      </c>
      <c r="G181" s="28">
        <f t="shared" si="35"/>
        <v>0</v>
      </c>
      <c r="H181" s="28">
        <f t="shared" si="36"/>
        <v>0</v>
      </c>
      <c r="I181" s="28">
        <f t="shared" si="37"/>
        <v>0</v>
      </c>
      <c r="J181" s="28">
        <f t="shared" si="38"/>
        <v>0</v>
      </c>
      <c r="K181" s="28">
        <f t="shared" si="39"/>
        <v>0</v>
      </c>
      <c r="L181" s="28">
        <f t="shared" si="40"/>
        <v>0</v>
      </c>
      <c r="M181" s="28">
        <f t="shared" si="41"/>
        <v>0</v>
      </c>
      <c r="N181" s="28">
        <f t="shared" si="42"/>
        <v>0</v>
      </c>
      <c r="O181" s="28">
        <f t="shared" si="43"/>
        <v>0</v>
      </c>
      <c r="P181" s="28">
        <f t="shared" si="44"/>
        <v>0</v>
      </c>
    </row>
    <row r="182" spans="1:16" ht="12" customHeight="1" x14ac:dyDescent="0.2">
      <c r="A182" s="33">
        <f t="shared" si="30"/>
        <v>156</v>
      </c>
      <c r="B182" s="30" t="s">
        <v>6</v>
      </c>
      <c r="C182" s="28">
        <f t="shared" si="31"/>
        <v>0</v>
      </c>
      <c r="D182" s="28">
        <f t="shared" si="32"/>
        <v>0</v>
      </c>
      <c r="E182" s="28">
        <f t="shared" si="33"/>
        <v>0</v>
      </c>
      <c r="F182" s="28">
        <f t="shared" si="34"/>
        <v>0</v>
      </c>
      <c r="G182" s="28">
        <f t="shared" si="35"/>
        <v>0</v>
      </c>
      <c r="H182" s="28">
        <f t="shared" si="36"/>
        <v>0</v>
      </c>
      <c r="I182" s="28">
        <f t="shared" si="37"/>
        <v>0</v>
      </c>
      <c r="J182" s="28">
        <f t="shared" si="38"/>
        <v>0</v>
      </c>
      <c r="K182" s="28">
        <f t="shared" si="39"/>
        <v>0</v>
      </c>
      <c r="L182" s="28">
        <f t="shared" si="40"/>
        <v>0</v>
      </c>
      <c r="M182" s="28">
        <f t="shared" si="41"/>
        <v>0</v>
      </c>
      <c r="N182" s="28">
        <f t="shared" si="42"/>
        <v>0</v>
      </c>
      <c r="O182" s="28">
        <f t="shared" si="43"/>
        <v>0</v>
      </c>
      <c r="P182" s="28">
        <f t="shared" si="44"/>
        <v>0</v>
      </c>
    </row>
    <row r="183" spans="1:16" ht="12" customHeight="1" x14ac:dyDescent="0.2">
      <c r="A183" s="33">
        <f t="shared" si="30"/>
        <v>157</v>
      </c>
      <c r="B183" s="30" t="s">
        <v>6</v>
      </c>
      <c r="C183" s="28">
        <f t="shared" si="31"/>
        <v>0</v>
      </c>
      <c r="D183" s="28">
        <f t="shared" si="32"/>
        <v>0</v>
      </c>
      <c r="E183" s="28">
        <f t="shared" si="33"/>
        <v>0</v>
      </c>
      <c r="F183" s="28">
        <f t="shared" si="34"/>
        <v>0</v>
      </c>
      <c r="G183" s="28">
        <f t="shared" si="35"/>
        <v>0</v>
      </c>
      <c r="H183" s="28">
        <f t="shared" si="36"/>
        <v>0</v>
      </c>
      <c r="I183" s="28">
        <f t="shared" si="37"/>
        <v>0</v>
      </c>
      <c r="J183" s="28">
        <f t="shared" si="38"/>
        <v>0</v>
      </c>
      <c r="K183" s="28">
        <f t="shared" si="39"/>
        <v>0</v>
      </c>
      <c r="L183" s="28">
        <f t="shared" si="40"/>
        <v>0</v>
      </c>
      <c r="M183" s="28">
        <f t="shared" si="41"/>
        <v>0</v>
      </c>
      <c r="N183" s="28">
        <f t="shared" si="42"/>
        <v>0</v>
      </c>
      <c r="O183" s="28">
        <f t="shared" si="43"/>
        <v>0</v>
      </c>
      <c r="P183" s="28">
        <f t="shared" si="44"/>
        <v>0</v>
      </c>
    </row>
    <row r="184" spans="1:16" ht="12" customHeight="1" x14ac:dyDescent="0.2">
      <c r="A184" s="33">
        <f t="shared" si="30"/>
        <v>158</v>
      </c>
      <c r="B184" s="30" t="s">
        <v>6</v>
      </c>
      <c r="C184" s="28">
        <f t="shared" si="31"/>
        <v>0</v>
      </c>
      <c r="D184" s="28">
        <f t="shared" si="32"/>
        <v>0</v>
      </c>
      <c r="E184" s="28">
        <f t="shared" si="33"/>
        <v>0</v>
      </c>
      <c r="F184" s="28">
        <f t="shared" si="34"/>
        <v>0</v>
      </c>
      <c r="G184" s="28">
        <f t="shared" si="35"/>
        <v>0</v>
      </c>
      <c r="H184" s="28">
        <f t="shared" si="36"/>
        <v>0</v>
      </c>
      <c r="I184" s="28">
        <f t="shared" si="37"/>
        <v>0</v>
      </c>
      <c r="J184" s="28">
        <f t="shared" si="38"/>
        <v>0</v>
      </c>
      <c r="K184" s="28">
        <f t="shared" si="39"/>
        <v>0</v>
      </c>
      <c r="L184" s="28">
        <f t="shared" si="40"/>
        <v>0</v>
      </c>
      <c r="M184" s="28">
        <f t="shared" si="41"/>
        <v>0</v>
      </c>
      <c r="N184" s="28">
        <f t="shared" si="42"/>
        <v>0</v>
      </c>
      <c r="O184" s="28">
        <f t="shared" si="43"/>
        <v>0</v>
      </c>
      <c r="P184" s="28">
        <f t="shared" si="44"/>
        <v>0</v>
      </c>
    </row>
    <row r="185" spans="1:16" ht="12" customHeight="1" x14ac:dyDescent="0.2">
      <c r="A185" s="33">
        <f t="shared" si="30"/>
        <v>159</v>
      </c>
      <c r="B185" s="30" t="s">
        <v>6</v>
      </c>
      <c r="C185" s="28">
        <f t="shared" si="31"/>
        <v>0</v>
      </c>
      <c r="D185" s="28">
        <f t="shared" si="32"/>
        <v>0</v>
      </c>
      <c r="E185" s="28">
        <f t="shared" si="33"/>
        <v>0</v>
      </c>
      <c r="F185" s="28">
        <f t="shared" si="34"/>
        <v>0</v>
      </c>
      <c r="G185" s="28">
        <f t="shared" si="35"/>
        <v>0</v>
      </c>
      <c r="H185" s="28">
        <f t="shared" si="36"/>
        <v>0</v>
      </c>
      <c r="I185" s="28">
        <f t="shared" si="37"/>
        <v>0</v>
      </c>
      <c r="J185" s="28">
        <f t="shared" si="38"/>
        <v>0</v>
      </c>
      <c r="K185" s="28">
        <f t="shared" si="39"/>
        <v>0</v>
      </c>
      <c r="L185" s="28">
        <f t="shared" si="40"/>
        <v>0</v>
      </c>
      <c r="M185" s="28">
        <f t="shared" si="41"/>
        <v>0</v>
      </c>
      <c r="N185" s="28">
        <f t="shared" si="42"/>
        <v>0</v>
      </c>
      <c r="O185" s="28">
        <f t="shared" si="43"/>
        <v>0</v>
      </c>
      <c r="P185" s="28">
        <f t="shared" si="44"/>
        <v>0</v>
      </c>
    </row>
    <row r="186" spans="1:16" ht="12" customHeight="1" x14ac:dyDescent="0.2">
      <c r="A186" s="33">
        <f t="shared" si="30"/>
        <v>160</v>
      </c>
      <c r="B186" s="30" t="s">
        <v>6</v>
      </c>
      <c r="C186" s="28">
        <f t="shared" si="31"/>
        <v>0</v>
      </c>
      <c r="D186" s="28">
        <f t="shared" si="32"/>
        <v>0</v>
      </c>
      <c r="E186" s="28">
        <f t="shared" si="33"/>
        <v>0</v>
      </c>
      <c r="F186" s="28">
        <f t="shared" si="34"/>
        <v>0</v>
      </c>
      <c r="G186" s="28">
        <f t="shared" si="35"/>
        <v>0</v>
      </c>
      <c r="H186" s="28">
        <f t="shared" si="36"/>
        <v>0</v>
      </c>
      <c r="I186" s="28">
        <f t="shared" si="37"/>
        <v>0</v>
      </c>
      <c r="J186" s="28">
        <f t="shared" si="38"/>
        <v>0</v>
      </c>
      <c r="K186" s="28">
        <f t="shared" si="39"/>
        <v>0</v>
      </c>
      <c r="L186" s="28">
        <f t="shared" si="40"/>
        <v>0</v>
      </c>
      <c r="M186" s="28">
        <f t="shared" si="41"/>
        <v>0</v>
      </c>
      <c r="N186" s="28">
        <f t="shared" si="42"/>
        <v>0</v>
      </c>
      <c r="O186" s="28">
        <f t="shared" si="43"/>
        <v>0</v>
      </c>
      <c r="P186" s="28">
        <f t="shared" si="44"/>
        <v>0</v>
      </c>
    </row>
    <row r="187" spans="1:16" ht="12" customHeight="1" x14ac:dyDescent="0.2">
      <c r="A187" s="33">
        <f t="shared" si="30"/>
        <v>161</v>
      </c>
      <c r="B187" s="30" t="s">
        <v>6</v>
      </c>
      <c r="C187" s="28">
        <f t="shared" si="31"/>
        <v>0</v>
      </c>
      <c r="D187" s="28">
        <f t="shared" si="32"/>
        <v>0</v>
      </c>
      <c r="E187" s="28">
        <f t="shared" si="33"/>
        <v>0</v>
      </c>
      <c r="F187" s="28">
        <f t="shared" si="34"/>
        <v>0</v>
      </c>
      <c r="G187" s="28">
        <f t="shared" si="35"/>
        <v>0</v>
      </c>
      <c r="H187" s="28">
        <f t="shared" si="36"/>
        <v>0</v>
      </c>
      <c r="I187" s="28">
        <f t="shared" si="37"/>
        <v>0</v>
      </c>
      <c r="J187" s="28">
        <f t="shared" si="38"/>
        <v>0</v>
      </c>
      <c r="K187" s="28">
        <f t="shared" si="39"/>
        <v>0</v>
      </c>
      <c r="L187" s="28">
        <f t="shared" si="40"/>
        <v>0</v>
      </c>
      <c r="M187" s="28">
        <f t="shared" si="41"/>
        <v>0</v>
      </c>
      <c r="N187" s="28">
        <f t="shared" si="42"/>
        <v>0</v>
      </c>
      <c r="O187" s="28">
        <f t="shared" si="43"/>
        <v>0</v>
      </c>
      <c r="P187" s="28">
        <f t="shared" si="44"/>
        <v>0</v>
      </c>
    </row>
    <row r="188" spans="1:16" ht="12" customHeight="1" x14ac:dyDescent="0.2">
      <c r="A188" s="33">
        <f t="shared" si="30"/>
        <v>162</v>
      </c>
      <c r="B188" s="30" t="s">
        <v>6</v>
      </c>
      <c r="C188" s="28">
        <f t="shared" si="31"/>
        <v>0</v>
      </c>
      <c r="D188" s="28">
        <f t="shared" si="32"/>
        <v>0</v>
      </c>
      <c r="E188" s="28">
        <f t="shared" si="33"/>
        <v>0</v>
      </c>
      <c r="F188" s="28">
        <f t="shared" si="34"/>
        <v>0</v>
      </c>
      <c r="G188" s="28">
        <f t="shared" si="35"/>
        <v>0</v>
      </c>
      <c r="H188" s="28">
        <f t="shared" si="36"/>
        <v>0</v>
      </c>
      <c r="I188" s="28">
        <f t="shared" si="37"/>
        <v>0</v>
      </c>
      <c r="J188" s="28">
        <f t="shared" si="38"/>
        <v>0</v>
      </c>
      <c r="K188" s="28">
        <f t="shared" si="39"/>
        <v>0</v>
      </c>
      <c r="L188" s="28">
        <f t="shared" si="40"/>
        <v>0</v>
      </c>
      <c r="M188" s="28">
        <f t="shared" si="41"/>
        <v>0</v>
      </c>
      <c r="N188" s="28">
        <f t="shared" si="42"/>
        <v>0</v>
      </c>
      <c r="O188" s="28">
        <f t="shared" si="43"/>
        <v>0</v>
      </c>
      <c r="P188" s="28">
        <f t="shared" si="44"/>
        <v>0</v>
      </c>
    </row>
    <row r="189" spans="1:16" ht="12" customHeight="1" x14ac:dyDescent="0.2">
      <c r="A189" s="33">
        <f t="shared" si="30"/>
        <v>163</v>
      </c>
      <c r="B189" s="30" t="s">
        <v>6</v>
      </c>
      <c r="C189" s="28">
        <f t="shared" si="31"/>
        <v>0</v>
      </c>
      <c r="D189" s="28">
        <f t="shared" si="32"/>
        <v>0</v>
      </c>
      <c r="E189" s="28">
        <f t="shared" si="33"/>
        <v>0</v>
      </c>
      <c r="F189" s="28">
        <f t="shared" si="34"/>
        <v>0</v>
      </c>
      <c r="G189" s="28">
        <f t="shared" si="35"/>
        <v>0</v>
      </c>
      <c r="H189" s="28">
        <f t="shared" si="36"/>
        <v>0</v>
      </c>
      <c r="I189" s="28">
        <f t="shared" si="37"/>
        <v>0</v>
      </c>
      <c r="J189" s="28">
        <f t="shared" si="38"/>
        <v>0</v>
      </c>
      <c r="K189" s="28">
        <f t="shared" si="39"/>
        <v>0</v>
      </c>
      <c r="L189" s="28">
        <f t="shared" si="40"/>
        <v>0</v>
      </c>
      <c r="M189" s="28">
        <f t="shared" si="41"/>
        <v>0</v>
      </c>
      <c r="N189" s="28">
        <f t="shared" si="42"/>
        <v>0</v>
      </c>
      <c r="O189" s="28">
        <f t="shared" si="43"/>
        <v>0</v>
      </c>
      <c r="P189" s="28">
        <f t="shared" si="44"/>
        <v>0</v>
      </c>
    </row>
    <row r="190" spans="1:16" ht="12" customHeight="1" x14ac:dyDescent="0.2">
      <c r="A190" s="33">
        <f t="shared" si="30"/>
        <v>164</v>
      </c>
      <c r="B190" s="30" t="s">
        <v>6</v>
      </c>
      <c r="C190" s="28">
        <f t="shared" si="31"/>
        <v>0</v>
      </c>
      <c r="D190" s="28">
        <f t="shared" si="32"/>
        <v>0</v>
      </c>
      <c r="E190" s="28">
        <f t="shared" si="33"/>
        <v>0</v>
      </c>
      <c r="F190" s="28">
        <f t="shared" si="34"/>
        <v>0</v>
      </c>
      <c r="G190" s="28">
        <f t="shared" si="35"/>
        <v>0</v>
      </c>
      <c r="H190" s="28">
        <f t="shared" si="36"/>
        <v>0</v>
      </c>
      <c r="I190" s="28">
        <f t="shared" si="37"/>
        <v>0</v>
      </c>
      <c r="J190" s="28">
        <f t="shared" si="38"/>
        <v>0</v>
      </c>
      <c r="K190" s="28">
        <f t="shared" si="39"/>
        <v>0</v>
      </c>
      <c r="L190" s="28">
        <f t="shared" si="40"/>
        <v>0</v>
      </c>
      <c r="M190" s="28">
        <f t="shared" si="41"/>
        <v>0</v>
      </c>
      <c r="N190" s="28">
        <f t="shared" si="42"/>
        <v>0</v>
      </c>
      <c r="O190" s="28">
        <f t="shared" si="43"/>
        <v>0</v>
      </c>
      <c r="P190" s="28">
        <f t="shared" si="44"/>
        <v>0</v>
      </c>
    </row>
    <row r="191" spans="1:16" ht="12" customHeight="1" x14ac:dyDescent="0.2">
      <c r="A191" s="33">
        <f t="shared" si="30"/>
        <v>165</v>
      </c>
      <c r="B191" s="30" t="s">
        <v>6</v>
      </c>
      <c r="C191" s="28">
        <f t="shared" si="31"/>
        <v>0</v>
      </c>
      <c r="D191" s="28">
        <f t="shared" si="32"/>
        <v>0</v>
      </c>
      <c r="E191" s="28">
        <f t="shared" si="33"/>
        <v>0</v>
      </c>
      <c r="F191" s="28">
        <f t="shared" si="34"/>
        <v>0</v>
      </c>
      <c r="G191" s="28">
        <f t="shared" si="35"/>
        <v>0</v>
      </c>
      <c r="H191" s="28">
        <f t="shared" si="36"/>
        <v>0</v>
      </c>
      <c r="I191" s="28">
        <f t="shared" si="37"/>
        <v>0</v>
      </c>
      <c r="J191" s="28">
        <f t="shared" si="38"/>
        <v>0</v>
      </c>
      <c r="K191" s="28">
        <f t="shared" si="39"/>
        <v>0</v>
      </c>
      <c r="L191" s="28">
        <f t="shared" si="40"/>
        <v>0</v>
      </c>
      <c r="M191" s="28">
        <f t="shared" si="41"/>
        <v>0</v>
      </c>
      <c r="N191" s="28">
        <f t="shared" si="42"/>
        <v>0</v>
      </c>
      <c r="O191" s="28">
        <f t="shared" si="43"/>
        <v>0</v>
      </c>
      <c r="P191" s="28">
        <f t="shared" si="44"/>
        <v>0</v>
      </c>
    </row>
    <row r="192" spans="1:16" ht="12" customHeight="1" x14ac:dyDescent="0.2">
      <c r="A192" s="33">
        <f t="shared" si="30"/>
        <v>166</v>
      </c>
      <c r="B192" s="30" t="s">
        <v>6</v>
      </c>
      <c r="C192" s="28">
        <f t="shared" si="31"/>
        <v>0</v>
      </c>
      <c r="D192" s="28">
        <f t="shared" si="32"/>
        <v>0</v>
      </c>
      <c r="E192" s="28">
        <f t="shared" si="33"/>
        <v>0</v>
      </c>
      <c r="F192" s="28">
        <f t="shared" si="34"/>
        <v>0</v>
      </c>
      <c r="G192" s="28">
        <f t="shared" si="35"/>
        <v>0</v>
      </c>
      <c r="H192" s="28">
        <f t="shared" si="36"/>
        <v>0</v>
      </c>
      <c r="I192" s="28">
        <f t="shared" si="37"/>
        <v>0</v>
      </c>
      <c r="J192" s="28">
        <f t="shared" si="38"/>
        <v>0</v>
      </c>
      <c r="K192" s="28">
        <f t="shared" si="39"/>
        <v>0</v>
      </c>
      <c r="L192" s="28">
        <f t="shared" si="40"/>
        <v>0</v>
      </c>
      <c r="M192" s="28">
        <f t="shared" si="41"/>
        <v>0</v>
      </c>
      <c r="N192" s="28">
        <f t="shared" si="42"/>
        <v>0</v>
      </c>
      <c r="O192" s="28">
        <f t="shared" si="43"/>
        <v>0</v>
      </c>
      <c r="P192" s="28">
        <f t="shared" si="44"/>
        <v>0</v>
      </c>
    </row>
    <row r="193" spans="1:16" ht="12" customHeight="1" x14ac:dyDescent="0.2">
      <c r="A193" s="33">
        <f t="shared" si="30"/>
        <v>167</v>
      </c>
      <c r="B193" s="30" t="s">
        <v>6</v>
      </c>
      <c r="C193" s="28">
        <f t="shared" si="31"/>
        <v>0</v>
      </c>
      <c r="D193" s="28">
        <f t="shared" si="32"/>
        <v>0</v>
      </c>
      <c r="E193" s="28">
        <f t="shared" si="33"/>
        <v>0</v>
      </c>
      <c r="F193" s="28">
        <f t="shared" si="34"/>
        <v>0</v>
      </c>
      <c r="G193" s="28">
        <f t="shared" si="35"/>
        <v>0</v>
      </c>
      <c r="H193" s="28">
        <f t="shared" si="36"/>
        <v>0</v>
      </c>
      <c r="I193" s="28">
        <f t="shared" si="37"/>
        <v>0</v>
      </c>
      <c r="J193" s="28">
        <f t="shared" si="38"/>
        <v>0</v>
      </c>
      <c r="K193" s="28">
        <f t="shared" si="39"/>
        <v>0</v>
      </c>
      <c r="L193" s="28">
        <f t="shared" si="40"/>
        <v>0</v>
      </c>
      <c r="M193" s="28">
        <f t="shared" si="41"/>
        <v>0</v>
      </c>
      <c r="N193" s="28">
        <f t="shared" si="42"/>
        <v>0</v>
      </c>
      <c r="O193" s="28">
        <f t="shared" si="43"/>
        <v>0</v>
      </c>
      <c r="P193" s="28">
        <f t="shared" si="44"/>
        <v>0</v>
      </c>
    </row>
    <row r="194" spans="1:16" ht="12" customHeight="1" x14ac:dyDescent="0.2">
      <c r="A194" s="33">
        <f t="shared" si="30"/>
        <v>168</v>
      </c>
      <c r="B194" s="30" t="s">
        <v>6</v>
      </c>
      <c r="C194" s="28">
        <f t="shared" si="31"/>
        <v>0</v>
      </c>
      <c r="D194" s="28">
        <f t="shared" si="32"/>
        <v>0</v>
      </c>
      <c r="E194" s="28">
        <f t="shared" si="33"/>
        <v>0</v>
      </c>
      <c r="F194" s="28">
        <f t="shared" si="34"/>
        <v>0</v>
      </c>
      <c r="G194" s="28">
        <f t="shared" si="35"/>
        <v>0</v>
      </c>
      <c r="H194" s="28">
        <f t="shared" si="36"/>
        <v>0</v>
      </c>
      <c r="I194" s="28">
        <f t="shared" si="37"/>
        <v>0</v>
      </c>
      <c r="J194" s="28">
        <f t="shared" si="38"/>
        <v>0</v>
      </c>
      <c r="K194" s="28">
        <f t="shared" si="39"/>
        <v>0</v>
      </c>
      <c r="L194" s="28">
        <f t="shared" si="40"/>
        <v>0</v>
      </c>
      <c r="M194" s="28">
        <f t="shared" si="41"/>
        <v>0</v>
      </c>
      <c r="N194" s="28">
        <f t="shared" si="42"/>
        <v>0</v>
      </c>
      <c r="O194" s="28">
        <f t="shared" si="43"/>
        <v>0</v>
      </c>
      <c r="P194" s="28">
        <f t="shared" si="44"/>
        <v>0</v>
      </c>
    </row>
    <row r="195" spans="1:16" ht="12" customHeight="1" x14ac:dyDescent="0.2">
      <c r="A195" s="33">
        <f t="shared" si="30"/>
        <v>169</v>
      </c>
      <c r="B195" s="30" t="s">
        <v>6</v>
      </c>
      <c r="C195" s="28">
        <f t="shared" si="31"/>
        <v>0</v>
      </c>
      <c r="D195" s="28">
        <f t="shared" si="32"/>
        <v>0</v>
      </c>
      <c r="E195" s="28">
        <f t="shared" si="33"/>
        <v>0</v>
      </c>
      <c r="F195" s="28">
        <f t="shared" si="34"/>
        <v>0</v>
      </c>
      <c r="G195" s="28">
        <f t="shared" si="35"/>
        <v>0</v>
      </c>
      <c r="H195" s="28">
        <f t="shared" si="36"/>
        <v>0</v>
      </c>
      <c r="I195" s="28">
        <f t="shared" si="37"/>
        <v>0</v>
      </c>
      <c r="J195" s="28">
        <f t="shared" si="38"/>
        <v>0</v>
      </c>
      <c r="K195" s="28">
        <f t="shared" si="39"/>
        <v>0</v>
      </c>
      <c r="L195" s="28">
        <f t="shared" si="40"/>
        <v>0</v>
      </c>
      <c r="M195" s="28">
        <f t="shared" si="41"/>
        <v>0</v>
      </c>
      <c r="N195" s="28">
        <f t="shared" si="42"/>
        <v>0</v>
      </c>
      <c r="O195" s="28">
        <f t="shared" si="43"/>
        <v>0</v>
      </c>
      <c r="P195" s="28">
        <f t="shared" si="44"/>
        <v>0</v>
      </c>
    </row>
    <row r="196" spans="1:16" ht="12" customHeight="1" x14ac:dyDescent="0.2">
      <c r="A196" s="33">
        <f t="shared" si="30"/>
        <v>170</v>
      </c>
      <c r="B196" s="30" t="s">
        <v>6</v>
      </c>
      <c r="C196" s="28">
        <f t="shared" si="31"/>
        <v>0</v>
      </c>
      <c r="D196" s="28">
        <f t="shared" si="32"/>
        <v>0</v>
      </c>
      <c r="E196" s="28">
        <f t="shared" si="33"/>
        <v>0</v>
      </c>
      <c r="F196" s="28">
        <f t="shared" si="34"/>
        <v>0</v>
      </c>
      <c r="G196" s="28">
        <f t="shared" si="35"/>
        <v>0</v>
      </c>
      <c r="H196" s="28">
        <f t="shared" si="36"/>
        <v>0</v>
      </c>
      <c r="I196" s="28">
        <f t="shared" si="37"/>
        <v>0</v>
      </c>
      <c r="J196" s="28">
        <f t="shared" si="38"/>
        <v>0</v>
      </c>
      <c r="K196" s="28">
        <f t="shared" si="39"/>
        <v>0</v>
      </c>
      <c r="L196" s="28">
        <f t="shared" si="40"/>
        <v>0</v>
      </c>
      <c r="M196" s="28">
        <f t="shared" si="41"/>
        <v>0</v>
      </c>
      <c r="N196" s="28">
        <f t="shared" si="42"/>
        <v>0</v>
      </c>
      <c r="O196" s="28">
        <f t="shared" si="43"/>
        <v>0</v>
      </c>
      <c r="P196" s="28">
        <f t="shared" si="44"/>
        <v>0</v>
      </c>
    </row>
    <row r="197" spans="1:16" ht="12" customHeight="1" x14ac:dyDescent="0.2">
      <c r="A197" s="33">
        <f t="shared" si="30"/>
        <v>171</v>
      </c>
      <c r="B197" s="30" t="s">
        <v>6</v>
      </c>
      <c r="C197" s="28">
        <f t="shared" si="31"/>
        <v>0</v>
      </c>
      <c r="D197" s="28">
        <f t="shared" si="32"/>
        <v>0</v>
      </c>
      <c r="E197" s="28">
        <f t="shared" si="33"/>
        <v>0</v>
      </c>
      <c r="F197" s="28">
        <f t="shared" si="34"/>
        <v>0</v>
      </c>
      <c r="G197" s="28">
        <f t="shared" si="35"/>
        <v>0</v>
      </c>
      <c r="H197" s="28">
        <f t="shared" si="36"/>
        <v>0</v>
      </c>
      <c r="I197" s="28">
        <f t="shared" si="37"/>
        <v>0</v>
      </c>
      <c r="J197" s="28">
        <f t="shared" si="38"/>
        <v>0</v>
      </c>
      <c r="K197" s="28">
        <f t="shared" si="39"/>
        <v>0</v>
      </c>
      <c r="L197" s="28">
        <f t="shared" si="40"/>
        <v>0</v>
      </c>
      <c r="M197" s="28">
        <f t="shared" si="41"/>
        <v>0</v>
      </c>
      <c r="N197" s="28">
        <f t="shared" si="42"/>
        <v>0</v>
      </c>
      <c r="O197" s="28">
        <f t="shared" si="43"/>
        <v>0</v>
      </c>
      <c r="P197" s="28">
        <f t="shared" si="44"/>
        <v>0</v>
      </c>
    </row>
    <row r="198" spans="1:16" ht="12" customHeight="1" x14ac:dyDescent="0.2">
      <c r="A198" s="33">
        <f t="shared" si="30"/>
        <v>172</v>
      </c>
      <c r="B198" s="30" t="s">
        <v>6</v>
      </c>
      <c r="C198" s="28">
        <f t="shared" si="31"/>
        <v>0</v>
      </c>
      <c r="D198" s="28">
        <f t="shared" si="32"/>
        <v>0</v>
      </c>
      <c r="E198" s="28">
        <f t="shared" si="33"/>
        <v>0</v>
      </c>
      <c r="F198" s="28">
        <f t="shared" si="34"/>
        <v>0</v>
      </c>
      <c r="G198" s="28">
        <f t="shared" si="35"/>
        <v>0</v>
      </c>
      <c r="H198" s="28">
        <f t="shared" si="36"/>
        <v>0</v>
      </c>
      <c r="I198" s="28">
        <f t="shared" si="37"/>
        <v>0</v>
      </c>
      <c r="J198" s="28">
        <f t="shared" si="38"/>
        <v>0</v>
      </c>
      <c r="K198" s="28">
        <f t="shared" si="39"/>
        <v>0</v>
      </c>
      <c r="L198" s="28">
        <f t="shared" si="40"/>
        <v>0</v>
      </c>
      <c r="M198" s="28">
        <f t="shared" si="41"/>
        <v>0</v>
      </c>
      <c r="N198" s="28">
        <f t="shared" si="42"/>
        <v>0</v>
      </c>
      <c r="O198" s="28">
        <f t="shared" si="43"/>
        <v>0</v>
      </c>
      <c r="P198" s="28">
        <f t="shared" si="44"/>
        <v>0</v>
      </c>
    </row>
    <row r="199" spans="1:16" ht="12" customHeight="1" x14ac:dyDescent="0.2">
      <c r="A199" s="33">
        <f t="shared" si="30"/>
        <v>173</v>
      </c>
      <c r="B199" s="30" t="s">
        <v>6</v>
      </c>
      <c r="C199" s="28">
        <f t="shared" si="31"/>
        <v>0</v>
      </c>
      <c r="D199" s="28">
        <f t="shared" si="32"/>
        <v>0</v>
      </c>
      <c r="E199" s="28">
        <f t="shared" si="33"/>
        <v>0</v>
      </c>
      <c r="F199" s="28">
        <f t="shared" si="34"/>
        <v>0</v>
      </c>
      <c r="G199" s="28">
        <f t="shared" si="35"/>
        <v>0</v>
      </c>
      <c r="H199" s="28">
        <f t="shared" si="36"/>
        <v>0</v>
      </c>
      <c r="I199" s="28">
        <f t="shared" si="37"/>
        <v>0</v>
      </c>
      <c r="J199" s="28">
        <f t="shared" si="38"/>
        <v>0</v>
      </c>
      <c r="K199" s="28">
        <f t="shared" si="39"/>
        <v>0</v>
      </c>
      <c r="L199" s="28">
        <f t="shared" si="40"/>
        <v>0</v>
      </c>
      <c r="M199" s="28">
        <f t="shared" si="41"/>
        <v>0</v>
      </c>
      <c r="N199" s="28">
        <f t="shared" si="42"/>
        <v>0</v>
      </c>
      <c r="O199" s="28">
        <f t="shared" si="43"/>
        <v>0</v>
      </c>
      <c r="P199" s="28">
        <f t="shared" si="44"/>
        <v>0</v>
      </c>
    </row>
    <row r="200" spans="1:16" ht="12" customHeight="1" x14ac:dyDescent="0.2">
      <c r="A200" s="33">
        <f t="shared" si="30"/>
        <v>174</v>
      </c>
      <c r="B200" s="30" t="s">
        <v>6</v>
      </c>
      <c r="C200" s="28">
        <f t="shared" si="31"/>
        <v>0</v>
      </c>
      <c r="D200" s="28">
        <f t="shared" si="32"/>
        <v>0</v>
      </c>
      <c r="E200" s="28">
        <f t="shared" si="33"/>
        <v>0</v>
      </c>
      <c r="F200" s="28">
        <f t="shared" si="34"/>
        <v>0</v>
      </c>
      <c r="G200" s="28">
        <f t="shared" si="35"/>
        <v>0</v>
      </c>
      <c r="H200" s="28">
        <f t="shared" si="36"/>
        <v>0</v>
      </c>
      <c r="I200" s="28">
        <f t="shared" si="37"/>
        <v>0</v>
      </c>
      <c r="J200" s="28">
        <f t="shared" si="38"/>
        <v>0</v>
      </c>
      <c r="K200" s="28">
        <f t="shared" si="39"/>
        <v>0</v>
      </c>
      <c r="L200" s="28">
        <f t="shared" si="40"/>
        <v>0</v>
      </c>
      <c r="M200" s="28">
        <f t="shared" si="41"/>
        <v>0</v>
      </c>
      <c r="N200" s="28">
        <f t="shared" si="42"/>
        <v>0</v>
      </c>
      <c r="O200" s="28">
        <f t="shared" si="43"/>
        <v>0</v>
      </c>
      <c r="P200" s="28">
        <f t="shared" si="44"/>
        <v>0</v>
      </c>
    </row>
    <row r="201" spans="1:16" ht="12" customHeight="1" x14ac:dyDescent="0.2">
      <c r="A201" s="33">
        <f t="shared" si="30"/>
        <v>175</v>
      </c>
      <c r="B201" s="30" t="s">
        <v>6</v>
      </c>
      <c r="C201" s="28">
        <f t="shared" si="31"/>
        <v>0</v>
      </c>
      <c r="D201" s="28">
        <f t="shared" si="32"/>
        <v>0</v>
      </c>
      <c r="E201" s="28">
        <f t="shared" si="33"/>
        <v>0</v>
      </c>
      <c r="F201" s="28">
        <f t="shared" si="34"/>
        <v>0</v>
      </c>
      <c r="G201" s="28">
        <f t="shared" si="35"/>
        <v>0</v>
      </c>
      <c r="H201" s="28">
        <f t="shared" si="36"/>
        <v>0</v>
      </c>
      <c r="I201" s="28">
        <f t="shared" si="37"/>
        <v>0</v>
      </c>
      <c r="J201" s="28">
        <f t="shared" si="38"/>
        <v>0</v>
      </c>
      <c r="K201" s="28">
        <f t="shared" si="39"/>
        <v>0</v>
      </c>
      <c r="L201" s="28">
        <f t="shared" si="40"/>
        <v>0</v>
      </c>
      <c r="M201" s="28">
        <f t="shared" si="41"/>
        <v>0</v>
      </c>
      <c r="N201" s="28">
        <f t="shared" si="42"/>
        <v>0</v>
      </c>
      <c r="O201" s="28">
        <f t="shared" si="43"/>
        <v>0</v>
      </c>
      <c r="P201" s="28">
        <f t="shared" si="44"/>
        <v>0</v>
      </c>
    </row>
    <row r="202" spans="1:16" ht="12" customHeight="1" x14ac:dyDescent="0.2">
      <c r="A202" s="33">
        <f t="shared" si="30"/>
        <v>176</v>
      </c>
      <c r="B202" s="30" t="s">
        <v>6</v>
      </c>
      <c r="C202" s="28">
        <f t="shared" si="31"/>
        <v>0</v>
      </c>
      <c r="D202" s="28">
        <f t="shared" si="32"/>
        <v>0</v>
      </c>
      <c r="E202" s="28">
        <f t="shared" si="33"/>
        <v>0</v>
      </c>
      <c r="F202" s="28">
        <f t="shared" si="34"/>
        <v>0</v>
      </c>
      <c r="G202" s="28">
        <f t="shared" si="35"/>
        <v>0</v>
      </c>
      <c r="H202" s="28">
        <f t="shared" si="36"/>
        <v>0</v>
      </c>
      <c r="I202" s="28">
        <f t="shared" si="37"/>
        <v>0</v>
      </c>
      <c r="J202" s="28">
        <f t="shared" si="38"/>
        <v>0</v>
      </c>
      <c r="K202" s="28">
        <f t="shared" si="39"/>
        <v>0</v>
      </c>
      <c r="L202" s="28">
        <f t="shared" si="40"/>
        <v>0</v>
      </c>
      <c r="M202" s="28">
        <f t="shared" si="41"/>
        <v>0</v>
      </c>
      <c r="N202" s="28">
        <f t="shared" si="42"/>
        <v>0</v>
      </c>
      <c r="O202" s="28">
        <f t="shared" si="43"/>
        <v>0</v>
      </c>
      <c r="P202" s="28">
        <f t="shared" si="44"/>
        <v>0</v>
      </c>
    </row>
    <row r="203" spans="1:16" ht="12" customHeight="1" x14ac:dyDescent="0.2">
      <c r="A203" s="33">
        <f t="shared" si="30"/>
        <v>177</v>
      </c>
      <c r="B203" s="30" t="s">
        <v>6</v>
      </c>
      <c r="C203" s="28">
        <f t="shared" si="31"/>
        <v>0</v>
      </c>
      <c r="D203" s="28">
        <f t="shared" si="32"/>
        <v>0</v>
      </c>
      <c r="E203" s="28">
        <f t="shared" si="33"/>
        <v>0</v>
      </c>
      <c r="F203" s="28">
        <f t="shared" si="34"/>
        <v>0</v>
      </c>
      <c r="G203" s="28">
        <f t="shared" si="35"/>
        <v>0</v>
      </c>
      <c r="H203" s="28">
        <f t="shared" si="36"/>
        <v>0</v>
      </c>
      <c r="I203" s="28">
        <f t="shared" si="37"/>
        <v>0</v>
      </c>
      <c r="J203" s="28">
        <f t="shared" si="38"/>
        <v>0</v>
      </c>
      <c r="K203" s="28">
        <f t="shared" si="39"/>
        <v>0</v>
      </c>
      <c r="L203" s="28">
        <f t="shared" si="40"/>
        <v>0</v>
      </c>
      <c r="M203" s="28">
        <f t="shared" si="41"/>
        <v>0</v>
      </c>
      <c r="N203" s="28">
        <f t="shared" si="42"/>
        <v>0</v>
      </c>
      <c r="O203" s="28">
        <f t="shared" si="43"/>
        <v>0</v>
      </c>
      <c r="P203" s="28">
        <f t="shared" si="44"/>
        <v>0</v>
      </c>
    </row>
    <row r="204" spans="1:16" ht="12" customHeight="1" x14ac:dyDescent="0.2">
      <c r="A204" s="33">
        <f t="shared" si="30"/>
        <v>178</v>
      </c>
      <c r="B204" s="30" t="s">
        <v>6</v>
      </c>
      <c r="C204" s="28">
        <f t="shared" si="31"/>
        <v>0</v>
      </c>
      <c r="D204" s="28">
        <f t="shared" si="32"/>
        <v>0</v>
      </c>
      <c r="E204" s="28">
        <f t="shared" si="33"/>
        <v>0</v>
      </c>
      <c r="F204" s="28">
        <f t="shared" si="34"/>
        <v>0</v>
      </c>
      <c r="G204" s="28">
        <f t="shared" si="35"/>
        <v>0</v>
      </c>
      <c r="H204" s="28">
        <f t="shared" si="36"/>
        <v>0</v>
      </c>
      <c r="I204" s="28">
        <f t="shared" si="37"/>
        <v>0</v>
      </c>
      <c r="J204" s="28">
        <f t="shared" si="38"/>
        <v>0</v>
      </c>
      <c r="K204" s="28">
        <f t="shared" si="39"/>
        <v>0</v>
      </c>
      <c r="L204" s="28">
        <f t="shared" si="40"/>
        <v>0</v>
      </c>
      <c r="M204" s="28">
        <f t="shared" si="41"/>
        <v>0</v>
      </c>
      <c r="N204" s="28">
        <f t="shared" si="42"/>
        <v>0</v>
      </c>
      <c r="O204" s="28">
        <f t="shared" si="43"/>
        <v>0</v>
      </c>
      <c r="P204" s="28">
        <f t="shared" si="44"/>
        <v>0</v>
      </c>
    </row>
    <row r="205" spans="1:16" ht="12" customHeight="1" x14ac:dyDescent="0.2">
      <c r="A205" s="33">
        <f t="shared" si="30"/>
        <v>179</v>
      </c>
      <c r="B205" s="30" t="s">
        <v>6</v>
      </c>
      <c r="C205" s="28">
        <f t="shared" si="31"/>
        <v>0</v>
      </c>
      <c r="D205" s="28">
        <f t="shared" si="32"/>
        <v>0</v>
      </c>
      <c r="E205" s="28">
        <f t="shared" si="33"/>
        <v>0</v>
      </c>
      <c r="F205" s="28">
        <f t="shared" si="34"/>
        <v>0</v>
      </c>
      <c r="G205" s="28">
        <f t="shared" si="35"/>
        <v>0</v>
      </c>
      <c r="H205" s="28">
        <f t="shared" si="36"/>
        <v>0</v>
      </c>
      <c r="I205" s="28">
        <f t="shared" si="37"/>
        <v>0</v>
      </c>
      <c r="J205" s="28">
        <f t="shared" si="38"/>
        <v>0</v>
      </c>
      <c r="K205" s="28">
        <f t="shared" si="39"/>
        <v>0</v>
      </c>
      <c r="L205" s="28">
        <f t="shared" si="40"/>
        <v>0</v>
      </c>
      <c r="M205" s="28">
        <f t="shared" si="41"/>
        <v>0</v>
      </c>
      <c r="N205" s="28">
        <f t="shared" si="42"/>
        <v>0</v>
      </c>
      <c r="O205" s="28">
        <f t="shared" si="43"/>
        <v>0</v>
      </c>
      <c r="P205" s="28">
        <f t="shared" si="44"/>
        <v>0</v>
      </c>
    </row>
    <row r="206" spans="1:16" ht="12" customHeight="1" x14ac:dyDescent="0.2">
      <c r="A206" s="33">
        <f t="shared" si="30"/>
        <v>180</v>
      </c>
      <c r="B206" s="30" t="s">
        <v>6</v>
      </c>
      <c r="C206" s="28">
        <f t="shared" si="31"/>
        <v>0</v>
      </c>
      <c r="D206" s="28">
        <f t="shared" si="32"/>
        <v>0</v>
      </c>
      <c r="E206" s="28">
        <f t="shared" si="33"/>
        <v>0</v>
      </c>
      <c r="F206" s="28">
        <f t="shared" si="34"/>
        <v>0</v>
      </c>
      <c r="G206" s="28">
        <f t="shared" si="35"/>
        <v>0</v>
      </c>
      <c r="H206" s="28">
        <f t="shared" si="36"/>
        <v>0</v>
      </c>
      <c r="I206" s="28">
        <f t="shared" si="37"/>
        <v>0</v>
      </c>
      <c r="J206" s="28">
        <f t="shared" si="38"/>
        <v>0</v>
      </c>
      <c r="K206" s="28">
        <f t="shared" si="39"/>
        <v>0</v>
      </c>
      <c r="L206" s="28">
        <f t="shared" si="40"/>
        <v>0</v>
      </c>
      <c r="M206" s="28">
        <f t="shared" si="41"/>
        <v>0</v>
      </c>
      <c r="N206" s="28">
        <f t="shared" si="42"/>
        <v>0</v>
      </c>
      <c r="O206" s="28">
        <f t="shared" si="43"/>
        <v>0</v>
      </c>
      <c r="P206" s="28">
        <f t="shared" si="44"/>
        <v>0</v>
      </c>
    </row>
    <row r="207" spans="1:16" ht="12" customHeight="1" x14ac:dyDescent="0.2">
      <c r="A207" s="33">
        <f t="shared" si="30"/>
        <v>181</v>
      </c>
      <c r="B207" s="30" t="s">
        <v>6</v>
      </c>
      <c r="C207" s="28">
        <f t="shared" si="31"/>
        <v>0</v>
      </c>
      <c r="D207" s="28">
        <f t="shared" si="32"/>
        <v>0</v>
      </c>
      <c r="E207" s="28">
        <f t="shared" si="33"/>
        <v>0</v>
      </c>
      <c r="F207" s="28">
        <f t="shared" si="34"/>
        <v>0</v>
      </c>
      <c r="G207" s="28">
        <f t="shared" si="35"/>
        <v>0</v>
      </c>
      <c r="H207" s="28">
        <f t="shared" si="36"/>
        <v>0</v>
      </c>
      <c r="I207" s="28">
        <f t="shared" si="37"/>
        <v>0</v>
      </c>
      <c r="J207" s="28">
        <f t="shared" si="38"/>
        <v>0</v>
      </c>
      <c r="K207" s="28">
        <f t="shared" si="39"/>
        <v>0</v>
      </c>
      <c r="L207" s="28">
        <f t="shared" si="40"/>
        <v>0</v>
      </c>
      <c r="M207" s="28">
        <f t="shared" si="41"/>
        <v>0</v>
      </c>
      <c r="N207" s="28">
        <f t="shared" si="42"/>
        <v>0</v>
      </c>
      <c r="O207" s="28">
        <f t="shared" si="43"/>
        <v>0</v>
      </c>
      <c r="P207" s="28">
        <f t="shared" si="44"/>
        <v>0</v>
      </c>
    </row>
    <row r="208" spans="1:16" ht="12" customHeight="1" x14ac:dyDescent="0.2">
      <c r="A208" s="33">
        <f t="shared" si="30"/>
        <v>182</v>
      </c>
      <c r="B208" s="30" t="s">
        <v>6</v>
      </c>
      <c r="C208" s="28">
        <f t="shared" si="31"/>
        <v>0</v>
      </c>
      <c r="D208" s="28">
        <f t="shared" si="32"/>
        <v>0</v>
      </c>
      <c r="E208" s="28">
        <f t="shared" si="33"/>
        <v>0</v>
      </c>
      <c r="F208" s="28">
        <f t="shared" si="34"/>
        <v>0</v>
      </c>
      <c r="G208" s="28">
        <f t="shared" si="35"/>
        <v>0</v>
      </c>
      <c r="H208" s="28">
        <f t="shared" si="36"/>
        <v>0</v>
      </c>
      <c r="I208" s="28">
        <f t="shared" si="37"/>
        <v>0</v>
      </c>
      <c r="J208" s="28">
        <f t="shared" si="38"/>
        <v>0</v>
      </c>
      <c r="K208" s="28">
        <f t="shared" si="39"/>
        <v>0</v>
      </c>
      <c r="L208" s="28">
        <f t="shared" si="40"/>
        <v>0</v>
      </c>
      <c r="M208" s="28">
        <f t="shared" si="41"/>
        <v>0</v>
      </c>
      <c r="N208" s="28">
        <f t="shared" si="42"/>
        <v>0</v>
      </c>
      <c r="O208" s="28">
        <f t="shared" si="43"/>
        <v>0</v>
      </c>
      <c r="P208" s="28">
        <f t="shared" si="44"/>
        <v>0</v>
      </c>
    </row>
    <row r="209" spans="1:16" ht="12" customHeight="1" x14ac:dyDescent="0.2">
      <c r="A209" s="33">
        <f t="shared" si="30"/>
        <v>183</v>
      </c>
      <c r="B209" s="30" t="s">
        <v>6</v>
      </c>
      <c r="C209" s="28">
        <f t="shared" si="31"/>
        <v>0</v>
      </c>
      <c r="D209" s="28">
        <f t="shared" si="32"/>
        <v>0</v>
      </c>
      <c r="E209" s="28">
        <f t="shared" si="33"/>
        <v>0</v>
      </c>
      <c r="F209" s="28">
        <f t="shared" si="34"/>
        <v>0</v>
      </c>
      <c r="G209" s="28">
        <f t="shared" si="35"/>
        <v>0</v>
      </c>
      <c r="H209" s="28">
        <f t="shared" si="36"/>
        <v>0</v>
      </c>
      <c r="I209" s="28">
        <f t="shared" si="37"/>
        <v>0</v>
      </c>
      <c r="J209" s="28">
        <f t="shared" si="38"/>
        <v>0</v>
      </c>
      <c r="K209" s="28">
        <f t="shared" si="39"/>
        <v>0</v>
      </c>
      <c r="L209" s="28">
        <f t="shared" si="40"/>
        <v>0</v>
      </c>
      <c r="M209" s="28">
        <f t="shared" si="41"/>
        <v>0</v>
      </c>
      <c r="N209" s="28">
        <f t="shared" si="42"/>
        <v>0</v>
      </c>
      <c r="O209" s="28">
        <f t="shared" si="43"/>
        <v>0</v>
      </c>
      <c r="P209" s="28">
        <f t="shared" si="44"/>
        <v>0</v>
      </c>
    </row>
    <row r="210" spans="1:16" ht="12" customHeight="1" x14ac:dyDescent="0.2">
      <c r="A210" s="33">
        <f t="shared" si="30"/>
        <v>184</v>
      </c>
      <c r="B210" s="30" t="s">
        <v>6</v>
      </c>
      <c r="C210" s="28">
        <f t="shared" si="31"/>
        <v>0</v>
      </c>
      <c r="D210" s="28">
        <f t="shared" si="32"/>
        <v>0</v>
      </c>
      <c r="E210" s="28">
        <f t="shared" si="33"/>
        <v>0</v>
      </c>
      <c r="F210" s="28">
        <f t="shared" si="34"/>
        <v>0</v>
      </c>
      <c r="G210" s="28">
        <f t="shared" si="35"/>
        <v>0</v>
      </c>
      <c r="H210" s="28">
        <f t="shared" si="36"/>
        <v>0</v>
      </c>
      <c r="I210" s="28">
        <f t="shared" si="37"/>
        <v>0</v>
      </c>
      <c r="J210" s="28">
        <f t="shared" si="38"/>
        <v>0</v>
      </c>
      <c r="K210" s="28">
        <f t="shared" si="39"/>
        <v>0</v>
      </c>
      <c r="L210" s="28">
        <f t="shared" si="40"/>
        <v>0</v>
      </c>
      <c r="M210" s="28">
        <f t="shared" si="41"/>
        <v>0</v>
      </c>
      <c r="N210" s="28">
        <f t="shared" si="42"/>
        <v>0</v>
      </c>
      <c r="O210" s="28">
        <f t="shared" si="43"/>
        <v>0</v>
      </c>
      <c r="P210" s="28">
        <f t="shared" si="44"/>
        <v>0</v>
      </c>
    </row>
    <row r="211" spans="1:16" ht="12" customHeight="1" x14ac:dyDescent="0.2">
      <c r="A211" s="33">
        <f t="shared" si="30"/>
        <v>185</v>
      </c>
      <c r="B211" s="30" t="s">
        <v>6</v>
      </c>
      <c r="C211" s="28">
        <f t="shared" si="31"/>
        <v>0</v>
      </c>
      <c r="D211" s="28">
        <f t="shared" si="32"/>
        <v>0</v>
      </c>
      <c r="E211" s="28">
        <f t="shared" si="33"/>
        <v>0</v>
      </c>
      <c r="F211" s="28">
        <f t="shared" si="34"/>
        <v>0</v>
      </c>
      <c r="G211" s="28">
        <f t="shared" si="35"/>
        <v>0</v>
      </c>
      <c r="H211" s="28">
        <f t="shared" si="36"/>
        <v>0</v>
      </c>
      <c r="I211" s="28">
        <f t="shared" si="37"/>
        <v>0</v>
      </c>
      <c r="J211" s="28">
        <f t="shared" si="38"/>
        <v>0</v>
      </c>
      <c r="K211" s="28">
        <f t="shared" si="39"/>
        <v>0</v>
      </c>
      <c r="L211" s="28">
        <f t="shared" si="40"/>
        <v>0</v>
      </c>
      <c r="M211" s="28">
        <f t="shared" si="41"/>
        <v>0</v>
      </c>
      <c r="N211" s="28">
        <f t="shared" si="42"/>
        <v>0</v>
      </c>
      <c r="O211" s="28">
        <f t="shared" si="43"/>
        <v>0</v>
      </c>
      <c r="P211" s="28">
        <f t="shared" si="44"/>
        <v>0</v>
      </c>
    </row>
    <row r="212" spans="1:16" ht="12" customHeight="1" x14ac:dyDescent="0.2">
      <c r="A212" s="33">
        <f t="shared" si="30"/>
        <v>186</v>
      </c>
      <c r="B212" s="30" t="s">
        <v>6</v>
      </c>
      <c r="C212" s="28">
        <f t="shared" si="31"/>
        <v>0</v>
      </c>
      <c r="D212" s="28">
        <f t="shared" si="32"/>
        <v>0</v>
      </c>
      <c r="E212" s="28">
        <f t="shared" si="33"/>
        <v>0</v>
      </c>
      <c r="F212" s="28">
        <f t="shared" si="34"/>
        <v>0</v>
      </c>
      <c r="G212" s="28">
        <f t="shared" si="35"/>
        <v>0</v>
      </c>
      <c r="H212" s="28">
        <f t="shared" si="36"/>
        <v>0</v>
      </c>
      <c r="I212" s="28">
        <f t="shared" si="37"/>
        <v>0</v>
      </c>
      <c r="J212" s="28">
        <f t="shared" si="38"/>
        <v>0</v>
      </c>
      <c r="K212" s="28">
        <f t="shared" si="39"/>
        <v>0</v>
      </c>
      <c r="L212" s="28">
        <f t="shared" si="40"/>
        <v>0</v>
      </c>
      <c r="M212" s="28">
        <f t="shared" si="41"/>
        <v>0</v>
      </c>
      <c r="N212" s="28">
        <f t="shared" si="42"/>
        <v>0</v>
      </c>
      <c r="O212" s="28">
        <f t="shared" si="43"/>
        <v>0</v>
      </c>
      <c r="P212" s="28">
        <f t="shared" si="44"/>
        <v>0</v>
      </c>
    </row>
    <row r="213" spans="1:16" ht="12" customHeight="1" x14ac:dyDescent="0.2">
      <c r="A213" s="33">
        <f t="shared" si="30"/>
        <v>187</v>
      </c>
      <c r="B213" s="30" t="s">
        <v>6</v>
      </c>
      <c r="C213" s="28">
        <f t="shared" si="31"/>
        <v>0</v>
      </c>
      <c r="D213" s="28">
        <f t="shared" si="32"/>
        <v>0</v>
      </c>
      <c r="E213" s="28">
        <f t="shared" si="33"/>
        <v>0</v>
      </c>
      <c r="F213" s="28">
        <f t="shared" si="34"/>
        <v>0</v>
      </c>
      <c r="G213" s="28">
        <f t="shared" si="35"/>
        <v>0</v>
      </c>
      <c r="H213" s="28">
        <f t="shared" si="36"/>
        <v>0</v>
      </c>
      <c r="I213" s="28">
        <f t="shared" si="37"/>
        <v>0</v>
      </c>
      <c r="J213" s="28">
        <f t="shared" si="38"/>
        <v>0</v>
      </c>
      <c r="K213" s="28">
        <f t="shared" si="39"/>
        <v>0</v>
      </c>
      <c r="L213" s="28">
        <f t="shared" si="40"/>
        <v>0</v>
      </c>
      <c r="M213" s="28">
        <f t="shared" si="41"/>
        <v>0</v>
      </c>
      <c r="N213" s="28">
        <f t="shared" si="42"/>
        <v>0</v>
      </c>
      <c r="O213" s="28">
        <f t="shared" si="43"/>
        <v>0</v>
      </c>
      <c r="P213" s="28">
        <f t="shared" si="44"/>
        <v>0</v>
      </c>
    </row>
    <row r="214" spans="1:16" ht="12" customHeight="1" x14ac:dyDescent="0.2">
      <c r="A214" s="33">
        <f t="shared" si="30"/>
        <v>188</v>
      </c>
      <c r="B214" s="30" t="s">
        <v>6</v>
      </c>
      <c r="C214" s="28">
        <f t="shared" si="31"/>
        <v>0</v>
      </c>
      <c r="D214" s="28">
        <f t="shared" si="32"/>
        <v>0</v>
      </c>
      <c r="E214" s="28">
        <f t="shared" si="33"/>
        <v>0</v>
      </c>
      <c r="F214" s="28">
        <f t="shared" si="34"/>
        <v>0</v>
      </c>
      <c r="G214" s="28">
        <f t="shared" si="35"/>
        <v>0</v>
      </c>
      <c r="H214" s="28">
        <f t="shared" si="36"/>
        <v>0</v>
      </c>
      <c r="I214" s="28">
        <f t="shared" si="37"/>
        <v>0</v>
      </c>
      <c r="J214" s="28">
        <f t="shared" si="38"/>
        <v>0</v>
      </c>
      <c r="K214" s="28">
        <f t="shared" si="39"/>
        <v>0</v>
      </c>
      <c r="L214" s="28">
        <f t="shared" si="40"/>
        <v>0</v>
      </c>
      <c r="M214" s="28">
        <f t="shared" si="41"/>
        <v>0</v>
      </c>
      <c r="N214" s="28">
        <f t="shared" si="42"/>
        <v>0</v>
      </c>
      <c r="O214" s="28">
        <f t="shared" si="43"/>
        <v>0</v>
      </c>
      <c r="P214" s="28">
        <f t="shared" si="44"/>
        <v>0</v>
      </c>
    </row>
    <row r="215" spans="1:16" ht="12" customHeight="1" x14ac:dyDescent="0.2">
      <c r="A215" s="33">
        <f t="shared" si="30"/>
        <v>189</v>
      </c>
      <c r="B215" s="30" t="s">
        <v>6</v>
      </c>
      <c r="C215" s="28">
        <f t="shared" si="31"/>
        <v>0</v>
      </c>
      <c r="D215" s="28">
        <f t="shared" si="32"/>
        <v>0</v>
      </c>
      <c r="E215" s="28">
        <f t="shared" si="33"/>
        <v>0</v>
      </c>
      <c r="F215" s="28">
        <f t="shared" si="34"/>
        <v>0</v>
      </c>
      <c r="G215" s="28">
        <f t="shared" si="35"/>
        <v>0</v>
      </c>
      <c r="H215" s="28">
        <f t="shared" si="36"/>
        <v>0</v>
      </c>
      <c r="I215" s="28">
        <f t="shared" si="37"/>
        <v>0</v>
      </c>
      <c r="J215" s="28">
        <f t="shared" si="38"/>
        <v>0</v>
      </c>
      <c r="K215" s="28">
        <f t="shared" si="39"/>
        <v>0</v>
      </c>
      <c r="L215" s="28">
        <f t="shared" si="40"/>
        <v>0</v>
      </c>
      <c r="M215" s="28">
        <f t="shared" si="41"/>
        <v>0</v>
      </c>
      <c r="N215" s="28">
        <f t="shared" si="42"/>
        <v>0</v>
      </c>
      <c r="O215" s="28">
        <f t="shared" si="43"/>
        <v>0</v>
      </c>
      <c r="P215" s="28">
        <f t="shared" si="44"/>
        <v>0</v>
      </c>
    </row>
    <row r="216" spans="1:16" ht="12" customHeight="1" x14ac:dyDescent="0.2">
      <c r="A216" s="33">
        <f t="shared" si="30"/>
        <v>190</v>
      </c>
      <c r="B216" s="30" t="s">
        <v>6</v>
      </c>
      <c r="C216" s="28">
        <f t="shared" si="31"/>
        <v>0</v>
      </c>
      <c r="D216" s="28">
        <f t="shared" si="32"/>
        <v>0</v>
      </c>
      <c r="E216" s="28">
        <f t="shared" si="33"/>
        <v>0</v>
      </c>
      <c r="F216" s="28">
        <f t="shared" si="34"/>
        <v>0</v>
      </c>
      <c r="G216" s="28">
        <f t="shared" si="35"/>
        <v>0</v>
      </c>
      <c r="H216" s="28">
        <f t="shared" si="36"/>
        <v>0</v>
      </c>
      <c r="I216" s="28">
        <f t="shared" si="37"/>
        <v>0</v>
      </c>
      <c r="J216" s="28">
        <f t="shared" si="38"/>
        <v>0</v>
      </c>
      <c r="K216" s="28">
        <f t="shared" si="39"/>
        <v>0</v>
      </c>
      <c r="L216" s="28">
        <f t="shared" si="40"/>
        <v>0</v>
      </c>
      <c r="M216" s="28">
        <f t="shared" si="41"/>
        <v>0</v>
      </c>
      <c r="N216" s="28">
        <f t="shared" si="42"/>
        <v>0</v>
      </c>
      <c r="O216" s="28">
        <f t="shared" si="43"/>
        <v>0</v>
      </c>
      <c r="P216" s="28">
        <f t="shared" si="44"/>
        <v>0</v>
      </c>
    </row>
    <row r="217" spans="1:16" ht="12" customHeight="1" x14ac:dyDescent="0.2">
      <c r="A217" s="33">
        <f t="shared" si="30"/>
        <v>191</v>
      </c>
      <c r="B217" s="30" t="s">
        <v>6</v>
      </c>
      <c r="C217" s="28">
        <f t="shared" si="31"/>
        <v>0</v>
      </c>
      <c r="D217" s="28">
        <f t="shared" si="32"/>
        <v>0</v>
      </c>
      <c r="E217" s="28">
        <f t="shared" si="33"/>
        <v>0</v>
      </c>
      <c r="F217" s="28">
        <f t="shared" si="34"/>
        <v>0</v>
      </c>
      <c r="G217" s="28">
        <f t="shared" si="35"/>
        <v>0</v>
      </c>
      <c r="H217" s="28">
        <f t="shared" si="36"/>
        <v>0</v>
      </c>
      <c r="I217" s="28">
        <f t="shared" si="37"/>
        <v>0</v>
      </c>
      <c r="J217" s="28">
        <f t="shared" si="38"/>
        <v>0</v>
      </c>
      <c r="K217" s="28">
        <f t="shared" si="39"/>
        <v>0</v>
      </c>
      <c r="L217" s="28">
        <f t="shared" si="40"/>
        <v>0</v>
      </c>
      <c r="M217" s="28">
        <f t="shared" si="41"/>
        <v>0</v>
      </c>
      <c r="N217" s="28">
        <f t="shared" si="42"/>
        <v>0</v>
      </c>
      <c r="O217" s="28">
        <f t="shared" si="43"/>
        <v>0</v>
      </c>
      <c r="P217" s="28">
        <f t="shared" si="44"/>
        <v>0</v>
      </c>
    </row>
    <row r="218" spans="1:16" ht="12" customHeight="1" x14ac:dyDescent="0.2">
      <c r="A218" s="33">
        <f t="shared" si="30"/>
        <v>192</v>
      </c>
      <c r="B218" s="30" t="s">
        <v>6</v>
      </c>
      <c r="C218" s="28">
        <f t="shared" si="31"/>
        <v>0</v>
      </c>
      <c r="D218" s="28">
        <f t="shared" si="32"/>
        <v>0</v>
      </c>
      <c r="E218" s="28">
        <f t="shared" si="33"/>
        <v>0</v>
      </c>
      <c r="F218" s="28">
        <f t="shared" si="34"/>
        <v>0</v>
      </c>
      <c r="G218" s="28">
        <f t="shared" si="35"/>
        <v>0</v>
      </c>
      <c r="H218" s="28">
        <f t="shared" si="36"/>
        <v>0</v>
      </c>
      <c r="I218" s="28">
        <f t="shared" si="37"/>
        <v>0</v>
      </c>
      <c r="J218" s="28">
        <f t="shared" si="38"/>
        <v>0</v>
      </c>
      <c r="K218" s="28">
        <f t="shared" si="39"/>
        <v>0</v>
      </c>
      <c r="L218" s="28">
        <f t="shared" si="40"/>
        <v>0</v>
      </c>
      <c r="M218" s="28">
        <f t="shared" si="41"/>
        <v>0</v>
      </c>
      <c r="N218" s="28">
        <f t="shared" si="42"/>
        <v>0</v>
      </c>
      <c r="O218" s="28">
        <f t="shared" si="43"/>
        <v>0</v>
      </c>
      <c r="P218" s="28">
        <f t="shared" si="44"/>
        <v>0</v>
      </c>
    </row>
    <row r="219" spans="1:16" ht="12" customHeight="1" x14ac:dyDescent="0.2">
      <c r="A219" s="33">
        <f t="shared" ref="A219:A282" si="45">+A218+1</f>
        <v>193</v>
      </c>
      <c r="B219" s="30" t="s">
        <v>6</v>
      </c>
      <c r="C219" s="28">
        <f t="shared" ref="C219:C282" si="46">IF(NC=1,Leasing,IF(NC&lt;=N,J218,0))</f>
        <v>0</v>
      </c>
      <c r="D219" s="28">
        <f t="shared" ref="D219:D282" si="47">-SI*TEP</f>
        <v>0</v>
      </c>
      <c r="E219" s="28">
        <f t="shared" ref="E219:E282" si="48">IF(NC&lt;=N,IF(PG="T",0,IF(PG="P",Interes,PMT(TEP,N-NC+1,SI,0,0))),0)</f>
        <v>0</v>
      </c>
      <c r="F219" s="28">
        <f t="shared" ref="F219:F282" si="49">IF(NC&lt;=N,IF(OR(PG="T",PG="P"),0,Cuota-Interes),0)</f>
        <v>0</v>
      </c>
      <c r="G219" s="28">
        <f t="shared" ref="G219:G282" si="50">IF(NC&lt;=N,-SegRiePer,0)</f>
        <v>0</v>
      </c>
      <c r="H219" s="28">
        <f t="shared" ref="H219:H282" si="51">IF(NC&lt;=N,-ComPer,0)</f>
        <v>0</v>
      </c>
      <c r="I219" s="28">
        <f t="shared" ref="I219:I282" si="52">IF(NC=N,-pRecompra*VV,0)</f>
        <v>0</v>
      </c>
      <c r="J219" s="28">
        <f t="shared" ref="J219:J282" si="53">IF(PG="T",SI-Interes,SI+Amort)</f>
        <v>0</v>
      </c>
      <c r="K219" s="28">
        <f t="shared" ref="K219:K282" si="54">IF(NC&lt;=N,-VV/N,0)</f>
        <v>0</v>
      </c>
      <c r="L219" s="28">
        <f t="shared" ref="L219:L282" si="55">IF(NC&lt;=N,(Interes+SegRie+Comision+Depreciacion)*pIR,0)</f>
        <v>0</v>
      </c>
      <c r="M219" s="28">
        <f t="shared" ref="M219:M282" si="56">(Cuota+SegRie+Comision+Recompra)*pIGV</f>
        <v>0</v>
      </c>
      <c r="N219" s="28">
        <f t="shared" ref="N219:N282" si="57">Cuota+SegRie+Comision+Recompra</f>
        <v>0</v>
      </c>
      <c r="O219" s="28">
        <f t="shared" ref="O219:O282" si="58">Flujo+IGVP</f>
        <v>0</v>
      </c>
      <c r="P219" s="28">
        <f t="shared" ref="P219:P282" si="59">Flujo-Ahorro</f>
        <v>0</v>
      </c>
    </row>
    <row r="220" spans="1:16" ht="12" customHeight="1" x14ac:dyDescent="0.2">
      <c r="A220" s="33">
        <f t="shared" si="45"/>
        <v>194</v>
      </c>
      <c r="B220" s="30" t="s">
        <v>6</v>
      </c>
      <c r="C220" s="28">
        <f t="shared" si="46"/>
        <v>0</v>
      </c>
      <c r="D220" s="28">
        <f t="shared" si="47"/>
        <v>0</v>
      </c>
      <c r="E220" s="28">
        <f t="shared" si="48"/>
        <v>0</v>
      </c>
      <c r="F220" s="28">
        <f t="shared" si="49"/>
        <v>0</v>
      </c>
      <c r="G220" s="28">
        <f t="shared" si="50"/>
        <v>0</v>
      </c>
      <c r="H220" s="28">
        <f t="shared" si="51"/>
        <v>0</v>
      </c>
      <c r="I220" s="28">
        <f t="shared" si="52"/>
        <v>0</v>
      </c>
      <c r="J220" s="28">
        <f t="shared" si="53"/>
        <v>0</v>
      </c>
      <c r="K220" s="28">
        <f t="shared" si="54"/>
        <v>0</v>
      </c>
      <c r="L220" s="28">
        <f t="shared" si="55"/>
        <v>0</v>
      </c>
      <c r="M220" s="28">
        <f t="shared" si="56"/>
        <v>0</v>
      </c>
      <c r="N220" s="28">
        <f t="shared" si="57"/>
        <v>0</v>
      </c>
      <c r="O220" s="28">
        <f t="shared" si="58"/>
        <v>0</v>
      </c>
      <c r="P220" s="28">
        <f t="shared" si="59"/>
        <v>0</v>
      </c>
    </row>
    <row r="221" spans="1:16" ht="12" customHeight="1" x14ac:dyDescent="0.2">
      <c r="A221" s="33">
        <f t="shared" si="45"/>
        <v>195</v>
      </c>
      <c r="B221" s="30" t="s">
        <v>6</v>
      </c>
      <c r="C221" s="28">
        <f t="shared" si="46"/>
        <v>0</v>
      </c>
      <c r="D221" s="28">
        <f t="shared" si="47"/>
        <v>0</v>
      </c>
      <c r="E221" s="28">
        <f t="shared" si="48"/>
        <v>0</v>
      </c>
      <c r="F221" s="28">
        <f t="shared" si="49"/>
        <v>0</v>
      </c>
      <c r="G221" s="28">
        <f t="shared" si="50"/>
        <v>0</v>
      </c>
      <c r="H221" s="28">
        <f t="shared" si="51"/>
        <v>0</v>
      </c>
      <c r="I221" s="28">
        <f t="shared" si="52"/>
        <v>0</v>
      </c>
      <c r="J221" s="28">
        <f t="shared" si="53"/>
        <v>0</v>
      </c>
      <c r="K221" s="28">
        <f t="shared" si="54"/>
        <v>0</v>
      </c>
      <c r="L221" s="28">
        <f t="shared" si="55"/>
        <v>0</v>
      </c>
      <c r="M221" s="28">
        <f t="shared" si="56"/>
        <v>0</v>
      </c>
      <c r="N221" s="28">
        <f t="shared" si="57"/>
        <v>0</v>
      </c>
      <c r="O221" s="28">
        <f t="shared" si="58"/>
        <v>0</v>
      </c>
      <c r="P221" s="28">
        <f t="shared" si="59"/>
        <v>0</v>
      </c>
    </row>
    <row r="222" spans="1:16" ht="12" customHeight="1" x14ac:dyDescent="0.2">
      <c r="A222" s="33">
        <f t="shared" si="45"/>
        <v>196</v>
      </c>
      <c r="B222" s="30" t="s">
        <v>6</v>
      </c>
      <c r="C222" s="28">
        <f t="shared" si="46"/>
        <v>0</v>
      </c>
      <c r="D222" s="28">
        <f t="shared" si="47"/>
        <v>0</v>
      </c>
      <c r="E222" s="28">
        <f t="shared" si="48"/>
        <v>0</v>
      </c>
      <c r="F222" s="28">
        <f t="shared" si="49"/>
        <v>0</v>
      </c>
      <c r="G222" s="28">
        <f t="shared" si="50"/>
        <v>0</v>
      </c>
      <c r="H222" s="28">
        <f t="shared" si="51"/>
        <v>0</v>
      </c>
      <c r="I222" s="28">
        <f t="shared" si="52"/>
        <v>0</v>
      </c>
      <c r="J222" s="28">
        <f t="shared" si="53"/>
        <v>0</v>
      </c>
      <c r="K222" s="28">
        <f t="shared" si="54"/>
        <v>0</v>
      </c>
      <c r="L222" s="28">
        <f t="shared" si="55"/>
        <v>0</v>
      </c>
      <c r="M222" s="28">
        <f t="shared" si="56"/>
        <v>0</v>
      </c>
      <c r="N222" s="28">
        <f t="shared" si="57"/>
        <v>0</v>
      </c>
      <c r="O222" s="28">
        <f t="shared" si="58"/>
        <v>0</v>
      </c>
      <c r="P222" s="28">
        <f t="shared" si="59"/>
        <v>0</v>
      </c>
    </row>
    <row r="223" spans="1:16" ht="12" customHeight="1" x14ac:dyDescent="0.2">
      <c r="A223" s="33">
        <f t="shared" si="45"/>
        <v>197</v>
      </c>
      <c r="B223" s="30" t="s">
        <v>6</v>
      </c>
      <c r="C223" s="28">
        <f t="shared" si="46"/>
        <v>0</v>
      </c>
      <c r="D223" s="28">
        <f t="shared" si="47"/>
        <v>0</v>
      </c>
      <c r="E223" s="28">
        <f t="shared" si="48"/>
        <v>0</v>
      </c>
      <c r="F223" s="28">
        <f t="shared" si="49"/>
        <v>0</v>
      </c>
      <c r="G223" s="28">
        <f t="shared" si="50"/>
        <v>0</v>
      </c>
      <c r="H223" s="28">
        <f t="shared" si="51"/>
        <v>0</v>
      </c>
      <c r="I223" s="28">
        <f t="shared" si="52"/>
        <v>0</v>
      </c>
      <c r="J223" s="28">
        <f t="shared" si="53"/>
        <v>0</v>
      </c>
      <c r="K223" s="28">
        <f t="shared" si="54"/>
        <v>0</v>
      </c>
      <c r="L223" s="28">
        <f t="shared" si="55"/>
        <v>0</v>
      </c>
      <c r="M223" s="28">
        <f t="shared" si="56"/>
        <v>0</v>
      </c>
      <c r="N223" s="28">
        <f t="shared" si="57"/>
        <v>0</v>
      </c>
      <c r="O223" s="28">
        <f t="shared" si="58"/>
        <v>0</v>
      </c>
      <c r="P223" s="28">
        <f t="shared" si="59"/>
        <v>0</v>
      </c>
    </row>
    <row r="224" spans="1:16" ht="12" customHeight="1" x14ac:dyDescent="0.2">
      <c r="A224" s="33">
        <f t="shared" si="45"/>
        <v>198</v>
      </c>
      <c r="B224" s="30" t="s">
        <v>6</v>
      </c>
      <c r="C224" s="28">
        <f t="shared" si="46"/>
        <v>0</v>
      </c>
      <c r="D224" s="28">
        <f t="shared" si="47"/>
        <v>0</v>
      </c>
      <c r="E224" s="28">
        <f t="shared" si="48"/>
        <v>0</v>
      </c>
      <c r="F224" s="28">
        <f t="shared" si="49"/>
        <v>0</v>
      </c>
      <c r="G224" s="28">
        <f t="shared" si="50"/>
        <v>0</v>
      </c>
      <c r="H224" s="28">
        <f t="shared" si="51"/>
        <v>0</v>
      </c>
      <c r="I224" s="28">
        <f t="shared" si="52"/>
        <v>0</v>
      </c>
      <c r="J224" s="28">
        <f t="shared" si="53"/>
        <v>0</v>
      </c>
      <c r="K224" s="28">
        <f t="shared" si="54"/>
        <v>0</v>
      </c>
      <c r="L224" s="28">
        <f t="shared" si="55"/>
        <v>0</v>
      </c>
      <c r="M224" s="28">
        <f t="shared" si="56"/>
        <v>0</v>
      </c>
      <c r="N224" s="28">
        <f t="shared" si="57"/>
        <v>0</v>
      </c>
      <c r="O224" s="28">
        <f t="shared" si="58"/>
        <v>0</v>
      </c>
      <c r="P224" s="28">
        <f t="shared" si="59"/>
        <v>0</v>
      </c>
    </row>
    <row r="225" spans="1:16" ht="12" customHeight="1" x14ac:dyDescent="0.2">
      <c r="A225" s="33">
        <f t="shared" si="45"/>
        <v>199</v>
      </c>
      <c r="B225" s="30" t="s">
        <v>6</v>
      </c>
      <c r="C225" s="28">
        <f t="shared" si="46"/>
        <v>0</v>
      </c>
      <c r="D225" s="28">
        <f t="shared" si="47"/>
        <v>0</v>
      </c>
      <c r="E225" s="28">
        <f t="shared" si="48"/>
        <v>0</v>
      </c>
      <c r="F225" s="28">
        <f t="shared" si="49"/>
        <v>0</v>
      </c>
      <c r="G225" s="28">
        <f t="shared" si="50"/>
        <v>0</v>
      </c>
      <c r="H225" s="28">
        <f t="shared" si="51"/>
        <v>0</v>
      </c>
      <c r="I225" s="28">
        <f t="shared" si="52"/>
        <v>0</v>
      </c>
      <c r="J225" s="28">
        <f t="shared" si="53"/>
        <v>0</v>
      </c>
      <c r="K225" s="28">
        <f t="shared" si="54"/>
        <v>0</v>
      </c>
      <c r="L225" s="28">
        <f t="shared" si="55"/>
        <v>0</v>
      </c>
      <c r="M225" s="28">
        <f t="shared" si="56"/>
        <v>0</v>
      </c>
      <c r="N225" s="28">
        <f t="shared" si="57"/>
        <v>0</v>
      </c>
      <c r="O225" s="28">
        <f t="shared" si="58"/>
        <v>0</v>
      </c>
      <c r="P225" s="28">
        <f t="shared" si="59"/>
        <v>0</v>
      </c>
    </row>
    <row r="226" spans="1:16" ht="12" customHeight="1" x14ac:dyDescent="0.2">
      <c r="A226" s="33">
        <f t="shared" si="45"/>
        <v>200</v>
      </c>
      <c r="B226" s="30" t="s">
        <v>6</v>
      </c>
      <c r="C226" s="28">
        <f t="shared" si="46"/>
        <v>0</v>
      </c>
      <c r="D226" s="28">
        <f t="shared" si="47"/>
        <v>0</v>
      </c>
      <c r="E226" s="28">
        <f t="shared" si="48"/>
        <v>0</v>
      </c>
      <c r="F226" s="28">
        <f t="shared" si="49"/>
        <v>0</v>
      </c>
      <c r="G226" s="28">
        <f t="shared" si="50"/>
        <v>0</v>
      </c>
      <c r="H226" s="28">
        <f t="shared" si="51"/>
        <v>0</v>
      </c>
      <c r="I226" s="28">
        <f t="shared" si="52"/>
        <v>0</v>
      </c>
      <c r="J226" s="28">
        <f t="shared" si="53"/>
        <v>0</v>
      </c>
      <c r="K226" s="28">
        <f t="shared" si="54"/>
        <v>0</v>
      </c>
      <c r="L226" s="28">
        <f t="shared" si="55"/>
        <v>0</v>
      </c>
      <c r="M226" s="28">
        <f t="shared" si="56"/>
        <v>0</v>
      </c>
      <c r="N226" s="28">
        <f t="shared" si="57"/>
        <v>0</v>
      </c>
      <c r="O226" s="28">
        <f t="shared" si="58"/>
        <v>0</v>
      </c>
      <c r="P226" s="28">
        <f t="shared" si="59"/>
        <v>0</v>
      </c>
    </row>
    <row r="227" spans="1:16" ht="12" customHeight="1" x14ac:dyDescent="0.2">
      <c r="A227" s="33">
        <f t="shared" si="45"/>
        <v>201</v>
      </c>
      <c r="B227" s="30" t="s">
        <v>6</v>
      </c>
      <c r="C227" s="28">
        <f t="shared" si="46"/>
        <v>0</v>
      </c>
      <c r="D227" s="28">
        <f t="shared" si="47"/>
        <v>0</v>
      </c>
      <c r="E227" s="28">
        <f t="shared" si="48"/>
        <v>0</v>
      </c>
      <c r="F227" s="28">
        <f t="shared" si="49"/>
        <v>0</v>
      </c>
      <c r="G227" s="28">
        <f t="shared" si="50"/>
        <v>0</v>
      </c>
      <c r="H227" s="28">
        <f t="shared" si="51"/>
        <v>0</v>
      </c>
      <c r="I227" s="28">
        <f t="shared" si="52"/>
        <v>0</v>
      </c>
      <c r="J227" s="28">
        <f t="shared" si="53"/>
        <v>0</v>
      </c>
      <c r="K227" s="28">
        <f t="shared" si="54"/>
        <v>0</v>
      </c>
      <c r="L227" s="28">
        <f t="shared" si="55"/>
        <v>0</v>
      </c>
      <c r="M227" s="28">
        <f t="shared" si="56"/>
        <v>0</v>
      </c>
      <c r="N227" s="28">
        <f t="shared" si="57"/>
        <v>0</v>
      </c>
      <c r="O227" s="28">
        <f t="shared" si="58"/>
        <v>0</v>
      </c>
      <c r="P227" s="28">
        <f t="shared" si="59"/>
        <v>0</v>
      </c>
    </row>
    <row r="228" spans="1:16" ht="12" customHeight="1" x14ac:dyDescent="0.2">
      <c r="A228" s="33">
        <f t="shared" si="45"/>
        <v>202</v>
      </c>
      <c r="B228" s="30" t="s">
        <v>6</v>
      </c>
      <c r="C228" s="28">
        <f t="shared" si="46"/>
        <v>0</v>
      </c>
      <c r="D228" s="28">
        <f t="shared" si="47"/>
        <v>0</v>
      </c>
      <c r="E228" s="28">
        <f t="shared" si="48"/>
        <v>0</v>
      </c>
      <c r="F228" s="28">
        <f t="shared" si="49"/>
        <v>0</v>
      </c>
      <c r="G228" s="28">
        <f t="shared" si="50"/>
        <v>0</v>
      </c>
      <c r="H228" s="28">
        <f t="shared" si="51"/>
        <v>0</v>
      </c>
      <c r="I228" s="28">
        <f t="shared" si="52"/>
        <v>0</v>
      </c>
      <c r="J228" s="28">
        <f t="shared" si="53"/>
        <v>0</v>
      </c>
      <c r="K228" s="28">
        <f t="shared" si="54"/>
        <v>0</v>
      </c>
      <c r="L228" s="28">
        <f t="shared" si="55"/>
        <v>0</v>
      </c>
      <c r="M228" s="28">
        <f t="shared" si="56"/>
        <v>0</v>
      </c>
      <c r="N228" s="28">
        <f t="shared" si="57"/>
        <v>0</v>
      </c>
      <c r="O228" s="28">
        <f t="shared" si="58"/>
        <v>0</v>
      </c>
      <c r="P228" s="28">
        <f t="shared" si="59"/>
        <v>0</v>
      </c>
    </row>
    <row r="229" spans="1:16" ht="12" customHeight="1" x14ac:dyDescent="0.2">
      <c r="A229" s="33">
        <f t="shared" si="45"/>
        <v>203</v>
      </c>
      <c r="B229" s="30" t="s">
        <v>6</v>
      </c>
      <c r="C229" s="28">
        <f t="shared" si="46"/>
        <v>0</v>
      </c>
      <c r="D229" s="28">
        <f t="shared" si="47"/>
        <v>0</v>
      </c>
      <c r="E229" s="28">
        <f t="shared" si="48"/>
        <v>0</v>
      </c>
      <c r="F229" s="28">
        <f t="shared" si="49"/>
        <v>0</v>
      </c>
      <c r="G229" s="28">
        <f t="shared" si="50"/>
        <v>0</v>
      </c>
      <c r="H229" s="28">
        <f t="shared" si="51"/>
        <v>0</v>
      </c>
      <c r="I229" s="28">
        <f t="shared" si="52"/>
        <v>0</v>
      </c>
      <c r="J229" s="28">
        <f t="shared" si="53"/>
        <v>0</v>
      </c>
      <c r="K229" s="28">
        <f t="shared" si="54"/>
        <v>0</v>
      </c>
      <c r="L229" s="28">
        <f t="shared" si="55"/>
        <v>0</v>
      </c>
      <c r="M229" s="28">
        <f t="shared" si="56"/>
        <v>0</v>
      </c>
      <c r="N229" s="28">
        <f t="shared" si="57"/>
        <v>0</v>
      </c>
      <c r="O229" s="28">
        <f t="shared" si="58"/>
        <v>0</v>
      </c>
      <c r="P229" s="28">
        <f t="shared" si="59"/>
        <v>0</v>
      </c>
    </row>
    <row r="230" spans="1:16" ht="12" customHeight="1" x14ac:dyDescent="0.2">
      <c r="A230" s="33">
        <f t="shared" si="45"/>
        <v>204</v>
      </c>
      <c r="B230" s="30" t="s">
        <v>6</v>
      </c>
      <c r="C230" s="28">
        <f t="shared" si="46"/>
        <v>0</v>
      </c>
      <c r="D230" s="28">
        <f t="shared" si="47"/>
        <v>0</v>
      </c>
      <c r="E230" s="28">
        <f t="shared" si="48"/>
        <v>0</v>
      </c>
      <c r="F230" s="28">
        <f t="shared" si="49"/>
        <v>0</v>
      </c>
      <c r="G230" s="28">
        <f t="shared" si="50"/>
        <v>0</v>
      </c>
      <c r="H230" s="28">
        <f t="shared" si="51"/>
        <v>0</v>
      </c>
      <c r="I230" s="28">
        <f t="shared" si="52"/>
        <v>0</v>
      </c>
      <c r="J230" s="28">
        <f t="shared" si="53"/>
        <v>0</v>
      </c>
      <c r="K230" s="28">
        <f t="shared" si="54"/>
        <v>0</v>
      </c>
      <c r="L230" s="28">
        <f t="shared" si="55"/>
        <v>0</v>
      </c>
      <c r="M230" s="28">
        <f t="shared" si="56"/>
        <v>0</v>
      </c>
      <c r="N230" s="28">
        <f t="shared" si="57"/>
        <v>0</v>
      </c>
      <c r="O230" s="28">
        <f t="shared" si="58"/>
        <v>0</v>
      </c>
      <c r="P230" s="28">
        <f t="shared" si="59"/>
        <v>0</v>
      </c>
    </row>
    <row r="231" spans="1:16" ht="12" customHeight="1" x14ac:dyDescent="0.2">
      <c r="A231" s="33">
        <f t="shared" si="45"/>
        <v>205</v>
      </c>
      <c r="B231" s="30" t="s">
        <v>6</v>
      </c>
      <c r="C231" s="28">
        <f t="shared" si="46"/>
        <v>0</v>
      </c>
      <c r="D231" s="28">
        <f t="shared" si="47"/>
        <v>0</v>
      </c>
      <c r="E231" s="28">
        <f t="shared" si="48"/>
        <v>0</v>
      </c>
      <c r="F231" s="28">
        <f t="shared" si="49"/>
        <v>0</v>
      </c>
      <c r="G231" s="28">
        <f t="shared" si="50"/>
        <v>0</v>
      </c>
      <c r="H231" s="28">
        <f t="shared" si="51"/>
        <v>0</v>
      </c>
      <c r="I231" s="28">
        <f t="shared" si="52"/>
        <v>0</v>
      </c>
      <c r="J231" s="28">
        <f t="shared" si="53"/>
        <v>0</v>
      </c>
      <c r="K231" s="28">
        <f t="shared" si="54"/>
        <v>0</v>
      </c>
      <c r="L231" s="28">
        <f t="shared" si="55"/>
        <v>0</v>
      </c>
      <c r="M231" s="28">
        <f t="shared" si="56"/>
        <v>0</v>
      </c>
      <c r="N231" s="28">
        <f t="shared" si="57"/>
        <v>0</v>
      </c>
      <c r="O231" s="28">
        <f t="shared" si="58"/>
        <v>0</v>
      </c>
      <c r="P231" s="28">
        <f t="shared" si="59"/>
        <v>0</v>
      </c>
    </row>
    <row r="232" spans="1:16" ht="12" customHeight="1" x14ac:dyDescent="0.2">
      <c r="A232" s="33">
        <f t="shared" si="45"/>
        <v>206</v>
      </c>
      <c r="B232" s="30" t="s">
        <v>6</v>
      </c>
      <c r="C232" s="28">
        <f t="shared" si="46"/>
        <v>0</v>
      </c>
      <c r="D232" s="28">
        <f t="shared" si="47"/>
        <v>0</v>
      </c>
      <c r="E232" s="28">
        <f t="shared" si="48"/>
        <v>0</v>
      </c>
      <c r="F232" s="28">
        <f t="shared" si="49"/>
        <v>0</v>
      </c>
      <c r="G232" s="28">
        <f t="shared" si="50"/>
        <v>0</v>
      </c>
      <c r="H232" s="28">
        <f t="shared" si="51"/>
        <v>0</v>
      </c>
      <c r="I232" s="28">
        <f t="shared" si="52"/>
        <v>0</v>
      </c>
      <c r="J232" s="28">
        <f t="shared" si="53"/>
        <v>0</v>
      </c>
      <c r="K232" s="28">
        <f t="shared" si="54"/>
        <v>0</v>
      </c>
      <c r="L232" s="28">
        <f t="shared" si="55"/>
        <v>0</v>
      </c>
      <c r="M232" s="28">
        <f t="shared" si="56"/>
        <v>0</v>
      </c>
      <c r="N232" s="28">
        <f t="shared" si="57"/>
        <v>0</v>
      </c>
      <c r="O232" s="28">
        <f t="shared" si="58"/>
        <v>0</v>
      </c>
      <c r="P232" s="28">
        <f t="shared" si="59"/>
        <v>0</v>
      </c>
    </row>
    <row r="233" spans="1:16" ht="12" customHeight="1" x14ac:dyDescent="0.2">
      <c r="A233" s="33">
        <f t="shared" si="45"/>
        <v>207</v>
      </c>
      <c r="B233" s="30" t="s">
        <v>6</v>
      </c>
      <c r="C233" s="28">
        <f t="shared" si="46"/>
        <v>0</v>
      </c>
      <c r="D233" s="28">
        <f t="shared" si="47"/>
        <v>0</v>
      </c>
      <c r="E233" s="28">
        <f t="shared" si="48"/>
        <v>0</v>
      </c>
      <c r="F233" s="28">
        <f t="shared" si="49"/>
        <v>0</v>
      </c>
      <c r="G233" s="28">
        <f t="shared" si="50"/>
        <v>0</v>
      </c>
      <c r="H233" s="28">
        <f t="shared" si="51"/>
        <v>0</v>
      </c>
      <c r="I233" s="28">
        <f t="shared" si="52"/>
        <v>0</v>
      </c>
      <c r="J233" s="28">
        <f t="shared" si="53"/>
        <v>0</v>
      </c>
      <c r="K233" s="28">
        <f t="shared" si="54"/>
        <v>0</v>
      </c>
      <c r="L233" s="28">
        <f t="shared" si="55"/>
        <v>0</v>
      </c>
      <c r="M233" s="28">
        <f t="shared" si="56"/>
        <v>0</v>
      </c>
      <c r="N233" s="28">
        <f t="shared" si="57"/>
        <v>0</v>
      </c>
      <c r="O233" s="28">
        <f t="shared" si="58"/>
        <v>0</v>
      </c>
      <c r="P233" s="28">
        <f t="shared" si="59"/>
        <v>0</v>
      </c>
    </row>
    <row r="234" spans="1:16" ht="12" customHeight="1" x14ac:dyDescent="0.2">
      <c r="A234" s="33">
        <f t="shared" si="45"/>
        <v>208</v>
      </c>
      <c r="B234" s="30" t="s">
        <v>6</v>
      </c>
      <c r="C234" s="28">
        <f t="shared" si="46"/>
        <v>0</v>
      </c>
      <c r="D234" s="28">
        <f t="shared" si="47"/>
        <v>0</v>
      </c>
      <c r="E234" s="28">
        <f t="shared" si="48"/>
        <v>0</v>
      </c>
      <c r="F234" s="28">
        <f t="shared" si="49"/>
        <v>0</v>
      </c>
      <c r="G234" s="28">
        <f t="shared" si="50"/>
        <v>0</v>
      </c>
      <c r="H234" s="28">
        <f t="shared" si="51"/>
        <v>0</v>
      </c>
      <c r="I234" s="28">
        <f t="shared" si="52"/>
        <v>0</v>
      </c>
      <c r="J234" s="28">
        <f t="shared" si="53"/>
        <v>0</v>
      </c>
      <c r="K234" s="28">
        <f t="shared" si="54"/>
        <v>0</v>
      </c>
      <c r="L234" s="28">
        <f t="shared" si="55"/>
        <v>0</v>
      </c>
      <c r="M234" s="28">
        <f t="shared" si="56"/>
        <v>0</v>
      </c>
      <c r="N234" s="28">
        <f t="shared" si="57"/>
        <v>0</v>
      </c>
      <c r="O234" s="28">
        <f t="shared" si="58"/>
        <v>0</v>
      </c>
      <c r="P234" s="28">
        <f t="shared" si="59"/>
        <v>0</v>
      </c>
    </row>
    <row r="235" spans="1:16" ht="12" customHeight="1" x14ac:dyDescent="0.2">
      <c r="A235" s="33">
        <f t="shared" si="45"/>
        <v>209</v>
      </c>
      <c r="B235" s="30" t="s">
        <v>6</v>
      </c>
      <c r="C235" s="28">
        <f t="shared" si="46"/>
        <v>0</v>
      </c>
      <c r="D235" s="28">
        <f t="shared" si="47"/>
        <v>0</v>
      </c>
      <c r="E235" s="28">
        <f t="shared" si="48"/>
        <v>0</v>
      </c>
      <c r="F235" s="28">
        <f t="shared" si="49"/>
        <v>0</v>
      </c>
      <c r="G235" s="28">
        <f t="shared" si="50"/>
        <v>0</v>
      </c>
      <c r="H235" s="28">
        <f t="shared" si="51"/>
        <v>0</v>
      </c>
      <c r="I235" s="28">
        <f t="shared" si="52"/>
        <v>0</v>
      </c>
      <c r="J235" s="28">
        <f t="shared" si="53"/>
        <v>0</v>
      </c>
      <c r="K235" s="28">
        <f t="shared" si="54"/>
        <v>0</v>
      </c>
      <c r="L235" s="28">
        <f t="shared" si="55"/>
        <v>0</v>
      </c>
      <c r="M235" s="28">
        <f t="shared" si="56"/>
        <v>0</v>
      </c>
      <c r="N235" s="28">
        <f t="shared" si="57"/>
        <v>0</v>
      </c>
      <c r="O235" s="28">
        <f t="shared" si="58"/>
        <v>0</v>
      </c>
      <c r="P235" s="28">
        <f t="shared" si="59"/>
        <v>0</v>
      </c>
    </row>
    <row r="236" spans="1:16" ht="12" customHeight="1" x14ac:dyDescent="0.2">
      <c r="A236" s="33">
        <f t="shared" si="45"/>
        <v>210</v>
      </c>
      <c r="B236" s="30" t="s">
        <v>6</v>
      </c>
      <c r="C236" s="28">
        <f t="shared" si="46"/>
        <v>0</v>
      </c>
      <c r="D236" s="28">
        <f t="shared" si="47"/>
        <v>0</v>
      </c>
      <c r="E236" s="28">
        <f t="shared" si="48"/>
        <v>0</v>
      </c>
      <c r="F236" s="28">
        <f t="shared" si="49"/>
        <v>0</v>
      </c>
      <c r="G236" s="28">
        <f t="shared" si="50"/>
        <v>0</v>
      </c>
      <c r="H236" s="28">
        <f t="shared" si="51"/>
        <v>0</v>
      </c>
      <c r="I236" s="28">
        <f t="shared" si="52"/>
        <v>0</v>
      </c>
      <c r="J236" s="28">
        <f t="shared" si="53"/>
        <v>0</v>
      </c>
      <c r="K236" s="28">
        <f t="shared" si="54"/>
        <v>0</v>
      </c>
      <c r="L236" s="28">
        <f t="shared" si="55"/>
        <v>0</v>
      </c>
      <c r="M236" s="28">
        <f t="shared" si="56"/>
        <v>0</v>
      </c>
      <c r="N236" s="28">
        <f t="shared" si="57"/>
        <v>0</v>
      </c>
      <c r="O236" s="28">
        <f t="shared" si="58"/>
        <v>0</v>
      </c>
      <c r="P236" s="28">
        <f t="shared" si="59"/>
        <v>0</v>
      </c>
    </row>
    <row r="237" spans="1:16" ht="12" customHeight="1" x14ac:dyDescent="0.2">
      <c r="A237" s="33">
        <f t="shared" si="45"/>
        <v>211</v>
      </c>
      <c r="B237" s="30" t="s">
        <v>6</v>
      </c>
      <c r="C237" s="28">
        <f t="shared" si="46"/>
        <v>0</v>
      </c>
      <c r="D237" s="28">
        <f t="shared" si="47"/>
        <v>0</v>
      </c>
      <c r="E237" s="28">
        <f t="shared" si="48"/>
        <v>0</v>
      </c>
      <c r="F237" s="28">
        <f t="shared" si="49"/>
        <v>0</v>
      </c>
      <c r="G237" s="28">
        <f t="shared" si="50"/>
        <v>0</v>
      </c>
      <c r="H237" s="28">
        <f t="shared" si="51"/>
        <v>0</v>
      </c>
      <c r="I237" s="28">
        <f t="shared" si="52"/>
        <v>0</v>
      </c>
      <c r="J237" s="28">
        <f t="shared" si="53"/>
        <v>0</v>
      </c>
      <c r="K237" s="28">
        <f t="shared" si="54"/>
        <v>0</v>
      </c>
      <c r="L237" s="28">
        <f t="shared" si="55"/>
        <v>0</v>
      </c>
      <c r="M237" s="28">
        <f t="shared" si="56"/>
        <v>0</v>
      </c>
      <c r="N237" s="28">
        <f t="shared" si="57"/>
        <v>0</v>
      </c>
      <c r="O237" s="28">
        <f t="shared" si="58"/>
        <v>0</v>
      </c>
      <c r="P237" s="28">
        <f t="shared" si="59"/>
        <v>0</v>
      </c>
    </row>
    <row r="238" spans="1:16" ht="12" customHeight="1" x14ac:dyDescent="0.2">
      <c r="A238" s="33">
        <f t="shared" si="45"/>
        <v>212</v>
      </c>
      <c r="B238" s="30" t="s">
        <v>6</v>
      </c>
      <c r="C238" s="28">
        <f t="shared" si="46"/>
        <v>0</v>
      </c>
      <c r="D238" s="28">
        <f t="shared" si="47"/>
        <v>0</v>
      </c>
      <c r="E238" s="28">
        <f t="shared" si="48"/>
        <v>0</v>
      </c>
      <c r="F238" s="28">
        <f t="shared" si="49"/>
        <v>0</v>
      </c>
      <c r="G238" s="28">
        <f t="shared" si="50"/>
        <v>0</v>
      </c>
      <c r="H238" s="28">
        <f t="shared" si="51"/>
        <v>0</v>
      </c>
      <c r="I238" s="28">
        <f t="shared" si="52"/>
        <v>0</v>
      </c>
      <c r="J238" s="28">
        <f t="shared" si="53"/>
        <v>0</v>
      </c>
      <c r="K238" s="28">
        <f t="shared" si="54"/>
        <v>0</v>
      </c>
      <c r="L238" s="28">
        <f t="shared" si="55"/>
        <v>0</v>
      </c>
      <c r="M238" s="28">
        <f t="shared" si="56"/>
        <v>0</v>
      </c>
      <c r="N238" s="28">
        <f t="shared" si="57"/>
        <v>0</v>
      </c>
      <c r="O238" s="28">
        <f t="shared" si="58"/>
        <v>0</v>
      </c>
      <c r="P238" s="28">
        <f t="shared" si="59"/>
        <v>0</v>
      </c>
    </row>
    <row r="239" spans="1:16" ht="12" customHeight="1" x14ac:dyDescent="0.2">
      <c r="A239" s="33">
        <f t="shared" si="45"/>
        <v>213</v>
      </c>
      <c r="B239" s="30" t="s">
        <v>6</v>
      </c>
      <c r="C239" s="28">
        <f t="shared" si="46"/>
        <v>0</v>
      </c>
      <c r="D239" s="28">
        <f t="shared" si="47"/>
        <v>0</v>
      </c>
      <c r="E239" s="28">
        <f t="shared" si="48"/>
        <v>0</v>
      </c>
      <c r="F239" s="28">
        <f t="shared" si="49"/>
        <v>0</v>
      </c>
      <c r="G239" s="28">
        <f t="shared" si="50"/>
        <v>0</v>
      </c>
      <c r="H239" s="28">
        <f t="shared" si="51"/>
        <v>0</v>
      </c>
      <c r="I239" s="28">
        <f t="shared" si="52"/>
        <v>0</v>
      </c>
      <c r="J239" s="28">
        <f t="shared" si="53"/>
        <v>0</v>
      </c>
      <c r="K239" s="28">
        <f t="shared" si="54"/>
        <v>0</v>
      </c>
      <c r="L239" s="28">
        <f t="shared" si="55"/>
        <v>0</v>
      </c>
      <c r="M239" s="28">
        <f t="shared" si="56"/>
        <v>0</v>
      </c>
      <c r="N239" s="28">
        <f t="shared" si="57"/>
        <v>0</v>
      </c>
      <c r="O239" s="28">
        <f t="shared" si="58"/>
        <v>0</v>
      </c>
      <c r="P239" s="28">
        <f t="shared" si="59"/>
        <v>0</v>
      </c>
    </row>
    <row r="240" spans="1:16" ht="12" customHeight="1" x14ac:dyDescent="0.2">
      <c r="A240" s="33">
        <f t="shared" si="45"/>
        <v>214</v>
      </c>
      <c r="B240" s="30" t="s">
        <v>6</v>
      </c>
      <c r="C240" s="28">
        <f t="shared" si="46"/>
        <v>0</v>
      </c>
      <c r="D240" s="28">
        <f t="shared" si="47"/>
        <v>0</v>
      </c>
      <c r="E240" s="28">
        <f t="shared" si="48"/>
        <v>0</v>
      </c>
      <c r="F240" s="28">
        <f t="shared" si="49"/>
        <v>0</v>
      </c>
      <c r="G240" s="28">
        <f t="shared" si="50"/>
        <v>0</v>
      </c>
      <c r="H240" s="28">
        <f t="shared" si="51"/>
        <v>0</v>
      </c>
      <c r="I240" s="28">
        <f t="shared" si="52"/>
        <v>0</v>
      </c>
      <c r="J240" s="28">
        <f t="shared" si="53"/>
        <v>0</v>
      </c>
      <c r="K240" s="28">
        <f t="shared" si="54"/>
        <v>0</v>
      </c>
      <c r="L240" s="28">
        <f t="shared" si="55"/>
        <v>0</v>
      </c>
      <c r="M240" s="28">
        <f t="shared" si="56"/>
        <v>0</v>
      </c>
      <c r="N240" s="28">
        <f t="shared" si="57"/>
        <v>0</v>
      </c>
      <c r="O240" s="28">
        <f t="shared" si="58"/>
        <v>0</v>
      </c>
      <c r="P240" s="28">
        <f t="shared" si="59"/>
        <v>0</v>
      </c>
    </row>
    <row r="241" spans="1:16" ht="12" customHeight="1" x14ac:dyDescent="0.2">
      <c r="A241" s="33">
        <f t="shared" si="45"/>
        <v>215</v>
      </c>
      <c r="B241" s="30" t="s">
        <v>6</v>
      </c>
      <c r="C241" s="28">
        <f t="shared" si="46"/>
        <v>0</v>
      </c>
      <c r="D241" s="28">
        <f t="shared" si="47"/>
        <v>0</v>
      </c>
      <c r="E241" s="28">
        <f t="shared" si="48"/>
        <v>0</v>
      </c>
      <c r="F241" s="28">
        <f t="shared" si="49"/>
        <v>0</v>
      </c>
      <c r="G241" s="28">
        <f t="shared" si="50"/>
        <v>0</v>
      </c>
      <c r="H241" s="28">
        <f t="shared" si="51"/>
        <v>0</v>
      </c>
      <c r="I241" s="28">
        <f t="shared" si="52"/>
        <v>0</v>
      </c>
      <c r="J241" s="28">
        <f t="shared" si="53"/>
        <v>0</v>
      </c>
      <c r="K241" s="28">
        <f t="shared" si="54"/>
        <v>0</v>
      </c>
      <c r="L241" s="28">
        <f t="shared" si="55"/>
        <v>0</v>
      </c>
      <c r="M241" s="28">
        <f t="shared" si="56"/>
        <v>0</v>
      </c>
      <c r="N241" s="28">
        <f t="shared" si="57"/>
        <v>0</v>
      </c>
      <c r="O241" s="28">
        <f t="shared" si="58"/>
        <v>0</v>
      </c>
      <c r="P241" s="28">
        <f t="shared" si="59"/>
        <v>0</v>
      </c>
    </row>
    <row r="242" spans="1:16" ht="12" customHeight="1" x14ac:dyDescent="0.2">
      <c r="A242" s="33">
        <f t="shared" si="45"/>
        <v>216</v>
      </c>
      <c r="B242" s="30" t="s">
        <v>6</v>
      </c>
      <c r="C242" s="28">
        <f t="shared" si="46"/>
        <v>0</v>
      </c>
      <c r="D242" s="28">
        <f t="shared" si="47"/>
        <v>0</v>
      </c>
      <c r="E242" s="28">
        <f t="shared" si="48"/>
        <v>0</v>
      </c>
      <c r="F242" s="28">
        <f t="shared" si="49"/>
        <v>0</v>
      </c>
      <c r="G242" s="28">
        <f t="shared" si="50"/>
        <v>0</v>
      </c>
      <c r="H242" s="28">
        <f t="shared" si="51"/>
        <v>0</v>
      </c>
      <c r="I242" s="28">
        <f t="shared" si="52"/>
        <v>0</v>
      </c>
      <c r="J242" s="28">
        <f t="shared" si="53"/>
        <v>0</v>
      </c>
      <c r="K242" s="28">
        <f t="shared" si="54"/>
        <v>0</v>
      </c>
      <c r="L242" s="28">
        <f t="shared" si="55"/>
        <v>0</v>
      </c>
      <c r="M242" s="28">
        <f t="shared" si="56"/>
        <v>0</v>
      </c>
      <c r="N242" s="28">
        <f t="shared" si="57"/>
        <v>0</v>
      </c>
      <c r="O242" s="28">
        <f t="shared" si="58"/>
        <v>0</v>
      </c>
      <c r="P242" s="28">
        <f t="shared" si="59"/>
        <v>0</v>
      </c>
    </row>
    <row r="243" spans="1:16" ht="12" customHeight="1" x14ac:dyDescent="0.2">
      <c r="A243" s="33">
        <f t="shared" si="45"/>
        <v>217</v>
      </c>
      <c r="B243" s="30" t="s">
        <v>6</v>
      </c>
      <c r="C243" s="28">
        <f t="shared" si="46"/>
        <v>0</v>
      </c>
      <c r="D243" s="28">
        <f t="shared" si="47"/>
        <v>0</v>
      </c>
      <c r="E243" s="28">
        <f t="shared" si="48"/>
        <v>0</v>
      </c>
      <c r="F243" s="28">
        <f t="shared" si="49"/>
        <v>0</v>
      </c>
      <c r="G243" s="28">
        <f t="shared" si="50"/>
        <v>0</v>
      </c>
      <c r="H243" s="28">
        <f t="shared" si="51"/>
        <v>0</v>
      </c>
      <c r="I243" s="28">
        <f t="shared" si="52"/>
        <v>0</v>
      </c>
      <c r="J243" s="28">
        <f t="shared" si="53"/>
        <v>0</v>
      </c>
      <c r="K243" s="28">
        <f t="shared" si="54"/>
        <v>0</v>
      </c>
      <c r="L243" s="28">
        <f t="shared" si="55"/>
        <v>0</v>
      </c>
      <c r="M243" s="28">
        <f t="shared" si="56"/>
        <v>0</v>
      </c>
      <c r="N243" s="28">
        <f t="shared" si="57"/>
        <v>0</v>
      </c>
      <c r="O243" s="28">
        <f t="shared" si="58"/>
        <v>0</v>
      </c>
      <c r="P243" s="28">
        <f t="shared" si="59"/>
        <v>0</v>
      </c>
    </row>
    <row r="244" spans="1:16" ht="12" customHeight="1" x14ac:dyDescent="0.2">
      <c r="A244" s="33">
        <f t="shared" si="45"/>
        <v>218</v>
      </c>
      <c r="B244" s="30" t="s">
        <v>6</v>
      </c>
      <c r="C244" s="28">
        <f t="shared" si="46"/>
        <v>0</v>
      </c>
      <c r="D244" s="28">
        <f t="shared" si="47"/>
        <v>0</v>
      </c>
      <c r="E244" s="28">
        <f t="shared" si="48"/>
        <v>0</v>
      </c>
      <c r="F244" s="28">
        <f t="shared" si="49"/>
        <v>0</v>
      </c>
      <c r="G244" s="28">
        <f t="shared" si="50"/>
        <v>0</v>
      </c>
      <c r="H244" s="28">
        <f t="shared" si="51"/>
        <v>0</v>
      </c>
      <c r="I244" s="28">
        <f t="shared" si="52"/>
        <v>0</v>
      </c>
      <c r="J244" s="28">
        <f t="shared" si="53"/>
        <v>0</v>
      </c>
      <c r="K244" s="28">
        <f t="shared" si="54"/>
        <v>0</v>
      </c>
      <c r="L244" s="28">
        <f t="shared" si="55"/>
        <v>0</v>
      </c>
      <c r="M244" s="28">
        <f t="shared" si="56"/>
        <v>0</v>
      </c>
      <c r="N244" s="28">
        <f t="shared" si="57"/>
        <v>0</v>
      </c>
      <c r="O244" s="28">
        <f t="shared" si="58"/>
        <v>0</v>
      </c>
      <c r="P244" s="28">
        <f t="shared" si="59"/>
        <v>0</v>
      </c>
    </row>
    <row r="245" spans="1:16" ht="12" customHeight="1" x14ac:dyDescent="0.2">
      <c r="A245" s="33">
        <f t="shared" si="45"/>
        <v>219</v>
      </c>
      <c r="B245" s="30" t="s">
        <v>6</v>
      </c>
      <c r="C245" s="28">
        <f t="shared" si="46"/>
        <v>0</v>
      </c>
      <c r="D245" s="28">
        <f t="shared" si="47"/>
        <v>0</v>
      </c>
      <c r="E245" s="28">
        <f t="shared" si="48"/>
        <v>0</v>
      </c>
      <c r="F245" s="28">
        <f t="shared" si="49"/>
        <v>0</v>
      </c>
      <c r="G245" s="28">
        <f t="shared" si="50"/>
        <v>0</v>
      </c>
      <c r="H245" s="28">
        <f t="shared" si="51"/>
        <v>0</v>
      </c>
      <c r="I245" s="28">
        <f t="shared" si="52"/>
        <v>0</v>
      </c>
      <c r="J245" s="28">
        <f t="shared" si="53"/>
        <v>0</v>
      </c>
      <c r="K245" s="28">
        <f t="shared" si="54"/>
        <v>0</v>
      </c>
      <c r="L245" s="28">
        <f t="shared" si="55"/>
        <v>0</v>
      </c>
      <c r="M245" s="28">
        <f t="shared" si="56"/>
        <v>0</v>
      </c>
      <c r="N245" s="28">
        <f t="shared" si="57"/>
        <v>0</v>
      </c>
      <c r="O245" s="28">
        <f t="shared" si="58"/>
        <v>0</v>
      </c>
      <c r="P245" s="28">
        <f t="shared" si="59"/>
        <v>0</v>
      </c>
    </row>
    <row r="246" spans="1:16" ht="12" customHeight="1" x14ac:dyDescent="0.2">
      <c r="A246" s="33">
        <f t="shared" si="45"/>
        <v>220</v>
      </c>
      <c r="B246" s="30" t="s">
        <v>6</v>
      </c>
      <c r="C246" s="28">
        <f t="shared" si="46"/>
        <v>0</v>
      </c>
      <c r="D246" s="28">
        <f t="shared" si="47"/>
        <v>0</v>
      </c>
      <c r="E246" s="28">
        <f t="shared" si="48"/>
        <v>0</v>
      </c>
      <c r="F246" s="28">
        <f t="shared" si="49"/>
        <v>0</v>
      </c>
      <c r="G246" s="28">
        <f t="shared" si="50"/>
        <v>0</v>
      </c>
      <c r="H246" s="28">
        <f t="shared" si="51"/>
        <v>0</v>
      </c>
      <c r="I246" s="28">
        <f t="shared" si="52"/>
        <v>0</v>
      </c>
      <c r="J246" s="28">
        <f t="shared" si="53"/>
        <v>0</v>
      </c>
      <c r="K246" s="28">
        <f t="shared" si="54"/>
        <v>0</v>
      </c>
      <c r="L246" s="28">
        <f t="shared" si="55"/>
        <v>0</v>
      </c>
      <c r="M246" s="28">
        <f t="shared" si="56"/>
        <v>0</v>
      </c>
      <c r="N246" s="28">
        <f t="shared" si="57"/>
        <v>0</v>
      </c>
      <c r="O246" s="28">
        <f t="shared" si="58"/>
        <v>0</v>
      </c>
      <c r="P246" s="28">
        <f t="shared" si="59"/>
        <v>0</v>
      </c>
    </row>
    <row r="247" spans="1:16" ht="12" customHeight="1" x14ac:dyDescent="0.2">
      <c r="A247" s="33">
        <f t="shared" si="45"/>
        <v>221</v>
      </c>
      <c r="B247" s="30" t="s">
        <v>6</v>
      </c>
      <c r="C247" s="28">
        <f t="shared" si="46"/>
        <v>0</v>
      </c>
      <c r="D247" s="28">
        <f t="shared" si="47"/>
        <v>0</v>
      </c>
      <c r="E247" s="28">
        <f t="shared" si="48"/>
        <v>0</v>
      </c>
      <c r="F247" s="28">
        <f t="shared" si="49"/>
        <v>0</v>
      </c>
      <c r="G247" s="28">
        <f t="shared" si="50"/>
        <v>0</v>
      </c>
      <c r="H247" s="28">
        <f t="shared" si="51"/>
        <v>0</v>
      </c>
      <c r="I247" s="28">
        <f t="shared" si="52"/>
        <v>0</v>
      </c>
      <c r="J247" s="28">
        <f t="shared" si="53"/>
        <v>0</v>
      </c>
      <c r="K247" s="28">
        <f t="shared" si="54"/>
        <v>0</v>
      </c>
      <c r="L247" s="28">
        <f t="shared" si="55"/>
        <v>0</v>
      </c>
      <c r="M247" s="28">
        <f t="shared" si="56"/>
        <v>0</v>
      </c>
      <c r="N247" s="28">
        <f t="shared" si="57"/>
        <v>0</v>
      </c>
      <c r="O247" s="28">
        <f t="shared" si="58"/>
        <v>0</v>
      </c>
      <c r="P247" s="28">
        <f t="shared" si="59"/>
        <v>0</v>
      </c>
    </row>
    <row r="248" spans="1:16" ht="12" customHeight="1" x14ac:dyDescent="0.2">
      <c r="A248" s="33">
        <f t="shared" si="45"/>
        <v>222</v>
      </c>
      <c r="B248" s="30" t="s">
        <v>6</v>
      </c>
      <c r="C248" s="28">
        <f t="shared" si="46"/>
        <v>0</v>
      </c>
      <c r="D248" s="28">
        <f t="shared" si="47"/>
        <v>0</v>
      </c>
      <c r="E248" s="28">
        <f t="shared" si="48"/>
        <v>0</v>
      </c>
      <c r="F248" s="28">
        <f t="shared" si="49"/>
        <v>0</v>
      </c>
      <c r="G248" s="28">
        <f t="shared" si="50"/>
        <v>0</v>
      </c>
      <c r="H248" s="28">
        <f t="shared" si="51"/>
        <v>0</v>
      </c>
      <c r="I248" s="28">
        <f t="shared" si="52"/>
        <v>0</v>
      </c>
      <c r="J248" s="28">
        <f t="shared" si="53"/>
        <v>0</v>
      </c>
      <c r="K248" s="28">
        <f t="shared" si="54"/>
        <v>0</v>
      </c>
      <c r="L248" s="28">
        <f t="shared" si="55"/>
        <v>0</v>
      </c>
      <c r="M248" s="28">
        <f t="shared" si="56"/>
        <v>0</v>
      </c>
      <c r="N248" s="28">
        <f t="shared" si="57"/>
        <v>0</v>
      </c>
      <c r="O248" s="28">
        <f t="shared" si="58"/>
        <v>0</v>
      </c>
      <c r="P248" s="28">
        <f t="shared" si="59"/>
        <v>0</v>
      </c>
    </row>
    <row r="249" spans="1:16" ht="12" customHeight="1" x14ac:dyDescent="0.2">
      <c r="A249" s="33">
        <f t="shared" si="45"/>
        <v>223</v>
      </c>
      <c r="B249" s="30" t="s">
        <v>6</v>
      </c>
      <c r="C249" s="28">
        <f t="shared" si="46"/>
        <v>0</v>
      </c>
      <c r="D249" s="28">
        <f t="shared" si="47"/>
        <v>0</v>
      </c>
      <c r="E249" s="28">
        <f t="shared" si="48"/>
        <v>0</v>
      </c>
      <c r="F249" s="28">
        <f t="shared" si="49"/>
        <v>0</v>
      </c>
      <c r="G249" s="28">
        <f t="shared" si="50"/>
        <v>0</v>
      </c>
      <c r="H249" s="28">
        <f t="shared" si="51"/>
        <v>0</v>
      </c>
      <c r="I249" s="28">
        <f t="shared" si="52"/>
        <v>0</v>
      </c>
      <c r="J249" s="28">
        <f t="shared" si="53"/>
        <v>0</v>
      </c>
      <c r="K249" s="28">
        <f t="shared" si="54"/>
        <v>0</v>
      </c>
      <c r="L249" s="28">
        <f t="shared" si="55"/>
        <v>0</v>
      </c>
      <c r="M249" s="28">
        <f t="shared" si="56"/>
        <v>0</v>
      </c>
      <c r="N249" s="28">
        <f t="shared" si="57"/>
        <v>0</v>
      </c>
      <c r="O249" s="28">
        <f t="shared" si="58"/>
        <v>0</v>
      </c>
      <c r="P249" s="28">
        <f t="shared" si="59"/>
        <v>0</v>
      </c>
    </row>
    <row r="250" spans="1:16" ht="12" customHeight="1" x14ac:dyDescent="0.2">
      <c r="A250" s="33">
        <f t="shared" si="45"/>
        <v>224</v>
      </c>
      <c r="B250" s="30" t="s">
        <v>6</v>
      </c>
      <c r="C250" s="28">
        <f t="shared" si="46"/>
        <v>0</v>
      </c>
      <c r="D250" s="28">
        <f t="shared" si="47"/>
        <v>0</v>
      </c>
      <c r="E250" s="28">
        <f t="shared" si="48"/>
        <v>0</v>
      </c>
      <c r="F250" s="28">
        <f t="shared" si="49"/>
        <v>0</v>
      </c>
      <c r="G250" s="28">
        <f t="shared" si="50"/>
        <v>0</v>
      </c>
      <c r="H250" s="28">
        <f t="shared" si="51"/>
        <v>0</v>
      </c>
      <c r="I250" s="28">
        <f t="shared" si="52"/>
        <v>0</v>
      </c>
      <c r="J250" s="28">
        <f t="shared" si="53"/>
        <v>0</v>
      </c>
      <c r="K250" s="28">
        <f t="shared" si="54"/>
        <v>0</v>
      </c>
      <c r="L250" s="28">
        <f t="shared" si="55"/>
        <v>0</v>
      </c>
      <c r="M250" s="28">
        <f t="shared" si="56"/>
        <v>0</v>
      </c>
      <c r="N250" s="28">
        <f t="shared" si="57"/>
        <v>0</v>
      </c>
      <c r="O250" s="28">
        <f t="shared" si="58"/>
        <v>0</v>
      </c>
      <c r="P250" s="28">
        <f t="shared" si="59"/>
        <v>0</v>
      </c>
    </row>
    <row r="251" spans="1:16" ht="12" customHeight="1" x14ac:dyDescent="0.2">
      <c r="A251" s="33">
        <f t="shared" si="45"/>
        <v>225</v>
      </c>
      <c r="B251" s="30" t="s">
        <v>6</v>
      </c>
      <c r="C251" s="28">
        <f t="shared" si="46"/>
        <v>0</v>
      </c>
      <c r="D251" s="28">
        <f t="shared" si="47"/>
        <v>0</v>
      </c>
      <c r="E251" s="28">
        <f t="shared" si="48"/>
        <v>0</v>
      </c>
      <c r="F251" s="28">
        <f t="shared" si="49"/>
        <v>0</v>
      </c>
      <c r="G251" s="28">
        <f t="shared" si="50"/>
        <v>0</v>
      </c>
      <c r="H251" s="28">
        <f t="shared" si="51"/>
        <v>0</v>
      </c>
      <c r="I251" s="28">
        <f t="shared" si="52"/>
        <v>0</v>
      </c>
      <c r="J251" s="28">
        <f t="shared" si="53"/>
        <v>0</v>
      </c>
      <c r="K251" s="28">
        <f t="shared" si="54"/>
        <v>0</v>
      </c>
      <c r="L251" s="28">
        <f t="shared" si="55"/>
        <v>0</v>
      </c>
      <c r="M251" s="28">
        <f t="shared" si="56"/>
        <v>0</v>
      </c>
      <c r="N251" s="28">
        <f t="shared" si="57"/>
        <v>0</v>
      </c>
      <c r="O251" s="28">
        <f t="shared" si="58"/>
        <v>0</v>
      </c>
      <c r="P251" s="28">
        <f t="shared" si="59"/>
        <v>0</v>
      </c>
    </row>
    <row r="252" spans="1:16" ht="12" customHeight="1" x14ac:dyDescent="0.2">
      <c r="A252" s="33">
        <f t="shared" si="45"/>
        <v>226</v>
      </c>
      <c r="B252" s="30" t="s">
        <v>6</v>
      </c>
      <c r="C252" s="28">
        <f t="shared" si="46"/>
        <v>0</v>
      </c>
      <c r="D252" s="28">
        <f t="shared" si="47"/>
        <v>0</v>
      </c>
      <c r="E252" s="28">
        <f t="shared" si="48"/>
        <v>0</v>
      </c>
      <c r="F252" s="28">
        <f t="shared" si="49"/>
        <v>0</v>
      </c>
      <c r="G252" s="28">
        <f t="shared" si="50"/>
        <v>0</v>
      </c>
      <c r="H252" s="28">
        <f t="shared" si="51"/>
        <v>0</v>
      </c>
      <c r="I252" s="28">
        <f t="shared" si="52"/>
        <v>0</v>
      </c>
      <c r="J252" s="28">
        <f t="shared" si="53"/>
        <v>0</v>
      </c>
      <c r="K252" s="28">
        <f t="shared" si="54"/>
        <v>0</v>
      </c>
      <c r="L252" s="28">
        <f t="shared" si="55"/>
        <v>0</v>
      </c>
      <c r="M252" s="28">
        <f t="shared" si="56"/>
        <v>0</v>
      </c>
      <c r="N252" s="28">
        <f t="shared" si="57"/>
        <v>0</v>
      </c>
      <c r="O252" s="28">
        <f t="shared" si="58"/>
        <v>0</v>
      </c>
      <c r="P252" s="28">
        <f t="shared" si="59"/>
        <v>0</v>
      </c>
    </row>
    <row r="253" spans="1:16" ht="12" customHeight="1" x14ac:dyDescent="0.2">
      <c r="A253" s="33">
        <f t="shared" si="45"/>
        <v>227</v>
      </c>
      <c r="B253" s="30" t="s">
        <v>6</v>
      </c>
      <c r="C253" s="28">
        <f t="shared" si="46"/>
        <v>0</v>
      </c>
      <c r="D253" s="28">
        <f t="shared" si="47"/>
        <v>0</v>
      </c>
      <c r="E253" s="28">
        <f t="shared" si="48"/>
        <v>0</v>
      </c>
      <c r="F253" s="28">
        <f t="shared" si="49"/>
        <v>0</v>
      </c>
      <c r="G253" s="28">
        <f t="shared" si="50"/>
        <v>0</v>
      </c>
      <c r="H253" s="28">
        <f t="shared" si="51"/>
        <v>0</v>
      </c>
      <c r="I253" s="28">
        <f t="shared" si="52"/>
        <v>0</v>
      </c>
      <c r="J253" s="28">
        <f t="shared" si="53"/>
        <v>0</v>
      </c>
      <c r="K253" s="28">
        <f t="shared" si="54"/>
        <v>0</v>
      </c>
      <c r="L253" s="28">
        <f t="shared" si="55"/>
        <v>0</v>
      </c>
      <c r="M253" s="28">
        <f t="shared" si="56"/>
        <v>0</v>
      </c>
      <c r="N253" s="28">
        <f t="shared" si="57"/>
        <v>0</v>
      </c>
      <c r="O253" s="28">
        <f t="shared" si="58"/>
        <v>0</v>
      </c>
      <c r="P253" s="28">
        <f t="shared" si="59"/>
        <v>0</v>
      </c>
    </row>
    <row r="254" spans="1:16" ht="12" customHeight="1" x14ac:dyDescent="0.2">
      <c r="A254" s="33">
        <f t="shared" si="45"/>
        <v>228</v>
      </c>
      <c r="B254" s="30" t="s">
        <v>6</v>
      </c>
      <c r="C254" s="28">
        <f t="shared" si="46"/>
        <v>0</v>
      </c>
      <c r="D254" s="28">
        <f t="shared" si="47"/>
        <v>0</v>
      </c>
      <c r="E254" s="28">
        <f t="shared" si="48"/>
        <v>0</v>
      </c>
      <c r="F254" s="28">
        <f t="shared" si="49"/>
        <v>0</v>
      </c>
      <c r="G254" s="28">
        <f t="shared" si="50"/>
        <v>0</v>
      </c>
      <c r="H254" s="28">
        <f t="shared" si="51"/>
        <v>0</v>
      </c>
      <c r="I254" s="28">
        <f t="shared" si="52"/>
        <v>0</v>
      </c>
      <c r="J254" s="28">
        <f t="shared" si="53"/>
        <v>0</v>
      </c>
      <c r="K254" s="28">
        <f t="shared" si="54"/>
        <v>0</v>
      </c>
      <c r="L254" s="28">
        <f t="shared" si="55"/>
        <v>0</v>
      </c>
      <c r="M254" s="28">
        <f t="shared" si="56"/>
        <v>0</v>
      </c>
      <c r="N254" s="28">
        <f t="shared" si="57"/>
        <v>0</v>
      </c>
      <c r="O254" s="28">
        <f t="shared" si="58"/>
        <v>0</v>
      </c>
      <c r="P254" s="28">
        <f t="shared" si="59"/>
        <v>0</v>
      </c>
    </row>
    <row r="255" spans="1:16" ht="12" customHeight="1" x14ac:dyDescent="0.2">
      <c r="A255" s="33">
        <f t="shared" si="45"/>
        <v>229</v>
      </c>
      <c r="B255" s="30" t="s">
        <v>6</v>
      </c>
      <c r="C255" s="28">
        <f t="shared" si="46"/>
        <v>0</v>
      </c>
      <c r="D255" s="28">
        <f t="shared" si="47"/>
        <v>0</v>
      </c>
      <c r="E255" s="28">
        <f t="shared" si="48"/>
        <v>0</v>
      </c>
      <c r="F255" s="28">
        <f t="shared" si="49"/>
        <v>0</v>
      </c>
      <c r="G255" s="28">
        <f t="shared" si="50"/>
        <v>0</v>
      </c>
      <c r="H255" s="28">
        <f t="shared" si="51"/>
        <v>0</v>
      </c>
      <c r="I255" s="28">
        <f t="shared" si="52"/>
        <v>0</v>
      </c>
      <c r="J255" s="28">
        <f t="shared" si="53"/>
        <v>0</v>
      </c>
      <c r="K255" s="28">
        <f t="shared" si="54"/>
        <v>0</v>
      </c>
      <c r="L255" s="28">
        <f t="shared" si="55"/>
        <v>0</v>
      </c>
      <c r="M255" s="28">
        <f t="shared" si="56"/>
        <v>0</v>
      </c>
      <c r="N255" s="28">
        <f t="shared" si="57"/>
        <v>0</v>
      </c>
      <c r="O255" s="28">
        <f t="shared" si="58"/>
        <v>0</v>
      </c>
      <c r="P255" s="28">
        <f t="shared" si="59"/>
        <v>0</v>
      </c>
    </row>
    <row r="256" spans="1:16" ht="12" customHeight="1" x14ac:dyDescent="0.2">
      <c r="A256" s="33">
        <f t="shared" si="45"/>
        <v>230</v>
      </c>
      <c r="B256" s="30" t="s">
        <v>6</v>
      </c>
      <c r="C256" s="28">
        <f t="shared" si="46"/>
        <v>0</v>
      </c>
      <c r="D256" s="28">
        <f t="shared" si="47"/>
        <v>0</v>
      </c>
      <c r="E256" s="28">
        <f t="shared" si="48"/>
        <v>0</v>
      </c>
      <c r="F256" s="28">
        <f t="shared" si="49"/>
        <v>0</v>
      </c>
      <c r="G256" s="28">
        <f t="shared" si="50"/>
        <v>0</v>
      </c>
      <c r="H256" s="28">
        <f t="shared" si="51"/>
        <v>0</v>
      </c>
      <c r="I256" s="28">
        <f t="shared" si="52"/>
        <v>0</v>
      </c>
      <c r="J256" s="28">
        <f t="shared" si="53"/>
        <v>0</v>
      </c>
      <c r="K256" s="28">
        <f t="shared" si="54"/>
        <v>0</v>
      </c>
      <c r="L256" s="28">
        <f t="shared" si="55"/>
        <v>0</v>
      </c>
      <c r="M256" s="28">
        <f t="shared" si="56"/>
        <v>0</v>
      </c>
      <c r="N256" s="28">
        <f t="shared" si="57"/>
        <v>0</v>
      </c>
      <c r="O256" s="28">
        <f t="shared" si="58"/>
        <v>0</v>
      </c>
      <c r="P256" s="28">
        <f t="shared" si="59"/>
        <v>0</v>
      </c>
    </row>
    <row r="257" spans="1:16" ht="12" customHeight="1" x14ac:dyDescent="0.2">
      <c r="A257" s="33">
        <f t="shared" si="45"/>
        <v>231</v>
      </c>
      <c r="B257" s="30" t="s">
        <v>6</v>
      </c>
      <c r="C257" s="28">
        <f t="shared" si="46"/>
        <v>0</v>
      </c>
      <c r="D257" s="28">
        <f t="shared" si="47"/>
        <v>0</v>
      </c>
      <c r="E257" s="28">
        <f t="shared" si="48"/>
        <v>0</v>
      </c>
      <c r="F257" s="28">
        <f t="shared" si="49"/>
        <v>0</v>
      </c>
      <c r="G257" s="28">
        <f t="shared" si="50"/>
        <v>0</v>
      </c>
      <c r="H257" s="28">
        <f t="shared" si="51"/>
        <v>0</v>
      </c>
      <c r="I257" s="28">
        <f t="shared" si="52"/>
        <v>0</v>
      </c>
      <c r="J257" s="28">
        <f t="shared" si="53"/>
        <v>0</v>
      </c>
      <c r="K257" s="28">
        <f t="shared" si="54"/>
        <v>0</v>
      </c>
      <c r="L257" s="28">
        <f t="shared" si="55"/>
        <v>0</v>
      </c>
      <c r="M257" s="28">
        <f t="shared" si="56"/>
        <v>0</v>
      </c>
      <c r="N257" s="28">
        <f t="shared" si="57"/>
        <v>0</v>
      </c>
      <c r="O257" s="28">
        <f t="shared" si="58"/>
        <v>0</v>
      </c>
      <c r="P257" s="28">
        <f t="shared" si="59"/>
        <v>0</v>
      </c>
    </row>
    <row r="258" spans="1:16" ht="12" customHeight="1" x14ac:dyDescent="0.2">
      <c r="A258" s="33">
        <f t="shared" si="45"/>
        <v>232</v>
      </c>
      <c r="B258" s="30" t="s">
        <v>6</v>
      </c>
      <c r="C258" s="28">
        <f t="shared" si="46"/>
        <v>0</v>
      </c>
      <c r="D258" s="28">
        <f t="shared" si="47"/>
        <v>0</v>
      </c>
      <c r="E258" s="28">
        <f t="shared" si="48"/>
        <v>0</v>
      </c>
      <c r="F258" s="28">
        <f t="shared" si="49"/>
        <v>0</v>
      </c>
      <c r="G258" s="28">
        <f t="shared" si="50"/>
        <v>0</v>
      </c>
      <c r="H258" s="28">
        <f t="shared" si="51"/>
        <v>0</v>
      </c>
      <c r="I258" s="28">
        <f t="shared" si="52"/>
        <v>0</v>
      </c>
      <c r="J258" s="28">
        <f t="shared" si="53"/>
        <v>0</v>
      </c>
      <c r="K258" s="28">
        <f t="shared" si="54"/>
        <v>0</v>
      </c>
      <c r="L258" s="28">
        <f t="shared" si="55"/>
        <v>0</v>
      </c>
      <c r="M258" s="28">
        <f t="shared" si="56"/>
        <v>0</v>
      </c>
      <c r="N258" s="28">
        <f t="shared" si="57"/>
        <v>0</v>
      </c>
      <c r="O258" s="28">
        <f t="shared" si="58"/>
        <v>0</v>
      </c>
      <c r="P258" s="28">
        <f t="shared" si="59"/>
        <v>0</v>
      </c>
    </row>
    <row r="259" spans="1:16" ht="12" customHeight="1" x14ac:dyDescent="0.2">
      <c r="A259" s="33">
        <f t="shared" si="45"/>
        <v>233</v>
      </c>
      <c r="B259" s="30" t="s">
        <v>6</v>
      </c>
      <c r="C259" s="28">
        <f t="shared" si="46"/>
        <v>0</v>
      </c>
      <c r="D259" s="28">
        <f t="shared" si="47"/>
        <v>0</v>
      </c>
      <c r="E259" s="28">
        <f t="shared" si="48"/>
        <v>0</v>
      </c>
      <c r="F259" s="28">
        <f t="shared" si="49"/>
        <v>0</v>
      </c>
      <c r="G259" s="28">
        <f t="shared" si="50"/>
        <v>0</v>
      </c>
      <c r="H259" s="28">
        <f t="shared" si="51"/>
        <v>0</v>
      </c>
      <c r="I259" s="28">
        <f t="shared" si="52"/>
        <v>0</v>
      </c>
      <c r="J259" s="28">
        <f t="shared" si="53"/>
        <v>0</v>
      </c>
      <c r="K259" s="28">
        <f t="shared" si="54"/>
        <v>0</v>
      </c>
      <c r="L259" s="28">
        <f t="shared" si="55"/>
        <v>0</v>
      </c>
      <c r="M259" s="28">
        <f t="shared" si="56"/>
        <v>0</v>
      </c>
      <c r="N259" s="28">
        <f t="shared" si="57"/>
        <v>0</v>
      </c>
      <c r="O259" s="28">
        <f t="shared" si="58"/>
        <v>0</v>
      </c>
      <c r="P259" s="28">
        <f t="shared" si="59"/>
        <v>0</v>
      </c>
    </row>
    <row r="260" spans="1:16" ht="12" customHeight="1" x14ac:dyDescent="0.2">
      <c r="A260" s="33">
        <f t="shared" si="45"/>
        <v>234</v>
      </c>
      <c r="B260" s="30" t="s">
        <v>6</v>
      </c>
      <c r="C260" s="28">
        <f t="shared" si="46"/>
        <v>0</v>
      </c>
      <c r="D260" s="28">
        <f t="shared" si="47"/>
        <v>0</v>
      </c>
      <c r="E260" s="28">
        <f t="shared" si="48"/>
        <v>0</v>
      </c>
      <c r="F260" s="28">
        <f t="shared" si="49"/>
        <v>0</v>
      </c>
      <c r="G260" s="28">
        <f t="shared" si="50"/>
        <v>0</v>
      </c>
      <c r="H260" s="28">
        <f t="shared" si="51"/>
        <v>0</v>
      </c>
      <c r="I260" s="28">
        <f t="shared" si="52"/>
        <v>0</v>
      </c>
      <c r="J260" s="28">
        <f t="shared" si="53"/>
        <v>0</v>
      </c>
      <c r="K260" s="28">
        <f t="shared" si="54"/>
        <v>0</v>
      </c>
      <c r="L260" s="28">
        <f t="shared" si="55"/>
        <v>0</v>
      </c>
      <c r="M260" s="28">
        <f t="shared" si="56"/>
        <v>0</v>
      </c>
      <c r="N260" s="28">
        <f t="shared" si="57"/>
        <v>0</v>
      </c>
      <c r="O260" s="28">
        <f t="shared" si="58"/>
        <v>0</v>
      </c>
      <c r="P260" s="28">
        <f t="shared" si="59"/>
        <v>0</v>
      </c>
    </row>
    <row r="261" spans="1:16" ht="12" customHeight="1" x14ac:dyDescent="0.2">
      <c r="A261" s="33">
        <f t="shared" si="45"/>
        <v>235</v>
      </c>
      <c r="B261" s="30" t="s">
        <v>6</v>
      </c>
      <c r="C261" s="28">
        <f t="shared" si="46"/>
        <v>0</v>
      </c>
      <c r="D261" s="28">
        <f t="shared" si="47"/>
        <v>0</v>
      </c>
      <c r="E261" s="28">
        <f t="shared" si="48"/>
        <v>0</v>
      </c>
      <c r="F261" s="28">
        <f t="shared" si="49"/>
        <v>0</v>
      </c>
      <c r="G261" s="28">
        <f t="shared" si="50"/>
        <v>0</v>
      </c>
      <c r="H261" s="28">
        <f t="shared" si="51"/>
        <v>0</v>
      </c>
      <c r="I261" s="28">
        <f t="shared" si="52"/>
        <v>0</v>
      </c>
      <c r="J261" s="28">
        <f t="shared" si="53"/>
        <v>0</v>
      </c>
      <c r="K261" s="28">
        <f t="shared" si="54"/>
        <v>0</v>
      </c>
      <c r="L261" s="28">
        <f t="shared" si="55"/>
        <v>0</v>
      </c>
      <c r="M261" s="28">
        <f t="shared" si="56"/>
        <v>0</v>
      </c>
      <c r="N261" s="28">
        <f t="shared" si="57"/>
        <v>0</v>
      </c>
      <c r="O261" s="28">
        <f t="shared" si="58"/>
        <v>0</v>
      </c>
      <c r="P261" s="28">
        <f t="shared" si="59"/>
        <v>0</v>
      </c>
    </row>
    <row r="262" spans="1:16" ht="12" customHeight="1" x14ac:dyDescent="0.2">
      <c r="A262" s="33">
        <f t="shared" si="45"/>
        <v>236</v>
      </c>
      <c r="B262" s="30" t="s">
        <v>6</v>
      </c>
      <c r="C262" s="28">
        <f t="shared" si="46"/>
        <v>0</v>
      </c>
      <c r="D262" s="28">
        <f t="shared" si="47"/>
        <v>0</v>
      </c>
      <c r="E262" s="28">
        <f t="shared" si="48"/>
        <v>0</v>
      </c>
      <c r="F262" s="28">
        <f t="shared" si="49"/>
        <v>0</v>
      </c>
      <c r="G262" s="28">
        <f t="shared" si="50"/>
        <v>0</v>
      </c>
      <c r="H262" s="28">
        <f t="shared" si="51"/>
        <v>0</v>
      </c>
      <c r="I262" s="28">
        <f t="shared" si="52"/>
        <v>0</v>
      </c>
      <c r="J262" s="28">
        <f t="shared" si="53"/>
        <v>0</v>
      </c>
      <c r="K262" s="28">
        <f t="shared" si="54"/>
        <v>0</v>
      </c>
      <c r="L262" s="28">
        <f t="shared" si="55"/>
        <v>0</v>
      </c>
      <c r="M262" s="28">
        <f t="shared" si="56"/>
        <v>0</v>
      </c>
      <c r="N262" s="28">
        <f t="shared" si="57"/>
        <v>0</v>
      </c>
      <c r="O262" s="28">
        <f t="shared" si="58"/>
        <v>0</v>
      </c>
      <c r="P262" s="28">
        <f t="shared" si="59"/>
        <v>0</v>
      </c>
    </row>
    <row r="263" spans="1:16" ht="12" customHeight="1" x14ac:dyDescent="0.2">
      <c r="A263" s="33">
        <f t="shared" si="45"/>
        <v>237</v>
      </c>
      <c r="B263" s="30" t="s">
        <v>6</v>
      </c>
      <c r="C263" s="28">
        <f t="shared" si="46"/>
        <v>0</v>
      </c>
      <c r="D263" s="28">
        <f t="shared" si="47"/>
        <v>0</v>
      </c>
      <c r="E263" s="28">
        <f t="shared" si="48"/>
        <v>0</v>
      </c>
      <c r="F263" s="28">
        <f t="shared" si="49"/>
        <v>0</v>
      </c>
      <c r="G263" s="28">
        <f t="shared" si="50"/>
        <v>0</v>
      </c>
      <c r="H263" s="28">
        <f t="shared" si="51"/>
        <v>0</v>
      </c>
      <c r="I263" s="28">
        <f t="shared" si="52"/>
        <v>0</v>
      </c>
      <c r="J263" s="28">
        <f t="shared" si="53"/>
        <v>0</v>
      </c>
      <c r="K263" s="28">
        <f t="shared" si="54"/>
        <v>0</v>
      </c>
      <c r="L263" s="28">
        <f t="shared" si="55"/>
        <v>0</v>
      </c>
      <c r="M263" s="28">
        <f t="shared" si="56"/>
        <v>0</v>
      </c>
      <c r="N263" s="28">
        <f t="shared" si="57"/>
        <v>0</v>
      </c>
      <c r="O263" s="28">
        <f t="shared" si="58"/>
        <v>0</v>
      </c>
      <c r="P263" s="28">
        <f t="shared" si="59"/>
        <v>0</v>
      </c>
    </row>
    <row r="264" spans="1:16" ht="12" customHeight="1" x14ac:dyDescent="0.2">
      <c r="A264" s="33">
        <f t="shared" si="45"/>
        <v>238</v>
      </c>
      <c r="B264" s="30" t="s">
        <v>6</v>
      </c>
      <c r="C264" s="28">
        <f t="shared" si="46"/>
        <v>0</v>
      </c>
      <c r="D264" s="28">
        <f t="shared" si="47"/>
        <v>0</v>
      </c>
      <c r="E264" s="28">
        <f t="shared" si="48"/>
        <v>0</v>
      </c>
      <c r="F264" s="28">
        <f t="shared" si="49"/>
        <v>0</v>
      </c>
      <c r="G264" s="28">
        <f t="shared" si="50"/>
        <v>0</v>
      </c>
      <c r="H264" s="28">
        <f t="shared" si="51"/>
        <v>0</v>
      </c>
      <c r="I264" s="28">
        <f t="shared" si="52"/>
        <v>0</v>
      </c>
      <c r="J264" s="28">
        <f t="shared" si="53"/>
        <v>0</v>
      </c>
      <c r="K264" s="28">
        <f t="shared" si="54"/>
        <v>0</v>
      </c>
      <c r="L264" s="28">
        <f t="shared" si="55"/>
        <v>0</v>
      </c>
      <c r="M264" s="28">
        <f t="shared" si="56"/>
        <v>0</v>
      </c>
      <c r="N264" s="28">
        <f t="shared" si="57"/>
        <v>0</v>
      </c>
      <c r="O264" s="28">
        <f t="shared" si="58"/>
        <v>0</v>
      </c>
      <c r="P264" s="28">
        <f t="shared" si="59"/>
        <v>0</v>
      </c>
    </row>
    <row r="265" spans="1:16" ht="12" customHeight="1" x14ac:dyDescent="0.2">
      <c r="A265" s="33">
        <f t="shared" si="45"/>
        <v>239</v>
      </c>
      <c r="B265" s="30" t="s">
        <v>6</v>
      </c>
      <c r="C265" s="28">
        <f t="shared" si="46"/>
        <v>0</v>
      </c>
      <c r="D265" s="28">
        <f t="shared" si="47"/>
        <v>0</v>
      </c>
      <c r="E265" s="28">
        <f t="shared" si="48"/>
        <v>0</v>
      </c>
      <c r="F265" s="28">
        <f t="shared" si="49"/>
        <v>0</v>
      </c>
      <c r="G265" s="28">
        <f t="shared" si="50"/>
        <v>0</v>
      </c>
      <c r="H265" s="28">
        <f t="shared" si="51"/>
        <v>0</v>
      </c>
      <c r="I265" s="28">
        <f t="shared" si="52"/>
        <v>0</v>
      </c>
      <c r="J265" s="28">
        <f t="shared" si="53"/>
        <v>0</v>
      </c>
      <c r="K265" s="28">
        <f t="shared" si="54"/>
        <v>0</v>
      </c>
      <c r="L265" s="28">
        <f t="shared" si="55"/>
        <v>0</v>
      </c>
      <c r="M265" s="28">
        <f t="shared" si="56"/>
        <v>0</v>
      </c>
      <c r="N265" s="28">
        <f t="shared" si="57"/>
        <v>0</v>
      </c>
      <c r="O265" s="28">
        <f t="shared" si="58"/>
        <v>0</v>
      </c>
      <c r="P265" s="28">
        <f t="shared" si="59"/>
        <v>0</v>
      </c>
    </row>
    <row r="266" spans="1:16" ht="12" customHeight="1" x14ac:dyDescent="0.2">
      <c r="A266" s="33">
        <f t="shared" si="45"/>
        <v>240</v>
      </c>
      <c r="B266" s="30" t="s">
        <v>6</v>
      </c>
      <c r="C266" s="28">
        <f t="shared" si="46"/>
        <v>0</v>
      </c>
      <c r="D266" s="28">
        <f t="shared" si="47"/>
        <v>0</v>
      </c>
      <c r="E266" s="28">
        <f t="shared" si="48"/>
        <v>0</v>
      </c>
      <c r="F266" s="28">
        <f t="shared" si="49"/>
        <v>0</v>
      </c>
      <c r="G266" s="28">
        <f t="shared" si="50"/>
        <v>0</v>
      </c>
      <c r="H266" s="28">
        <f t="shared" si="51"/>
        <v>0</v>
      </c>
      <c r="I266" s="28">
        <f t="shared" si="52"/>
        <v>0</v>
      </c>
      <c r="J266" s="28">
        <f t="shared" si="53"/>
        <v>0</v>
      </c>
      <c r="K266" s="28">
        <f t="shared" si="54"/>
        <v>0</v>
      </c>
      <c r="L266" s="28">
        <f t="shared" si="55"/>
        <v>0</v>
      </c>
      <c r="M266" s="28">
        <f t="shared" si="56"/>
        <v>0</v>
      </c>
      <c r="N266" s="28">
        <f t="shared" si="57"/>
        <v>0</v>
      </c>
      <c r="O266" s="28">
        <f t="shared" si="58"/>
        <v>0</v>
      </c>
      <c r="P266" s="28">
        <f t="shared" si="59"/>
        <v>0</v>
      </c>
    </row>
    <row r="267" spans="1:16" ht="12" customHeight="1" x14ac:dyDescent="0.2">
      <c r="A267" s="33">
        <f t="shared" si="45"/>
        <v>241</v>
      </c>
      <c r="B267" s="30" t="s">
        <v>6</v>
      </c>
      <c r="C267" s="28">
        <f t="shared" si="46"/>
        <v>0</v>
      </c>
      <c r="D267" s="28">
        <f t="shared" si="47"/>
        <v>0</v>
      </c>
      <c r="E267" s="28">
        <f t="shared" si="48"/>
        <v>0</v>
      </c>
      <c r="F267" s="28">
        <f t="shared" si="49"/>
        <v>0</v>
      </c>
      <c r="G267" s="28">
        <f t="shared" si="50"/>
        <v>0</v>
      </c>
      <c r="H267" s="28">
        <f t="shared" si="51"/>
        <v>0</v>
      </c>
      <c r="I267" s="28">
        <f t="shared" si="52"/>
        <v>0</v>
      </c>
      <c r="J267" s="28">
        <f t="shared" si="53"/>
        <v>0</v>
      </c>
      <c r="K267" s="28">
        <f t="shared" si="54"/>
        <v>0</v>
      </c>
      <c r="L267" s="28">
        <f t="shared" si="55"/>
        <v>0</v>
      </c>
      <c r="M267" s="28">
        <f t="shared" si="56"/>
        <v>0</v>
      </c>
      <c r="N267" s="28">
        <f t="shared" si="57"/>
        <v>0</v>
      </c>
      <c r="O267" s="28">
        <f t="shared" si="58"/>
        <v>0</v>
      </c>
      <c r="P267" s="28">
        <f t="shared" si="59"/>
        <v>0</v>
      </c>
    </row>
    <row r="268" spans="1:16" ht="12" customHeight="1" x14ac:dyDescent="0.2">
      <c r="A268" s="33">
        <f t="shared" si="45"/>
        <v>242</v>
      </c>
      <c r="B268" s="30" t="s">
        <v>6</v>
      </c>
      <c r="C268" s="28">
        <f t="shared" si="46"/>
        <v>0</v>
      </c>
      <c r="D268" s="28">
        <f t="shared" si="47"/>
        <v>0</v>
      </c>
      <c r="E268" s="28">
        <f t="shared" si="48"/>
        <v>0</v>
      </c>
      <c r="F268" s="28">
        <f t="shared" si="49"/>
        <v>0</v>
      </c>
      <c r="G268" s="28">
        <f t="shared" si="50"/>
        <v>0</v>
      </c>
      <c r="H268" s="28">
        <f t="shared" si="51"/>
        <v>0</v>
      </c>
      <c r="I268" s="28">
        <f t="shared" si="52"/>
        <v>0</v>
      </c>
      <c r="J268" s="28">
        <f t="shared" si="53"/>
        <v>0</v>
      </c>
      <c r="K268" s="28">
        <f t="shared" si="54"/>
        <v>0</v>
      </c>
      <c r="L268" s="28">
        <f t="shared" si="55"/>
        <v>0</v>
      </c>
      <c r="M268" s="28">
        <f t="shared" si="56"/>
        <v>0</v>
      </c>
      <c r="N268" s="28">
        <f t="shared" si="57"/>
        <v>0</v>
      </c>
      <c r="O268" s="28">
        <f t="shared" si="58"/>
        <v>0</v>
      </c>
      <c r="P268" s="28">
        <f t="shared" si="59"/>
        <v>0</v>
      </c>
    </row>
    <row r="269" spans="1:16" ht="12" customHeight="1" x14ac:dyDescent="0.2">
      <c r="A269" s="33">
        <f t="shared" si="45"/>
        <v>243</v>
      </c>
      <c r="B269" s="30" t="s">
        <v>6</v>
      </c>
      <c r="C269" s="28">
        <f t="shared" si="46"/>
        <v>0</v>
      </c>
      <c r="D269" s="28">
        <f t="shared" si="47"/>
        <v>0</v>
      </c>
      <c r="E269" s="28">
        <f t="shared" si="48"/>
        <v>0</v>
      </c>
      <c r="F269" s="28">
        <f t="shared" si="49"/>
        <v>0</v>
      </c>
      <c r="G269" s="28">
        <f t="shared" si="50"/>
        <v>0</v>
      </c>
      <c r="H269" s="28">
        <f t="shared" si="51"/>
        <v>0</v>
      </c>
      <c r="I269" s="28">
        <f t="shared" si="52"/>
        <v>0</v>
      </c>
      <c r="J269" s="28">
        <f t="shared" si="53"/>
        <v>0</v>
      </c>
      <c r="K269" s="28">
        <f t="shared" si="54"/>
        <v>0</v>
      </c>
      <c r="L269" s="28">
        <f t="shared" si="55"/>
        <v>0</v>
      </c>
      <c r="M269" s="28">
        <f t="shared" si="56"/>
        <v>0</v>
      </c>
      <c r="N269" s="28">
        <f t="shared" si="57"/>
        <v>0</v>
      </c>
      <c r="O269" s="28">
        <f t="shared" si="58"/>
        <v>0</v>
      </c>
      <c r="P269" s="28">
        <f t="shared" si="59"/>
        <v>0</v>
      </c>
    </row>
    <row r="270" spans="1:16" ht="12" customHeight="1" x14ac:dyDescent="0.2">
      <c r="A270" s="33">
        <f t="shared" si="45"/>
        <v>244</v>
      </c>
      <c r="B270" s="30" t="s">
        <v>6</v>
      </c>
      <c r="C270" s="28">
        <f t="shared" si="46"/>
        <v>0</v>
      </c>
      <c r="D270" s="28">
        <f t="shared" si="47"/>
        <v>0</v>
      </c>
      <c r="E270" s="28">
        <f t="shared" si="48"/>
        <v>0</v>
      </c>
      <c r="F270" s="28">
        <f t="shared" si="49"/>
        <v>0</v>
      </c>
      <c r="G270" s="28">
        <f t="shared" si="50"/>
        <v>0</v>
      </c>
      <c r="H270" s="28">
        <f t="shared" si="51"/>
        <v>0</v>
      </c>
      <c r="I270" s="28">
        <f t="shared" si="52"/>
        <v>0</v>
      </c>
      <c r="J270" s="28">
        <f t="shared" si="53"/>
        <v>0</v>
      </c>
      <c r="K270" s="28">
        <f t="shared" si="54"/>
        <v>0</v>
      </c>
      <c r="L270" s="28">
        <f t="shared" si="55"/>
        <v>0</v>
      </c>
      <c r="M270" s="28">
        <f t="shared" si="56"/>
        <v>0</v>
      </c>
      <c r="N270" s="28">
        <f t="shared" si="57"/>
        <v>0</v>
      </c>
      <c r="O270" s="28">
        <f t="shared" si="58"/>
        <v>0</v>
      </c>
      <c r="P270" s="28">
        <f t="shared" si="59"/>
        <v>0</v>
      </c>
    </row>
    <row r="271" spans="1:16" ht="12" customHeight="1" x14ac:dyDescent="0.2">
      <c r="A271" s="33">
        <f t="shared" si="45"/>
        <v>245</v>
      </c>
      <c r="B271" s="30" t="s">
        <v>6</v>
      </c>
      <c r="C271" s="28">
        <f t="shared" si="46"/>
        <v>0</v>
      </c>
      <c r="D271" s="28">
        <f t="shared" si="47"/>
        <v>0</v>
      </c>
      <c r="E271" s="28">
        <f t="shared" si="48"/>
        <v>0</v>
      </c>
      <c r="F271" s="28">
        <f t="shared" si="49"/>
        <v>0</v>
      </c>
      <c r="G271" s="28">
        <f t="shared" si="50"/>
        <v>0</v>
      </c>
      <c r="H271" s="28">
        <f t="shared" si="51"/>
        <v>0</v>
      </c>
      <c r="I271" s="28">
        <f t="shared" si="52"/>
        <v>0</v>
      </c>
      <c r="J271" s="28">
        <f t="shared" si="53"/>
        <v>0</v>
      </c>
      <c r="K271" s="28">
        <f t="shared" si="54"/>
        <v>0</v>
      </c>
      <c r="L271" s="28">
        <f t="shared" si="55"/>
        <v>0</v>
      </c>
      <c r="M271" s="28">
        <f t="shared" si="56"/>
        <v>0</v>
      </c>
      <c r="N271" s="28">
        <f t="shared" si="57"/>
        <v>0</v>
      </c>
      <c r="O271" s="28">
        <f t="shared" si="58"/>
        <v>0</v>
      </c>
      <c r="P271" s="28">
        <f t="shared" si="59"/>
        <v>0</v>
      </c>
    </row>
    <row r="272" spans="1:16" ht="12" customHeight="1" x14ac:dyDescent="0.2">
      <c r="A272" s="33">
        <f t="shared" si="45"/>
        <v>246</v>
      </c>
      <c r="B272" s="30" t="s">
        <v>6</v>
      </c>
      <c r="C272" s="28">
        <f t="shared" si="46"/>
        <v>0</v>
      </c>
      <c r="D272" s="28">
        <f t="shared" si="47"/>
        <v>0</v>
      </c>
      <c r="E272" s="28">
        <f t="shared" si="48"/>
        <v>0</v>
      </c>
      <c r="F272" s="28">
        <f t="shared" si="49"/>
        <v>0</v>
      </c>
      <c r="G272" s="28">
        <f t="shared" si="50"/>
        <v>0</v>
      </c>
      <c r="H272" s="28">
        <f t="shared" si="51"/>
        <v>0</v>
      </c>
      <c r="I272" s="28">
        <f t="shared" si="52"/>
        <v>0</v>
      </c>
      <c r="J272" s="28">
        <f t="shared" si="53"/>
        <v>0</v>
      </c>
      <c r="K272" s="28">
        <f t="shared" si="54"/>
        <v>0</v>
      </c>
      <c r="L272" s="28">
        <f t="shared" si="55"/>
        <v>0</v>
      </c>
      <c r="M272" s="28">
        <f t="shared" si="56"/>
        <v>0</v>
      </c>
      <c r="N272" s="28">
        <f t="shared" si="57"/>
        <v>0</v>
      </c>
      <c r="O272" s="28">
        <f t="shared" si="58"/>
        <v>0</v>
      </c>
      <c r="P272" s="28">
        <f t="shared" si="59"/>
        <v>0</v>
      </c>
    </row>
    <row r="273" spans="1:16" ht="12" customHeight="1" x14ac:dyDescent="0.2">
      <c r="A273" s="33">
        <f t="shared" si="45"/>
        <v>247</v>
      </c>
      <c r="B273" s="30" t="s">
        <v>6</v>
      </c>
      <c r="C273" s="28">
        <f t="shared" si="46"/>
        <v>0</v>
      </c>
      <c r="D273" s="28">
        <f t="shared" si="47"/>
        <v>0</v>
      </c>
      <c r="E273" s="28">
        <f t="shared" si="48"/>
        <v>0</v>
      </c>
      <c r="F273" s="28">
        <f t="shared" si="49"/>
        <v>0</v>
      </c>
      <c r="G273" s="28">
        <f t="shared" si="50"/>
        <v>0</v>
      </c>
      <c r="H273" s="28">
        <f t="shared" si="51"/>
        <v>0</v>
      </c>
      <c r="I273" s="28">
        <f t="shared" si="52"/>
        <v>0</v>
      </c>
      <c r="J273" s="28">
        <f t="shared" si="53"/>
        <v>0</v>
      </c>
      <c r="K273" s="28">
        <f t="shared" si="54"/>
        <v>0</v>
      </c>
      <c r="L273" s="28">
        <f t="shared" si="55"/>
        <v>0</v>
      </c>
      <c r="M273" s="28">
        <f t="shared" si="56"/>
        <v>0</v>
      </c>
      <c r="N273" s="28">
        <f t="shared" si="57"/>
        <v>0</v>
      </c>
      <c r="O273" s="28">
        <f t="shared" si="58"/>
        <v>0</v>
      </c>
      <c r="P273" s="28">
        <f t="shared" si="59"/>
        <v>0</v>
      </c>
    </row>
    <row r="274" spans="1:16" ht="12" customHeight="1" x14ac:dyDescent="0.2">
      <c r="A274" s="33">
        <f t="shared" si="45"/>
        <v>248</v>
      </c>
      <c r="B274" s="30" t="s">
        <v>6</v>
      </c>
      <c r="C274" s="28">
        <f t="shared" si="46"/>
        <v>0</v>
      </c>
      <c r="D274" s="28">
        <f t="shared" si="47"/>
        <v>0</v>
      </c>
      <c r="E274" s="28">
        <f t="shared" si="48"/>
        <v>0</v>
      </c>
      <c r="F274" s="28">
        <f t="shared" si="49"/>
        <v>0</v>
      </c>
      <c r="G274" s="28">
        <f t="shared" si="50"/>
        <v>0</v>
      </c>
      <c r="H274" s="28">
        <f t="shared" si="51"/>
        <v>0</v>
      </c>
      <c r="I274" s="28">
        <f t="shared" si="52"/>
        <v>0</v>
      </c>
      <c r="J274" s="28">
        <f t="shared" si="53"/>
        <v>0</v>
      </c>
      <c r="K274" s="28">
        <f t="shared" si="54"/>
        <v>0</v>
      </c>
      <c r="L274" s="28">
        <f t="shared" si="55"/>
        <v>0</v>
      </c>
      <c r="M274" s="28">
        <f t="shared" si="56"/>
        <v>0</v>
      </c>
      <c r="N274" s="28">
        <f t="shared" si="57"/>
        <v>0</v>
      </c>
      <c r="O274" s="28">
        <f t="shared" si="58"/>
        <v>0</v>
      </c>
      <c r="P274" s="28">
        <f t="shared" si="59"/>
        <v>0</v>
      </c>
    </row>
    <row r="275" spans="1:16" ht="12" customHeight="1" x14ac:dyDescent="0.2">
      <c r="A275" s="33">
        <f t="shared" si="45"/>
        <v>249</v>
      </c>
      <c r="B275" s="30" t="s">
        <v>6</v>
      </c>
      <c r="C275" s="28">
        <f t="shared" si="46"/>
        <v>0</v>
      </c>
      <c r="D275" s="28">
        <f t="shared" si="47"/>
        <v>0</v>
      </c>
      <c r="E275" s="28">
        <f t="shared" si="48"/>
        <v>0</v>
      </c>
      <c r="F275" s="28">
        <f t="shared" si="49"/>
        <v>0</v>
      </c>
      <c r="G275" s="28">
        <f t="shared" si="50"/>
        <v>0</v>
      </c>
      <c r="H275" s="28">
        <f t="shared" si="51"/>
        <v>0</v>
      </c>
      <c r="I275" s="28">
        <f t="shared" si="52"/>
        <v>0</v>
      </c>
      <c r="J275" s="28">
        <f t="shared" si="53"/>
        <v>0</v>
      </c>
      <c r="K275" s="28">
        <f t="shared" si="54"/>
        <v>0</v>
      </c>
      <c r="L275" s="28">
        <f t="shared" si="55"/>
        <v>0</v>
      </c>
      <c r="M275" s="28">
        <f t="shared" si="56"/>
        <v>0</v>
      </c>
      <c r="N275" s="28">
        <f t="shared" si="57"/>
        <v>0</v>
      </c>
      <c r="O275" s="28">
        <f t="shared" si="58"/>
        <v>0</v>
      </c>
      <c r="P275" s="28">
        <f t="shared" si="59"/>
        <v>0</v>
      </c>
    </row>
    <row r="276" spans="1:16" ht="12" customHeight="1" x14ac:dyDescent="0.2">
      <c r="A276" s="33">
        <f t="shared" si="45"/>
        <v>250</v>
      </c>
      <c r="B276" s="30" t="s">
        <v>6</v>
      </c>
      <c r="C276" s="28">
        <f t="shared" si="46"/>
        <v>0</v>
      </c>
      <c r="D276" s="28">
        <f t="shared" si="47"/>
        <v>0</v>
      </c>
      <c r="E276" s="28">
        <f t="shared" si="48"/>
        <v>0</v>
      </c>
      <c r="F276" s="28">
        <f t="shared" si="49"/>
        <v>0</v>
      </c>
      <c r="G276" s="28">
        <f t="shared" si="50"/>
        <v>0</v>
      </c>
      <c r="H276" s="28">
        <f t="shared" si="51"/>
        <v>0</v>
      </c>
      <c r="I276" s="28">
        <f t="shared" si="52"/>
        <v>0</v>
      </c>
      <c r="J276" s="28">
        <f t="shared" si="53"/>
        <v>0</v>
      </c>
      <c r="K276" s="28">
        <f t="shared" si="54"/>
        <v>0</v>
      </c>
      <c r="L276" s="28">
        <f t="shared" si="55"/>
        <v>0</v>
      </c>
      <c r="M276" s="28">
        <f t="shared" si="56"/>
        <v>0</v>
      </c>
      <c r="N276" s="28">
        <f t="shared" si="57"/>
        <v>0</v>
      </c>
      <c r="O276" s="28">
        <f t="shared" si="58"/>
        <v>0</v>
      </c>
      <c r="P276" s="28">
        <f t="shared" si="59"/>
        <v>0</v>
      </c>
    </row>
    <row r="277" spans="1:16" ht="12" customHeight="1" x14ac:dyDescent="0.2">
      <c r="A277" s="33">
        <f t="shared" si="45"/>
        <v>251</v>
      </c>
      <c r="B277" s="30" t="s">
        <v>6</v>
      </c>
      <c r="C277" s="28">
        <f t="shared" si="46"/>
        <v>0</v>
      </c>
      <c r="D277" s="28">
        <f t="shared" si="47"/>
        <v>0</v>
      </c>
      <c r="E277" s="28">
        <f t="shared" si="48"/>
        <v>0</v>
      </c>
      <c r="F277" s="28">
        <f t="shared" si="49"/>
        <v>0</v>
      </c>
      <c r="G277" s="28">
        <f t="shared" si="50"/>
        <v>0</v>
      </c>
      <c r="H277" s="28">
        <f t="shared" si="51"/>
        <v>0</v>
      </c>
      <c r="I277" s="28">
        <f t="shared" si="52"/>
        <v>0</v>
      </c>
      <c r="J277" s="28">
        <f t="shared" si="53"/>
        <v>0</v>
      </c>
      <c r="K277" s="28">
        <f t="shared" si="54"/>
        <v>0</v>
      </c>
      <c r="L277" s="28">
        <f t="shared" si="55"/>
        <v>0</v>
      </c>
      <c r="M277" s="28">
        <f t="shared" si="56"/>
        <v>0</v>
      </c>
      <c r="N277" s="28">
        <f t="shared" si="57"/>
        <v>0</v>
      </c>
      <c r="O277" s="28">
        <f t="shared" si="58"/>
        <v>0</v>
      </c>
      <c r="P277" s="28">
        <f t="shared" si="59"/>
        <v>0</v>
      </c>
    </row>
    <row r="278" spans="1:16" ht="12" customHeight="1" x14ac:dyDescent="0.2">
      <c r="A278" s="33">
        <f t="shared" si="45"/>
        <v>252</v>
      </c>
      <c r="B278" s="30" t="s">
        <v>6</v>
      </c>
      <c r="C278" s="28">
        <f t="shared" si="46"/>
        <v>0</v>
      </c>
      <c r="D278" s="28">
        <f t="shared" si="47"/>
        <v>0</v>
      </c>
      <c r="E278" s="28">
        <f t="shared" si="48"/>
        <v>0</v>
      </c>
      <c r="F278" s="28">
        <f t="shared" si="49"/>
        <v>0</v>
      </c>
      <c r="G278" s="28">
        <f t="shared" si="50"/>
        <v>0</v>
      </c>
      <c r="H278" s="28">
        <f t="shared" si="51"/>
        <v>0</v>
      </c>
      <c r="I278" s="28">
        <f t="shared" si="52"/>
        <v>0</v>
      </c>
      <c r="J278" s="28">
        <f t="shared" si="53"/>
        <v>0</v>
      </c>
      <c r="K278" s="28">
        <f t="shared" si="54"/>
        <v>0</v>
      </c>
      <c r="L278" s="28">
        <f t="shared" si="55"/>
        <v>0</v>
      </c>
      <c r="M278" s="28">
        <f t="shared" si="56"/>
        <v>0</v>
      </c>
      <c r="N278" s="28">
        <f t="shared" si="57"/>
        <v>0</v>
      </c>
      <c r="O278" s="28">
        <f t="shared" si="58"/>
        <v>0</v>
      </c>
      <c r="P278" s="28">
        <f t="shared" si="59"/>
        <v>0</v>
      </c>
    </row>
    <row r="279" spans="1:16" ht="12" customHeight="1" x14ac:dyDescent="0.2">
      <c r="A279" s="33">
        <f t="shared" si="45"/>
        <v>253</v>
      </c>
      <c r="B279" s="30" t="s">
        <v>6</v>
      </c>
      <c r="C279" s="28">
        <f t="shared" si="46"/>
        <v>0</v>
      </c>
      <c r="D279" s="28">
        <f t="shared" si="47"/>
        <v>0</v>
      </c>
      <c r="E279" s="28">
        <f t="shared" si="48"/>
        <v>0</v>
      </c>
      <c r="F279" s="28">
        <f t="shared" si="49"/>
        <v>0</v>
      </c>
      <c r="G279" s="28">
        <f t="shared" si="50"/>
        <v>0</v>
      </c>
      <c r="H279" s="28">
        <f t="shared" si="51"/>
        <v>0</v>
      </c>
      <c r="I279" s="28">
        <f t="shared" si="52"/>
        <v>0</v>
      </c>
      <c r="J279" s="28">
        <f t="shared" si="53"/>
        <v>0</v>
      </c>
      <c r="K279" s="28">
        <f t="shared" si="54"/>
        <v>0</v>
      </c>
      <c r="L279" s="28">
        <f t="shared" si="55"/>
        <v>0</v>
      </c>
      <c r="M279" s="28">
        <f t="shared" si="56"/>
        <v>0</v>
      </c>
      <c r="N279" s="28">
        <f t="shared" si="57"/>
        <v>0</v>
      </c>
      <c r="O279" s="28">
        <f t="shared" si="58"/>
        <v>0</v>
      </c>
      <c r="P279" s="28">
        <f t="shared" si="59"/>
        <v>0</v>
      </c>
    </row>
    <row r="280" spans="1:16" ht="12" customHeight="1" x14ac:dyDescent="0.2">
      <c r="A280" s="33">
        <f t="shared" si="45"/>
        <v>254</v>
      </c>
      <c r="B280" s="30" t="s">
        <v>6</v>
      </c>
      <c r="C280" s="28">
        <f t="shared" si="46"/>
        <v>0</v>
      </c>
      <c r="D280" s="28">
        <f t="shared" si="47"/>
        <v>0</v>
      </c>
      <c r="E280" s="28">
        <f t="shared" si="48"/>
        <v>0</v>
      </c>
      <c r="F280" s="28">
        <f t="shared" si="49"/>
        <v>0</v>
      </c>
      <c r="G280" s="28">
        <f t="shared" si="50"/>
        <v>0</v>
      </c>
      <c r="H280" s="28">
        <f t="shared" si="51"/>
        <v>0</v>
      </c>
      <c r="I280" s="28">
        <f t="shared" si="52"/>
        <v>0</v>
      </c>
      <c r="J280" s="28">
        <f t="shared" si="53"/>
        <v>0</v>
      </c>
      <c r="K280" s="28">
        <f t="shared" si="54"/>
        <v>0</v>
      </c>
      <c r="L280" s="28">
        <f t="shared" si="55"/>
        <v>0</v>
      </c>
      <c r="M280" s="28">
        <f t="shared" si="56"/>
        <v>0</v>
      </c>
      <c r="N280" s="28">
        <f t="shared" si="57"/>
        <v>0</v>
      </c>
      <c r="O280" s="28">
        <f t="shared" si="58"/>
        <v>0</v>
      </c>
      <c r="P280" s="28">
        <f t="shared" si="59"/>
        <v>0</v>
      </c>
    </row>
    <row r="281" spans="1:16" ht="12" customHeight="1" x14ac:dyDescent="0.2">
      <c r="A281" s="33">
        <f t="shared" si="45"/>
        <v>255</v>
      </c>
      <c r="B281" s="30" t="s">
        <v>6</v>
      </c>
      <c r="C281" s="28">
        <f t="shared" si="46"/>
        <v>0</v>
      </c>
      <c r="D281" s="28">
        <f t="shared" si="47"/>
        <v>0</v>
      </c>
      <c r="E281" s="28">
        <f t="shared" si="48"/>
        <v>0</v>
      </c>
      <c r="F281" s="28">
        <f t="shared" si="49"/>
        <v>0</v>
      </c>
      <c r="G281" s="28">
        <f t="shared" si="50"/>
        <v>0</v>
      </c>
      <c r="H281" s="28">
        <f t="shared" si="51"/>
        <v>0</v>
      </c>
      <c r="I281" s="28">
        <f t="shared" si="52"/>
        <v>0</v>
      </c>
      <c r="J281" s="28">
        <f t="shared" si="53"/>
        <v>0</v>
      </c>
      <c r="K281" s="28">
        <f t="shared" si="54"/>
        <v>0</v>
      </c>
      <c r="L281" s="28">
        <f t="shared" si="55"/>
        <v>0</v>
      </c>
      <c r="M281" s="28">
        <f t="shared" si="56"/>
        <v>0</v>
      </c>
      <c r="N281" s="28">
        <f t="shared" si="57"/>
        <v>0</v>
      </c>
      <c r="O281" s="28">
        <f t="shared" si="58"/>
        <v>0</v>
      </c>
      <c r="P281" s="28">
        <f t="shared" si="59"/>
        <v>0</v>
      </c>
    </row>
    <row r="282" spans="1:16" ht="12" customHeight="1" x14ac:dyDescent="0.2">
      <c r="A282" s="33">
        <f t="shared" si="45"/>
        <v>256</v>
      </c>
      <c r="B282" s="30" t="s">
        <v>6</v>
      </c>
      <c r="C282" s="28">
        <f t="shared" si="46"/>
        <v>0</v>
      </c>
      <c r="D282" s="28">
        <f t="shared" si="47"/>
        <v>0</v>
      </c>
      <c r="E282" s="28">
        <f t="shared" si="48"/>
        <v>0</v>
      </c>
      <c r="F282" s="28">
        <f t="shared" si="49"/>
        <v>0</v>
      </c>
      <c r="G282" s="28">
        <f t="shared" si="50"/>
        <v>0</v>
      </c>
      <c r="H282" s="28">
        <f t="shared" si="51"/>
        <v>0</v>
      </c>
      <c r="I282" s="28">
        <f t="shared" si="52"/>
        <v>0</v>
      </c>
      <c r="J282" s="28">
        <f t="shared" si="53"/>
        <v>0</v>
      </c>
      <c r="K282" s="28">
        <f t="shared" si="54"/>
        <v>0</v>
      </c>
      <c r="L282" s="28">
        <f t="shared" si="55"/>
        <v>0</v>
      </c>
      <c r="M282" s="28">
        <f t="shared" si="56"/>
        <v>0</v>
      </c>
      <c r="N282" s="28">
        <f t="shared" si="57"/>
        <v>0</v>
      </c>
      <c r="O282" s="28">
        <f t="shared" si="58"/>
        <v>0</v>
      </c>
      <c r="P282" s="28">
        <f t="shared" si="59"/>
        <v>0</v>
      </c>
    </row>
    <row r="283" spans="1:16" ht="12" customHeight="1" x14ac:dyDescent="0.2">
      <c r="A283" s="33">
        <f t="shared" ref="A283:A326" si="60">+A282+1</f>
        <v>257</v>
      </c>
      <c r="B283" s="30" t="s">
        <v>6</v>
      </c>
      <c r="C283" s="28">
        <f t="shared" ref="C283:C326" si="61">IF(NC=1,Leasing,IF(NC&lt;=N,J282,0))</f>
        <v>0</v>
      </c>
      <c r="D283" s="28">
        <f t="shared" ref="D283:D326" si="62">-SI*TEP</f>
        <v>0</v>
      </c>
      <c r="E283" s="28">
        <f t="shared" ref="E283:E326" si="63">IF(NC&lt;=N,IF(PG="T",0,IF(PG="P",Interes,PMT(TEP,N-NC+1,SI,0,0))),0)</f>
        <v>0</v>
      </c>
      <c r="F283" s="28">
        <f t="shared" ref="F283:F326" si="64">IF(NC&lt;=N,IF(OR(PG="T",PG="P"),0,Cuota-Interes),0)</f>
        <v>0</v>
      </c>
      <c r="G283" s="28">
        <f t="shared" ref="G283:G326" si="65">IF(NC&lt;=N,-SegRiePer,0)</f>
        <v>0</v>
      </c>
      <c r="H283" s="28">
        <f t="shared" ref="H283:H326" si="66">IF(NC&lt;=N,-ComPer,0)</f>
        <v>0</v>
      </c>
      <c r="I283" s="28">
        <f t="shared" ref="I283:I326" si="67">IF(NC=N,-pRecompra*VV,0)</f>
        <v>0</v>
      </c>
      <c r="J283" s="28">
        <f t="shared" ref="J283:J326" si="68">IF(PG="T",SI-Interes,SI+Amort)</f>
        <v>0</v>
      </c>
      <c r="K283" s="28">
        <f t="shared" ref="K283:K326" si="69">IF(NC&lt;=N,-VV/N,0)</f>
        <v>0</v>
      </c>
      <c r="L283" s="28">
        <f t="shared" ref="L283:L326" si="70">IF(NC&lt;=N,(Interes+SegRie+Comision+Depreciacion)*pIR,0)</f>
        <v>0</v>
      </c>
      <c r="M283" s="28">
        <f t="shared" ref="M283:M326" si="71">(Cuota+SegRie+Comision+Recompra)*pIGV</f>
        <v>0</v>
      </c>
      <c r="N283" s="28">
        <f t="shared" ref="N283:N326" si="72">Cuota+SegRie+Comision+Recompra</f>
        <v>0</v>
      </c>
      <c r="O283" s="28">
        <f t="shared" ref="O283:O326" si="73">Flujo+IGVP</f>
        <v>0</v>
      </c>
      <c r="P283" s="28">
        <f t="shared" ref="P283:P326" si="74">Flujo-Ahorro</f>
        <v>0</v>
      </c>
    </row>
    <row r="284" spans="1:16" ht="12" customHeight="1" x14ac:dyDescent="0.2">
      <c r="A284" s="33">
        <f t="shared" si="60"/>
        <v>258</v>
      </c>
      <c r="B284" s="30" t="s">
        <v>6</v>
      </c>
      <c r="C284" s="28">
        <f t="shared" si="61"/>
        <v>0</v>
      </c>
      <c r="D284" s="28">
        <f t="shared" si="62"/>
        <v>0</v>
      </c>
      <c r="E284" s="28">
        <f t="shared" si="63"/>
        <v>0</v>
      </c>
      <c r="F284" s="28">
        <f t="shared" si="64"/>
        <v>0</v>
      </c>
      <c r="G284" s="28">
        <f t="shared" si="65"/>
        <v>0</v>
      </c>
      <c r="H284" s="28">
        <f t="shared" si="66"/>
        <v>0</v>
      </c>
      <c r="I284" s="28">
        <f t="shared" si="67"/>
        <v>0</v>
      </c>
      <c r="J284" s="28">
        <f t="shared" si="68"/>
        <v>0</v>
      </c>
      <c r="K284" s="28">
        <f t="shared" si="69"/>
        <v>0</v>
      </c>
      <c r="L284" s="28">
        <f t="shared" si="70"/>
        <v>0</v>
      </c>
      <c r="M284" s="28">
        <f t="shared" si="71"/>
        <v>0</v>
      </c>
      <c r="N284" s="28">
        <f t="shared" si="72"/>
        <v>0</v>
      </c>
      <c r="O284" s="28">
        <f t="shared" si="73"/>
        <v>0</v>
      </c>
      <c r="P284" s="28">
        <f t="shared" si="74"/>
        <v>0</v>
      </c>
    </row>
    <row r="285" spans="1:16" ht="12" customHeight="1" x14ac:dyDescent="0.2">
      <c r="A285" s="33">
        <f t="shared" si="60"/>
        <v>259</v>
      </c>
      <c r="B285" s="30" t="s">
        <v>6</v>
      </c>
      <c r="C285" s="28">
        <f t="shared" si="61"/>
        <v>0</v>
      </c>
      <c r="D285" s="28">
        <f t="shared" si="62"/>
        <v>0</v>
      </c>
      <c r="E285" s="28">
        <f t="shared" si="63"/>
        <v>0</v>
      </c>
      <c r="F285" s="28">
        <f t="shared" si="64"/>
        <v>0</v>
      </c>
      <c r="G285" s="28">
        <f t="shared" si="65"/>
        <v>0</v>
      </c>
      <c r="H285" s="28">
        <f t="shared" si="66"/>
        <v>0</v>
      </c>
      <c r="I285" s="28">
        <f t="shared" si="67"/>
        <v>0</v>
      </c>
      <c r="J285" s="28">
        <f t="shared" si="68"/>
        <v>0</v>
      </c>
      <c r="K285" s="28">
        <f t="shared" si="69"/>
        <v>0</v>
      </c>
      <c r="L285" s="28">
        <f t="shared" si="70"/>
        <v>0</v>
      </c>
      <c r="M285" s="28">
        <f t="shared" si="71"/>
        <v>0</v>
      </c>
      <c r="N285" s="28">
        <f t="shared" si="72"/>
        <v>0</v>
      </c>
      <c r="O285" s="28">
        <f t="shared" si="73"/>
        <v>0</v>
      </c>
      <c r="P285" s="28">
        <f t="shared" si="74"/>
        <v>0</v>
      </c>
    </row>
    <row r="286" spans="1:16" ht="12" customHeight="1" x14ac:dyDescent="0.2">
      <c r="A286" s="33">
        <f t="shared" si="60"/>
        <v>260</v>
      </c>
      <c r="B286" s="30" t="s">
        <v>6</v>
      </c>
      <c r="C286" s="28">
        <f t="shared" si="61"/>
        <v>0</v>
      </c>
      <c r="D286" s="28">
        <f t="shared" si="62"/>
        <v>0</v>
      </c>
      <c r="E286" s="28">
        <f t="shared" si="63"/>
        <v>0</v>
      </c>
      <c r="F286" s="28">
        <f t="shared" si="64"/>
        <v>0</v>
      </c>
      <c r="G286" s="28">
        <f t="shared" si="65"/>
        <v>0</v>
      </c>
      <c r="H286" s="28">
        <f t="shared" si="66"/>
        <v>0</v>
      </c>
      <c r="I286" s="28">
        <f t="shared" si="67"/>
        <v>0</v>
      </c>
      <c r="J286" s="28">
        <f t="shared" si="68"/>
        <v>0</v>
      </c>
      <c r="K286" s="28">
        <f t="shared" si="69"/>
        <v>0</v>
      </c>
      <c r="L286" s="28">
        <f t="shared" si="70"/>
        <v>0</v>
      </c>
      <c r="M286" s="28">
        <f t="shared" si="71"/>
        <v>0</v>
      </c>
      <c r="N286" s="28">
        <f t="shared" si="72"/>
        <v>0</v>
      </c>
      <c r="O286" s="28">
        <f t="shared" si="73"/>
        <v>0</v>
      </c>
      <c r="P286" s="28">
        <f t="shared" si="74"/>
        <v>0</v>
      </c>
    </row>
    <row r="287" spans="1:16" ht="12" customHeight="1" x14ac:dyDescent="0.2">
      <c r="A287" s="33">
        <f t="shared" si="60"/>
        <v>261</v>
      </c>
      <c r="B287" s="30" t="s">
        <v>6</v>
      </c>
      <c r="C287" s="28">
        <f t="shared" si="61"/>
        <v>0</v>
      </c>
      <c r="D287" s="28">
        <f t="shared" si="62"/>
        <v>0</v>
      </c>
      <c r="E287" s="28">
        <f t="shared" si="63"/>
        <v>0</v>
      </c>
      <c r="F287" s="28">
        <f t="shared" si="64"/>
        <v>0</v>
      </c>
      <c r="G287" s="28">
        <f t="shared" si="65"/>
        <v>0</v>
      </c>
      <c r="H287" s="28">
        <f t="shared" si="66"/>
        <v>0</v>
      </c>
      <c r="I287" s="28">
        <f t="shared" si="67"/>
        <v>0</v>
      </c>
      <c r="J287" s="28">
        <f t="shared" si="68"/>
        <v>0</v>
      </c>
      <c r="K287" s="28">
        <f t="shared" si="69"/>
        <v>0</v>
      </c>
      <c r="L287" s="28">
        <f t="shared" si="70"/>
        <v>0</v>
      </c>
      <c r="M287" s="28">
        <f t="shared" si="71"/>
        <v>0</v>
      </c>
      <c r="N287" s="28">
        <f t="shared" si="72"/>
        <v>0</v>
      </c>
      <c r="O287" s="28">
        <f t="shared" si="73"/>
        <v>0</v>
      </c>
      <c r="P287" s="28">
        <f t="shared" si="74"/>
        <v>0</v>
      </c>
    </row>
    <row r="288" spans="1:16" ht="12" customHeight="1" x14ac:dyDescent="0.2">
      <c r="A288" s="33">
        <f t="shared" si="60"/>
        <v>262</v>
      </c>
      <c r="B288" s="30" t="s">
        <v>6</v>
      </c>
      <c r="C288" s="28">
        <f t="shared" si="61"/>
        <v>0</v>
      </c>
      <c r="D288" s="28">
        <f t="shared" si="62"/>
        <v>0</v>
      </c>
      <c r="E288" s="28">
        <f t="shared" si="63"/>
        <v>0</v>
      </c>
      <c r="F288" s="28">
        <f t="shared" si="64"/>
        <v>0</v>
      </c>
      <c r="G288" s="28">
        <f t="shared" si="65"/>
        <v>0</v>
      </c>
      <c r="H288" s="28">
        <f t="shared" si="66"/>
        <v>0</v>
      </c>
      <c r="I288" s="28">
        <f t="shared" si="67"/>
        <v>0</v>
      </c>
      <c r="J288" s="28">
        <f t="shared" si="68"/>
        <v>0</v>
      </c>
      <c r="K288" s="28">
        <f t="shared" si="69"/>
        <v>0</v>
      </c>
      <c r="L288" s="28">
        <f t="shared" si="70"/>
        <v>0</v>
      </c>
      <c r="M288" s="28">
        <f t="shared" si="71"/>
        <v>0</v>
      </c>
      <c r="N288" s="28">
        <f t="shared" si="72"/>
        <v>0</v>
      </c>
      <c r="O288" s="28">
        <f t="shared" si="73"/>
        <v>0</v>
      </c>
      <c r="P288" s="28">
        <f t="shared" si="74"/>
        <v>0</v>
      </c>
    </row>
    <row r="289" spans="1:16" ht="12" customHeight="1" x14ac:dyDescent="0.2">
      <c r="A289" s="33">
        <f t="shared" si="60"/>
        <v>263</v>
      </c>
      <c r="B289" s="30" t="s">
        <v>6</v>
      </c>
      <c r="C289" s="28">
        <f t="shared" si="61"/>
        <v>0</v>
      </c>
      <c r="D289" s="28">
        <f t="shared" si="62"/>
        <v>0</v>
      </c>
      <c r="E289" s="28">
        <f t="shared" si="63"/>
        <v>0</v>
      </c>
      <c r="F289" s="28">
        <f t="shared" si="64"/>
        <v>0</v>
      </c>
      <c r="G289" s="28">
        <f t="shared" si="65"/>
        <v>0</v>
      </c>
      <c r="H289" s="28">
        <f t="shared" si="66"/>
        <v>0</v>
      </c>
      <c r="I289" s="28">
        <f t="shared" si="67"/>
        <v>0</v>
      </c>
      <c r="J289" s="28">
        <f t="shared" si="68"/>
        <v>0</v>
      </c>
      <c r="K289" s="28">
        <f t="shared" si="69"/>
        <v>0</v>
      </c>
      <c r="L289" s="28">
        <f t="shared" si="70"/>
        <v>0</v>
      </c>
      <c r="M289" s="28">
        <f t="shared" si="71"/>
        <v>0</v>
      </c>
      <c r="N289" s="28">
        <f t="shared" si="72"/>
        <v>0</v>
      </c>
      <c r="O289" s="28">
        <f t="shared" si="73"/>
        <v>0</v>
      </c>
      <c r="P289" s="28">
        <f t="shared" si="74"/>
        <v>0</v>
      </c>
    </row>
    <row r="290" spans="1:16" ht="12" customHeight="1" x14ac:dyDescent="0.2">
      <c r="A290" s="33">
        <f t="shared" si="60"/>
        <v>264</v>
      </c>
      <c r="B290" s="30" t="s">
        <v>6</v>
      </c>
      <c r="C290" s="28">
        <f t="shared" si="61"/>
        <v>0</v>
      </c>
      <c r="D290" s="28">
        <f t="shared" si="62"/>
        <v>0</v>
      </c>
      <c r="E290" s="28">
        <f t="shared" si="63"/>
        <v>0</v>
      </c>
      <c r="F290" s="28">
        <f t="shared" si="64"/>
        <v>0</v>
      </c>
      <c r="G290" s="28">
        <f t="shared" si="65"/>
        <v>0</v>
      </c>
      <c r="H290" s="28">
        <f t="shared" si="66"/>
        <v>0</v>
      </c>
      <c r="I290" s="28">
        <f t="shared" si="67"/>
        <v>0</v>
      </c>
      <c r="J290" s="28">
        <f t="shared" si="68"/>
        <v>0</v>
      </c>
      <c r="K290" s="28">
        <f t="shared" si="69"/>
        <v>0</v>
      </c>
      <c r="L290" s="28">
        <f t="shared" si="70"/>
        <v>0</v>
      </c>
      <c r="M290" s="28">
        <f t="shared" si="71"/>
        <v>0</v>
      </c>
      <c r="N290" s="28">
        <f t="shared" si="72"/>
        <v>0</v>
      </c>
      <c r="O290" s="28">
        <f t="shared" si="73"/>
        <v>0</v>
      </c>
      <c r="P290" s="28">
        <f t="shared" si="74"/>
        <v>0</v>
      </c>
    </row>
    <row r="291" spans="1:16" ht="12" customHeight="1" x14ac:dyDescent="0.2">
      <c r="A291" s="33">
        <f t="shared" si="60"/>
        <v>265</v>
      </c>
      <c r="B291" s="30" t="s">
        <v>6</v>
      </c>
      <c r="C291" s="28">
        <f t="shared" si="61"/>
        <v>0</v>
      </c>
      <c r="D291" s="28">
        <f t="shared" si="62"/>
        <v>0</v>
      </c>
      <c r="E291" s="28">
        <f t="shared" si="63"/>
        <v>0</v>
      </c>
      <c r="F291" s="28">
        <f t="shared" si="64"/>
        <v>0</v>
      </c>
      <c r="G291" s="28">
        <f t="shared" si="65"/>
        <v>0</v>
      </c>
      <c r="H291" s="28">
        <f t="shared" si="66"/>
        <v>0</v>
      </c>
      <c r="I291" s="28">
        <f t="shared" si="67"/>
        <v>0</v>
      </c>
      <c r="J291" s="28">
        <f t="shared" si="68"/>
        <v>0</v>
      </c>
      <c r="K291" s="28">
        <f t="shared" si="69"/>
        <v>0</v>
      </c>
      <c r="L291" s="28">
        <f t="shared" si="70"/>
        <v>0</v>
      </c>
      <c r="M291" s="28">
        <f t="shared" si="71"/>
        <v>0</v>
      </c>
      <c r="N291" s="28">
        <f t="shared" si="72"/>
        <v>0</v>
      </c>
      <c r="O291" s="28">
        <f t="shared" si="73"/>
        <v>0</v>
      </c>
      <c r="P291" s="28">
        <f t="shared" si="74"/>
        <v>0</v>
      </c>
    </row>
    <row r="292" spans="1:16" ht="12" customHeight="1" x14ac:dyDescent="0.2">
      <c r="A292" s="33">
        <f t="shared" si="60"/>
        <v>266</v>
      </c>
      <c r="B292" s="30" t="s">
        <v>6</v>
      </c>
      <c r="C292" s="28">
        <f t="shared" si="61"/>
        <v>0</v>
      </c>
      <c r="D292" s="28">
        <f t="shared" si="62"/>
        <v>0</v>
      </c>
      <c r="E292" s="28">
        <f t="shared" si="63"/>
        <v>0</v>
      </c>
      <c r="F292" s="28">
        <f t="shared" si="64"/>
        <v>0</v>
      </c>
      <c r="G292" s="28">
        <f t="shared" si="65"/>
        <v>0</v>
      </c>
      <c r="H292" s="28">
        <f t="shared" si="66"/>
        <v>0</v>
      </c>
      <c r="I292" s="28">
        <f t="shared" si="67"/>
        <v>0</v>
      </c>
      <c r="J292" s="28">
        <f t="shared" si="68"/>
        <v>0</v>
      </c>
      <c r="K292" s="28">
        <f t="shared" si="69"/>
        <v>0</v>
      </c>
      <c r="L292" s="28">
        <f t="shared" si="70"/>
        <v>0</v>
      </c>
      <c r="M292" s="28">
        <f t="shared" si="71"/>
        <v>0</v>
      </c>
      <c r="N292" s="28">
        <f t="shared" si="72"/>
        <v>0</v>
      </c>
      <c r="O292" s="28">
        <f t="shared" si="73"/>
        <v>0</v>
      </c>
      <c r="P292" s="28">
        <f t="shared" si="74"/>
        <v>0</v>
      </c>
    </row>
    <row r="293" spans="1:16" ht="12" customHeight="1" x14ac:dyDescent="0.2">
      <c r="A293" s="33">
        <f t="shared" si="60"/>
        <v>267</v>
      </c>
      <c r="B293" s="30" t="s">
        <v>6</v>
      </c>
      <c r="C293" s="28">
        <f t="shared" si="61"/>
        <v>0</v>
      </c>
      <c r="D293" s="28">
        <f t="shared" si="62"/>
        <v>0</v>
      </c>
      <c r="E293" s="28">
        <f t="shared" si="63"/>
        <v>0</v>
      </c>
      <c r="F293" s="28">
        <f t="shared" si="64"/>
        <v>0</v>
      </c>
      <c r="G293" s="28">
        <f t="shared" si="65"/>
        <v>0</v>
      </c>
      <c r="H293" s="28">
        <f t="shared" si="66"/>
        <v>0</v>
      </c>
      <c r="I293" s="28">
        <f t="shared" si="67"/>
        <v>0</v>
      </c>
      <c r="J293" s="28">
        <f t="shared" si="68"/>
        <v>0</v>
      </c>
      <c r="K293" s="28">
        <f t="shared" si="69"/>
        <v>0</v>
      </c>
      <c r="L293" s="28">
        <f t="shared" si="70"/>
        <v>0</v>
      </c>
      <c r="M293" s="28">
        <f t="shared" si="71"/>
        <v>0</v>
      </c>
      <c r="N293" s="28">
        <f t="shared" si="72"/>
        <v>0</v>
      </c>
      <c r="O293" s="28">
        <f t="shared" si="73"/>
        <v>0</v>
      </c>
      <c r="P293" s="28">
        <f t="shared" si="74"/>
        <v>0</v>
      </c>
    </row>
    <row r="294" spans="1:16" ht="12" customHeight="1" x14ac:dyDescent="0.2">
      <c r="A294" s="33">
        <f t="shared" si="60"/>
        <v>268</v>
      </c>
      <c r="B294" s="30" t="s">
        <v>6</v>
      </c>
      <c r="C294" s="28">
        <f t="shared" si="61"/>
        <v>0</v>
      </c>
      <c r="D294" s="28">
        <f t="shared" si="62"/>
        <v>0</v>
      </c>
      <c r="E294" s="28">
        <f t="shared" si="63"/>
        <v>0</v>
      </c>
      <c r="F294" s="28">
        <f t="shared" si="64"/>
        <v>0</v>
      </c>
      <c r="G294" s="28">
        <f t="shared" si="65"/>
        <v>0</v>
      </c>
      <c r="H294" s="28">
        <f t="shared" si="66"/>
        <v>0</v>
      </c>
      <c r="I294" s="28">
        <f t="shared" si="67"/>
        <v>0</v>
      </c>
      <c r="J294" s="28">
        <f t="shared" si="68"/>
        <v>0</v>
      </c>
      <c r="K294" s="28">
        <f t="shared" si="69"/>
        <v>0</v>
      </c>
      <c r="L294" s="28">
        <f t="shared" si="70"/>
        <v>0</v>
      </c>
      <c r="M294" s="28">
        <f t="shared" si="71"/>
        <v>0</v>
      </c>
      <c r="N294" s="28">
        <f t="shared" si="72"/>
        <v>0</v>
      </c>
      <c r="O294" s="28">
        <f t="shared" si="73"/>
        <v>0</v>
      </c>
      <c r="P294" s="28">
        <f t="shared" si="74"/>
        <v>0</v>
      </c>
    </row>
    <row r="295" spans="1:16" ht="12" customHeight="1" x14ac:dyDescent="0.2">
      <c r="A295" s="33">
        <f t="shared" si="60"/>
        <v>269</v>
      </c>
      <c r="B295" s="30" t="s">
        <v>6</v>
      </c>
      <c r="C295" s="28">
        <f t="shared" si="61"/>
        <v>0</v>
      </c>
      <c r="D295" s="28">
        <f t="shared" si="62"/>
        <v>0</v>
      </c>
      <c r="E295" s="28">
        <f t="shared" si="63"/>
        <v>0</v>
      </c>
      <c r="F295" s="28">
        <f t="shared" si="64"/>
        <v>0</v>
      </c>
      <c r="G295" s="28">
        <f t="shared" si="65"/>
        <v>0</v>
      </c>
      <c r="H295" s="28">
        <f t="shared" si="66"/>
        <v>0</v>
      </c>
      <c r="I295" s="28">
        <f t="shared" si="67"/>
        <v>0</v>
      </c>
      <c r="J295" s="28">
        <f t="shared" si="68"/>
        <v>0</v>
      </c>
      <c r="K295" s="28">
        <f t="shared" si="69"/>
        <v>0</v>
      </c>
      <c r="L295" s="28">
        <f t="shared" si="70"/>
        <v>0</v>
      </c>
      <c r="M295" s="28">
        <f t="shared" si="71"/>
        <v>0</v>
      </c>
      <c r="N295" s="28">
        <f t="shared" si="72"/>
        <v>0</v>
      </c>
      <c r="O295" s="28">
        <f t="shared" si="73"/>
        <v>0</v>
      </c>
      <c r="P295" s="28">
        <f t="shared" si="74"/>
        <v>0</v>
      </c>
    </row>
    <row r="296" spans="1:16" ht="12" customHeight="1" x14ac:dyDescent="0.2">
      <c r="A296" s="33">
        <f t="shared" si="60"/>
        <v>270</v>
      </c>
      <c r="B296" s="30" t="s">
        <v>6</v>
      </c>
      <c r="C296" s="28">
        <f t="shared" si="61"/>
        <v>0</v>
      </c>
      <c r="D296" s="28">
        <f t="shared" si="62"/>
        <v>0</v>
      </c>
      <c r="E296" s="28">
        <f t="shared" si="63"/>
        <v>0</v>
      </c>
      <c r="F296" s="28">
        <f t="shared" si="64"/>
        <v>0</v>
      </c>
      <c r="G296" s="28">
        <f t="shared" si="65"/>
        <v>0</v>
      </c>
      <c r="H296" s="28">
        <f t="shared" si="66"/>
        <v>0</v>
      </c>
      <c r="I296" s="28">
        <f t="shared" si="67"/>
        <v>0</v>
      </c>
      <c r="J296" s="28">
        <f t="shared" si="68"/>
        <v>0</v>
      </c>
      <c r="K296" s="28">
        <f t="shared" si="69"/>
        <v>0</v>
      </c>
      <c r="L296" s="28">
        <f t="shared" si="70"/>
        <v>0</v>
      </c>
      <c r="M296" s="28">
        <f t="shared" si="71"/>
        <v>0</v>
      </c>
      <c r="N296" s="28">
        <f t="shared" si="72"/>
        <v>0</v>
      </c>
      <c r="O296" s="28">
        <f t="shared" si="73"/>
        <v>0</v>
      </c>
      <c r="P296" s="28">
        <f t="shared" si="74"/>
        <v>0</v>
      </c>
    </row>
    <row r="297" spans="1:16" ht="12" customHeight="1" x14ac:dyDescent="0.2">
      <c r="A297" s="33">
        <f t="shared" si="60"/>
        <v>271</v>
      </c>
      <c r="B297" s="30" t="s">
        <v>6</v>
      </c>
      <c r="C297" s="28">
        <f t="shared" si="61"/>
        <v>0</v>
      </c>
      <c r="D297" s="28">
        <f t="shared" si="62"/>
        <v>0</v>
      </c>
      <c r="E297" s="28">
        <f t="shared" si="63"/>
        <v>0</v>
      </c>
      <c r="F297" s="28">
        <f t="shared" si="64"/>
        <v>0</v>
      </c>
      <c r="G297" s="28">
        <f t="shared" si="65"/>
        <v>0</v>
      </c>
      <c r="H297" s="28">
        <f t="shared" si="66"/>
        <v>0</v>
      </c>
      <c r="I297" s="28">
        <f t="shared" si="67"/>
        <v>0</v>
      </c>
      <c r="J297" s="28">
        <f t="shared" si="68"/>
        <v>0</v>
      </c>
      <c r="K297" s="28">
        <f t="shared" si="69"/>
        <v>0</v>
      </c>
      <c r="L297" s="28">
        <f t="shared" si="70"/>
        <v>0</v>
      </c>
      <c r="M297" s="28">
        <f t="shared" si="71"/>
        <v>0</v>
      </c>
      <c r="N297" s="28">
        <f t="shared" si="72"/>
        <v>0</v>
      </c>
      <c r="O297" s="28">
        <f t="shared" si="73"/>
        <v>0</v>
      </c>
      <c r="P297" s="28">
        <f t="shared" si="74"/>
        <v>0</v>
      </c>
    </row>
    <row r="298" spans="1:16" ht="12" customHeight="1" x14ac:dyDescent="0.2">
      <c r="A298" s="33">
        <f t="shared" si="60"/>
        <v>272</v>
      </c>
      <c r="B298" s="30" t="s">
        <v>6</v>
      </c>
      <c r="C298" s="28">
        <f t="shared" si="61"/>
        <v>0</v>
      </c>
      <c r="D298" s="28">
        <f t="shared" si="62"/>
        <v>0</v>
      </c>
      <c r="E298" s="28">
        <f t="shared" si="63"/>
        <v>0</v>
      </c>
      <c r="F298" s="28">
        <f t="shared" si="64"/>
        <v>0</v>
      </c>
      <c r="G298" s="28">
        <f t="shared" si="65"/>
        <v>0</v>
      </c>
      <c r="H298" s="28">
        <f t="shared" si="66"/>
        <v>0</v>
      </c>
      <c r="I298" s="28">
        <f t="shared" si="67"/>
        <v>0</v>
      </c>
      <c r="J298" s="28">
        <f t="shared" si="68"/>
        <v>0</v>
      </c>
      <c r="K298" s="28">
        <f t="shared" si="69"/>
        <v>0</v>
      </c>
      <c r="L298" s="28">
        <f t="shared" si="70"/>
        <v>0</v>
      </c>
      <c r="M298" s="28">
        <f t="shared" si="71"/>
        <v>0</v>
      </c>
      <c r="N298" s="28">
        <f t="shared" si="72"/>
        <v>0</v>
      </c>
      <c r="O298" s="28">
        <f t="shared" si="73"/>
        <v>0</v>
      </c>
      <c r="P298" s="28">
        <f t="shared" si="74"/>
        <v>0</v>
      </c>
    </row>
    <row r="299" spans="1:16" ht="12" customHeight="1" x14ac:dyDescent="0.2">
      <c r="A299" s="33">
        <f t="shared" si="60"/>
        <v>273</v>
      </c>
      <c r="B299" s="30" t="s">
        <v>6</v>
      </c>
      <c r="C299" s="28">
        <f t="shared" si="61"/>
        <v>0</v>
      </c>
      <c r="D299" s="28">
        <f t="shared" si="62"/>
        <v>0</v>
      </c>
      <c r="E299" s="28">
        <f t="shared" si="63"/>
        <v>0</v>
      </c>
      <c r="F299" s="28">
        <f t="shared" si="64"/>
        <v>0</v>
      </c>
      <c r="G299" s="28">
        <f t="shared" si="65"/>
        <v>0</v>
      </c>
      <c r="H299" s="28">
        <f t="shared" si="66"/>
        <v>0</v>
      </c>
      <c r="I299" s="28">
        <f t="shared" si="67"/>
        <v>0</v>
      </c>
      <c r="J299" s="28">
        <f t="shared" si="68"/>
        <v>0</v>
      </c>
      <c r="K299" s="28">
        <f t="shared" si="69"/>
        <v>0</v>
      </c>
      <c r="L299" s="28">
        <f t="shared" si="70"/>
        <v>0</v>
      </c>
      <c r="M299" s="28">
        <f t="shared" si="71"/>
        <v>0</v>
      </c>
      <c r="N299" s="28">
        <f t="shared" si="72"/>
        <v>0</v>
      </c>
      <c r="O299" s="28">
        <f t="shared" si="73"/>
        <v>0</v>
      </c>
      <c r="P299" s="28">
        <f t="shared" si="74"/>
        <v>0</v>
      </c>
    </row>
    <row r="300" spans="1:16" ht="12" customHeight="1" x14ac:dyDescent="0.2">
      <c r="A300" s="33">
        <f t="shared" si="60"/>
        <v>274</v>
      </c>
      <c r="B300" s="30" t="s">
        <v>6</v>
      </c>
      <c r="C300" s="28">
        <f t="shared" si="61"/>
        <v>0</v>
      </c>
      <c r="D300" s="28">
        <f t="shared" si="62"/>
        <v>0</v>
      </c>
      <c r="E300" s="28">
        <f t="shared" si="63"/>
        <v>0</v>
      </c>
      <c r="F300" s="28">
        <f t="shared" si="64"/>
        <v>0</v>
      </c>
      <c r="G300" s="28">
        <f t="shared" si="65"/>
        <v>0</v>
      </c>
      <c r="H300" s="28">
        <f t="shared" si="66"/>
        <v>0</v>
      </c>
      <c r="I300" s="28">
        <f t="shared" si="67"/>
        <v>0</v>
      </c>
      <c r="J300" s="28">
        <f t="shared" si="68"/>
        <v>0</v>
      </c>
      <c r="K300" s="28">
        <f t="shared" si="69"/>
        <v>0</v>
      </c>
      <c r="L300" s="28">
        <f t="shared" si="70"/>
        <v>0</v>
      </c>
      <c r="M300" s="28">
        <f t="shared" si="71"/>
        <v>0</v>
      </c>
      <c r="N300" s="28">
        <f t="shared" si="72"/>
        <v>0</v>
      </c>
      <c r="O300" s="28">
        <f t="shared" si="73"/>
        <v>0</v>
      </c>
      <c r="P300" s="28">
        <f t="shared" si="74"/>
        <v>0</v>
      </c>
    </row>
    <row r="301" spans="1:16" ht="12" customHeight="1" x14ac:dyDescent="0.2">
      <c r="A301" s="33">
        <f t="shared" si="60"/>
        <v>275</v>
      </c>
      <c r="B301" s="30" t="s">
        <v>6</v>
      </c>
      <c r="C301" s="28">
        <f t="shared" si="61"/>
        <v>0</v>
      </c>
      <c r="D301" s="28">
        <f t="shared" si="62"/>
        <v>0</v>
      </c>
      <c r="E301" s="28">
        <f t="shared" si="63"/>
        <v>0</v>
      </c>
      <c r="F301" s="28">
        <f t="shared" si="64"/>
        <v>0</v>
      </c>
      <c r="G301" s="28">
        <f t="shared" si="65"/>
        <v>0</v>
      </c>
      <c r="H301" s="28">
        <f t="shared" si="66"/>
        <v>0</v>
      </c>
      <c r="I301" s="28">
        <f t="shared" si="67"/>
        <v>0</v>
      </c>
      <c r="J301" s="28">
        <f t="shared" si="68"/>
        <v>0</v>
      </c>
      <c r="K301" s="28">
        <f t="shared" si="69"/>
        <v>0</v>
      </c>
      <c r="L301" s="28">
        <f t="shared" si="70"/>
        <v>0</v>
      </c>
      <c r="M301" s="28">
        <f t="shared" si="71"/>
        <v>0</v>
      </c>
      <c r="N301" s="28">
        <f t="shared" si="72"/>
        <v>0</v>
      </c>
      <c r="O301" s="28">
        <f t="shared" si="73"/>
        <v>0</v>
      </c>
      <c r="P301" s="28">
        <f t="shared" si="74"/>
        <v>0</v>
      </c>
    </row>
    <row r="302" spans="1:16" ht="12" customHeight="1" x14ac:dyDescent="0.2">
      <c r="A302" s="33">
        <f t="shared" si="60"/>
        <v>276</v>
      </c>
      <c r="B302" s="30" t="s">
        <v>6</v>
      </c>
      <c r="C302" s="28">
        <f t="shared" si="61"/>
        <v>0</v>
      </c>
      <c r="D302" s="28">
        <f t="shared" si="62"/>
        <v>0</v>
      </c>
      <c r="E302" s="28">
        <f t="shared" si="63"/>
        <v>0</v>
      </c>
      <c r="F302" s="28">
        <f t="shared" si="64"/>
        <v>0</v>
      </c>
      <c r="G302" s="28">
        <f t="shared" si="65"/>
        <v>0</v>
      </c>
      <c r="H302" s="28">
        <f t="shared" si="66"/>
        <v>0</v>
      </c>
      <c r="I302" s="28">
        <f t="shared" si="67"/>
        <v>0</v>
      </c>
      <c r="J302" s="28">
        <f t="shared" si="68"/>
        <v>0</v>
      </c>
      <c r="K302" s="28">
        <f t="shared" si="69"/>
        <v>0</v>
      </c>
      <c r="L302" s="28">
        <f t="shared" si="70"/>
        <v>0</v>
      </c>
      <c r="M302" s="28">
        <f t="shared" si="71"/>
        <v>0</v>
      </c>
      <c r="N302" s="28">
        <f t="shared" si="72"/>
        <v>0</v>
      </c>
      <c r="O302" s="28">
        <f t="shared" si="73"/>
        <v>0</v>
      </c>
      <c r="P302" s="28">
        <f t="shared" si="74"/>
        <v>0</v>
      </c>
    </row>
    <row r="303" spans="1:16" ht="12" customHeight="1" x14ac:dyDescent="0.2">
      <c r="A303" s="33">
        <f t="shared" si="60"/>
        <v>277</v>
      </c>
      <c r="B303" s="30" t="s">
        <v>6</v>
      </c>
      <c r="C303" s="28">
        <f t="shared" si="61"/>
        <v>0</v>
      </c>
      <c r="D303" s="28">
        <f t="shared" si="62"/>
        <v>0</v>
      </c>
      <c r="E303" s="28">
        <f t="shared" si="63"/>
        <v>0</v>
      </c>
      <c r="F303" s="28">
        <f t="shared" si="64"/>
        <v>0</v>
      </c>
      <c r="G303" s="28">
        <f t="shared" si="65"/>
        <v>0</v>
      </c>
      <c r="H303" s="28">
        <f t="shared" si="66"/>
        <v>0</v>
      </c>
      <c r="I303" s="28">
        <f t="shared" si="67"/>
        <v>0</v>
      </c>
      <c r="J303" s="28">
        <f t="shared" si="68"/>
        <v>0</v>
      </c>
      <c r="K303" s="28">
        <f t="shared" si="69"/>
        <v>0</v>
      </c>
      <c r="L303" s="28">
        <f t="shared" si="70"/>
        <v>0</v>
      </c>
      <c r="M303" s="28">
        <f t="shared" si="71"/>
        <v>0</v>
      </c>
      <c r="N303" s="28">
        <f t="shared" si="72"/>
        <v>0</v>
      </c>
      <c r="O303" s="28">
        <f t="shared" si="73"/>
        <v>0</v>
      </c>
      <c r="P303" s="28">
        <f t="shared" si="74"/>
        <v>0</v>
      </c>
    </row>
    <row r="304" spans="1:16" ht="12" customHeight="1" x14ac:dyDescent="0.2">
      <c r="A304" s="33">
        <f t="shared" si="60"/>
        <v>278</v>
      </c>
      <c r="B304" s="30" t="s">
        <v>6</v>
      </c>
      <c r="C304" s="28">
        <f t="shared" si="61"/>
        <v>0</v>
      </c>
      <c r="D304" s="28">
        <f t="shared" si="62"/>
        <v>0</v>
      </c>
      <c r="E304" s="28">
        <f t="shared" si="63"/>
        <v>0</v>
      </c>
      <c r="F304" s="28">
        <f t="shared" si="64"/>
        <v>0</v>
      </c>
      <c r="G304" s="28">
        <f t="shared" si="65"/>
        <v>0</v>
      </c>
      <c r="H304" s="28">
        <f t="shared" si="66"/>
        <v>0</v>
      </c>
      <c r="I304" s="28">
        <f t="shared" si="67"/>
        <v>0</v>
      </c>
      <c r="J304" s="28">
        <f t="shared" si="68"/>
        <v>0</v>
      </c>
      <c r="K304" s="28">
        <f t="shared" si="69"/>
        <v>0</v>
      </c>
      <c r="L304" s="28">
        <f t="shared" si="70"/>
        <v>0</v>
      </c>
      <c r="M304" s="28">
        <f t="shared" si="71"/>
        <v>0</v>
      </c>
      <c r="N304" s="28">
        <f t="shared" si="72"/>
        <v>0</v>
      </c>
      <c r="O304" s="28">
        <f t="shared" si="73"/>
        <v>0</v>
      </c>
      <c r="P304" s="28">
        <f t="shared" si="74"/>
        <v>0</v>
      </c>
    </row>
    <row r="305" spans="1:16" ht="12" customHeight="1" x14ac:dyDescent="0.2">
      <c r="A305" s="33">
        <f t="shared" si="60"/>
        <v>279</v>
      </c>
      <c r="B305" s="30" t="s">
        <v>6</v>
      </c>
      <c r="C305" s="28">
        <f t="shared" si="61"/>
        <v>0</v>
      </c>
      <c r="D305" s="28">
        <f t="shared" si="62"/>
        <v>0</v>
      </c>
      <c r="E305" s="28">
        <f t="shared" si="63"/>
        <v>0</v>
      </c>
      <c r="F305" s="28">
        <f t="shared" si="64"/>
        <v>0</v>
      </c>
      <c r="G305" s="28">
        <f t="shared" si="65"/>
        <v>0</v>
      </c>
      <c r="H305" s="28">
        <f t="shared" si="66"/>
        <v>0</v>
      </c>
      <c r="I305" s="28">
        <f t="shared" si="67"/>
        <v>0</v>
      </c>
      <c r="J305" s="28">
        <f t="shared" si="68"/>
        <v>0</v>
      </c>
      <c r="K305" s="28">
        <f t="shared" si="69"/>
        <v>0</v>
      </c>
      <c r="L305" s="28">
        <f t="shared" si="70"/>
        <v>0</v>
      </c>
      <c r="M305" s="28">
        <f t="shared" si="71"/>
        <v>0</v>
      </c>
      <c r="N305" s="28">
        <f t="shared" si="72"/>
        <v>0</v>
      </c>
      <c r="O305" s="28">
        <f t="shared" si="73"/>
        <v>0</v>
      </c>
      <c r="P305" s="28">
        <f t="shared" si="74"/>
        <v>0</v>
      </c>
    </row>
    <row r="306" spans="1:16" ht="12" customHeight="1" x14ac:dyDescent="0.2">
      <c r="A306" s="33">
        <f t="shared" si="60"/>
        <v>280</v>
      </c>
      <c r="B306" s="30" t="s">
        <v>6</v>
      </c>
      <c r="C306" s="28">
        <f t="shared" si="61"/>
        <v>0</v>
      </c>
      <c r="D306" s="28">
        <f t="shared" si="62"/>
        <v>0</v>
      </c>
      <c r="E306" s="28">
        <f t="shared" si="63"/>
        <v>0</v>
      </c>
      <c r="F306" s="28">
        <f t="shared" si="64"/>
        <v>0</v>
      </c>
      <c r="G306" s="28">
        <f t="shared" si="65"/>
        <v>0</v>
      </c>
      <c r="H306" s="28">
        <f t="shared" si="66"/>
        <v>0</v>
      </c>
      <c r="I306" s="28">
        <f t="shared" si="67"/>
        <v>0</v>
      </c>
      <c r="J306" s="28">
        <f t="shared" si="68"/>
        <v>0</v>
      </c>
      <c r="K306" s="28">
        <f t="shared" si="69"/>
        <v>0</v>
      </c>
      <c r="L306" s="28">
        <f t="shared" si="70"/>
        <v>0</v>
      </c>
      <c r="M306" s="28">
        <f t="shared" si="71"/>
        <v>0</v>
      </c>
      <c r="N306" s="28">
        <f t="shared" si="72"/>
        <v>0</v>
      </c>
      <c r="O306" s="28">
        <f t="shared" si="73"/>
        <v>0</v>
      </c>
      <c r="P306" s="28">
        <f t="shared" si="74"/>
        <v>0</v>
      </c>
    </row>
    <row r="307" spans="1:16" ht="12" customHeight="1" x14ac:dyDescent="0.2">
      <c r="A307" s="33">
        <f t="shared" si="60"/>
        <v>281</v>
      </c>
      <c r="B307" s="30" t="s">
        <v>6</v>
      </c>
      <c r="C307" s="28">
        <f t="shared" si="61"/>
        <v>0</v>
      </c>
      <c r="D307" s="28">
        <f t="shared" si="62"/>
        <v>0</v>
      </c>
      <c r="E307" s="28">
        <f t="shared" si="63"/>
        <v>0</v>
      </c>
      <c r="F307" s="28">
        <f t="shared" si="64"/>
        <v>0</v>
      </c>
      <c r="G307" s="28">
        <f t="shared" si="65"/>
        <v>0</v>
      </c>
      <c r="H307" s="28">
        <f t="shared" si="66"/>
        <v>0</v>
      </c>
      <c r="I307" s="28">
        <f t="shared" si="67"/>
        <v>0</v>
      </c>
      <c r="J307" s="28">
        <f t="shared" si="68"/>
        <v>0</v>
      </c>
      <c r="K307" s="28">
        <f t="shared" si="69"/>
        <v>0</v>
      </c>
      <c r="L307" s="28">
        <f t="shared" si="70"/>
        <v>0</v>
      </c>
      <c r="M307" s="28">
        <f t="shared" si="71"/>
        <v>0</v>
      </c>
      <c r="N307" s="28">
        <f t="shared" si="72"/>
        <v>0</v>
      </c>
      <c r="O307" s="28">
        <f t="shared" si="73"/>
        <v>0</v>
      </c>
      <c r="P307" s="28">
        <f t="shared" si="74"/>
        <v>0</v>
      </c>
    </row>
    <row r="308" spans="1:16" ht="12" customHeight="1" x14ac:dyDescent="0.2">
      <c r="A308" s="33">
        <f t="shared" si="60"/>
        <v>282</v>
      </c>
      <c r="B308" s="30" t="s">
        <v>6</v>
      </c>
      <c r="C308" s="28">
        <f t="shared" si="61"/>
        <v>0</v>
      </c>
      <c r="D308" s="28">
        <f t="shared" si="62"/>
        <v>0</v>
      </c>
      <c r="E308" s="28">
        <f t="shared" si="63"/>
        <v>0</v>
      </c>
      <c r="F308" s="28">
        <f t="shared" si="64"/>
        <v>0</v>
      </c>
      <c r="G308" s="28">
        <f t="shared" si="65"/>
        <v>0</v>
      </c>
      <c r="H308" s="28">
        <f t="shared" si="66"/>
        <v>0</v>
      </c>
      <c r="I308" s="28">
        <f t="shared" si="67"/>
        <v>0</v>
      </c>
      <c r="J308" s="28">
        <f t="shared" si="68"/>
        <v>0</v>
      </c>
      <c r="K308" s="28">
        <f t="shared" si="69"/>
        <v>0</v>
      </c>
      <c r="L308" s="28">
        <f t="shared" si="70"/>
        <v>0</v>
      </c>
      <c r="M308" s="28">
        <f t="shared" si="71"/>
        <v>0</v>
      </c>
      <c r="N308" s="28">
        <f t="shared" si="72"/>
        <v>0</v>
      </c>
      <c r="O308" s="28">
        <f t="shared" si="73"/>
        <v>0</v>
      </c>
      <c r="P308" s="28">
        <f t="shared" si="74"/>
        <v>0</v>
      </c>
    </row>
    <row r="309" spans="1:16" ht="12" customHeight="1" x14ac:dyDescent="0.2">
      <c r="A309" s="33">
        <f t="shared" si="60"/>
        <v>283</v>
      </c>
      <c r="B309" s="30" t="s">
        <v>6</v>
      </c>
      <c r="C309" s="28">
        <f t="shared" si="61"/>
        <v>0</v>
      </c>
      <c r="D309" s="28">
        <f t="shared" si="62"/>
        <v>0</v>
      </c>
      <c r="E309" s="28">
        <f t="shared" si="63"/>
        <v>0</v>
      </c>
      <c r="F309" s="28">
        <f t="shared" si="64"/>
        <v>0</v>
      </c>
      <c r="G309" s="28">
        <f t="shared" si="65"/>
        <v>0</v>
      </c>
      <c r="H309" s="28">
        <f t="shared" si="66"/>
        <v>0</v>
      </c>
      <c r="I309" s="28">
        <f t="shared" si="67"/>
        <v>0</v>
      </c>
      <c r="J309" s="28">
        <f t="shared" si="68"/>
        <v>0</v>
      </c>
      <c r="K309" s="28">
        <f t="shared" si="69"/>
        <v>0</v>
      </c>
      <c r="L309" s="28">
        <f t="shared" si="70"/>
        <v>0</v>
      </c>
      <c r="M309" s="28">
        <f t="shared" si="71"/>
        <v>0</v>
      </c>
      <c r="N309" s="28">
        <f t="shared" si="72"/>
        <v>0</v>
      </c>
      <c r="O309" s="28">
        <f t="shared" si="73"/>
        <v>0</v>
      </c>
      <c r="P309" s="28">
        <f t="shared" si="74"/>
        <v>0</v>
      </c>
    </row>
    <row r="310" spans="1:16" ht="12" customHeight="1" x14ac:dyDescent="0.2">
      <c r="A310" s="33">
        <f t="shared" si="60"/>
        <v>284</v>
      </c>
      <c r="B310" s="30" t="s">
        <v>6</v>
      </c>
      <c r="C310" s="28">
        <f t="shared" si="61"/>
        <v>0</v>
      </c>
      <c r="D310" s="28">
        <f t="shared" si="62"/>
        <v>0</v>
      </c>
      <c r="E310" s="28">
        <f t="shared" si="63"/>
        <v>0</v>
      </c>
      <c r="F310" s="28">
        <f t="shared" si="64"/>
        <v>0</v>
      </c>
      <c r="G310" s="28">
        <f t="shared" si="65"/>
        <v>0</v>
      </c>
      <c r="H310" s="28">
        <f t="shared" si="66"/>
        <v>0</v>
      </c>
      <c r="I310" s="28">
        <f t="shared" si="67"/>
        <v>0</v>
      </c>
      <c r="J310" s="28">
        <f t="shared" si="68"/>
        <v>0</v>
      </c>
      <c r="K310" s="28">
        <f t="shared" si="69"/>
        <v>0</v>
      </c>
      <c r="L310" s="28">
        <f t="shared" si="70"/>
        <v>0</v>
      </c>
      <c r="M310" s="28">
        <f t="shared" si="71"/>
        <v>0</v>
      </c>
      <c r="N310" s="28">
        <f t="shared" si="72"/>
        <v>0</v>
      </c>
      <c r="O310" s="28">
        <f t="shared" si="73"/>
        <v>0</v>
      </c>
      <c r="P310" s="28">
        <f t="shared" si="74"/>
        <v>0</v>
      </c>
    </row>
    <row r="311" spans="1:16" ht="12" customHeight="1" x14ac:dyDescent="0.2">
      <c r="A311" s="33">
        <f t="shared" si="60"/>
        <v>285</v>
      </c>
      <c r="B311" s="30" t="s">
        <v>6</v>
      </c>
      <c r="C311" s="28">
        <f t="shared" si="61"/>
        <v>0</v>
      </c>
      <c r="D311" s="28">
        <f t="shared" si="62"/>
        <v>0</v>
      </c>
      <c r="E311" s="28">
        <f t="shared" si="63"/>
        <v>0</v>
      </c>
      <c r="F311" s="28">
        <f t="shared" si="64"/>
        <v>0</v>
      </c>
      <c r="G311" s="28">
        <f t="shared" si="65"/>
        <v>0</v>
      </c>
      <c r="H311" s="28">
        <f t="shared" si="66"/>
        <v>0</v>
      </c>
      <c r="I311" s="28">
        <f t="shared" si="67"/>
        <v>0</v>
      </c>
      <c r="J311" s="28">
        <f t="shared" si="68"/>
        <v>0</v>
      </c>
      <c r="K311" s="28">
        <f t="shared" si="69"/>
        <v>0</v>
      </c>
      <c r="L311" s="28">
        <f t="shared" si="70"/>
        <v>0</v>
      </c>
      <c r="M311" s="28">
        <f t="shared" si="71"/>
        <v>0</v>
      </c>
      <c r="N311" s="28">
        <f t="shared" si="72"/>
        <v>0</v>
      </c>
      <c r="O311" s="28">
        <f t="shared" si="73"/>
        <v>0</v>
      </c>
      <c r="P311" s="28">
        <f t="shared" si="74"/>
        <v>0</v>
      </c>
    </row>
    <row r="312" spans="1:16" ht="12" customHeight="1" x14ac:dyDescent="0.2">
      <c r="A312" s="33">
        <f t="shared" si="60"/>
        <v>286</v>
      </c>
      <c r="B312" s="30" t="s">
        <v>6</v>
      </c>
      <c r="C312" s="28">
        <f t="shared" si="61"/>
        <v>0</v>
      </c>
      <c r="D312" s="28">
        <f t="shared" si="62"/>
        <v>0</v>
      </c>
      <c r="E312" s="28">
        <f t="shared" si="63"/>
        <v>0</v>
      </c>
      <c r="F312" s="28">
        <f t="shared" si="64"/>
        <v>0</v>
      </c>
      <c r="G312" s="28">
        <f t="shared" si="65"/>
        <v>0</v>
      </c>
      <c r="H312" s="28">
        <f t="shared" si="66"/>
        <v>0</v>
      </c>
      <c r="I312" s="28">
        <f t="shared" si="67"/>
        <v>0</v>
      </c>
      <c r="J312" s="28">
        <f t="shared" si="68"/>
        <v>0</v>
      </c>
      <c r="K312" s="28">
        <f t="shared" si="69"/>
        <v>0</v>
      </c>
      <c r="L312" s="28">
        <f t="shared" si="70"/>
        <v>0</v>
      </c>
      <c r="M312" s="28">
        <f t="shared" si="71"/>
        <v>0</v>
      </c>
      <c r="N312" s="28">
        <f t="shared" si="72"/>
        <v>0</v>
      </c>
      <c r="O312" s="28">
        <f t="shared" si="73"/>
        <v>0</v>
      </c>
      <c r="P312" s="28">
        <f t="shared" si="74"/>
        <v>0</v>
      </c>
    </row>
    <row r="313" spans="1:16" ht="12" customHeight="1" x14ac:dyDescent="0.2">
      <c r="A313" s="33">
        <f t="shared" si="60"/>
        <v>287</v>
      </c>
      <c r="B313" s="30" t="s">
        <v>6</v>
      </c>
      <c r="C313" s="28">
        <f t="shared" si="61"/>
        <v>0</v>
      </c>
      <c r="D313" s="28">
        <f t="shared" si="62"/>
        <v>0</v>
      </c>
      <c r="E313" s="28">
        <f t="shared" si="63"/>
        <v>0</v>
      </c>
      <c r="F313" s="28">
        <f t="shared" si="64"/>
        <v>0</v>
      </c>
      <c r="G313" s="28">
        <f t="shared" si="65"/>
        <v>0</v>
      </c>
      <c r="H313" s="28">
        <f t="shared" si="66"/>
        <v>0</v>
      </c>
      <c r="I313" s="28">
        <f t="shared" si="67"/>
        <v>0</v>
      </c>
      <c r="J313" s="28">
        <f t="shared" si="68"/>
        <v>0</v>
      </c>
      <c r="K313" s="28">
        <f t="shared" si="69"/>
        <v>0</v>
      </c>
      <c r="L313" s="28">
        <f t="shared" si="70"/>
        <v>0</v>
      </c>
      <c r="M313" s="28">
        <f t="shared" si="71"/>
        <v>0</v>
      </c>
      <c r="N313" s="28">
        <f t="shared" si="72"/>
        <v>0</v>
      </c>
      <c r="O313" s="28">
        <f t="shared" si="73"/>
        <v>0</v>
      </c>
      <c r="P313" s="28">
        <f t="shared" si="74"/>
        <v>0</v>
      </c>
    </row>
    <row r="314" spans="1:16" ht="12" customHeight="1" x14ac:dyDescent="0.2">
      <c r="A314" s="33">
        <f t="shared" si="60"/>
        <v>288</v>
      </c>
      <c r="B314" s="30" t="s">
        <v>6</v>
      </c>
      <c r="C314" s="28">
        <f t="shared" si="61"/>
        <v>0</v>
      </c>
      <c r="D314" s="28">
        <f t="shared" si="62"/>
        <v>0</v>
      </c>
      <c r="E314" s="28">
        <f t="shared" si="63"/>
        <v>0</v>
      </c>
      <c r="F314" s="28">
        <f t="shared" si="64"/>
        <v>0</v>
      </c>
      <c r="G314" s="28">
        <f t="shared" si="65"/>
        <v>0</v>
      </c>
      <c r="H314" s="28">
        <f t="shared" si="66"/>
        <v>0</v>
      </c>
      <c r="I314" s="28">
        <f t="shared" si="67"/>
        <v>0</v>
      </c>
      <c r="J314" s="28">
        <f t="shared" si="68"/>
        <v>0</v>
      </c>
      <c r="K314" s="28">
        <f t="shared" si="69"/>
        <v>0</v>
      </c>
      <c r="L314" s="28">
        <f t="shared" si="70"/>
        <v>0</v>
      </c>
      <c r="M314" s="28">
        <f t="shared" si="71"/>
        <v>0</v>
      </c>
      <c r="N314" s="28">
        <f t="shared" si="72"/>
        <v>0</v>
      </c>
      <c r="O314" s="28">
        <f t="shared" si="73"/>
        <v>0</v>
      </c>
      <c r="P314" s="28">
        <f t="shared" si="74"/>
        <v>0</v>
      </c>
    </row>
    <row r="315" spans="1:16" ht="12" customHeight="1" x14ac:dyDescent="0.2">
      <c r="A315" s="33">
        <f t="shared" si="60"/>
        <v>289</v>
      </c>
      <c r="B315" s="30" t="s">
        <v>6</v>
      </c>
      <c r="C315" s="28">
        <f t="shared" si="61"/>
        <v>0</v>
      </c>
      <c r="D315" s="28">
        <f t="shared" si="62"/>
        <v>0</v>
      </c>
      <c r="E315" s="28">
        <f t="shared" si="63"/>
        <v>0</v>
      </c>
      <c r="F315" s="28">
        <f t="shared" si="64"/>
        <v>0</v>
      </c>
      <c r="G315" s="28">
        <f t="shared" si="65"/>
        <v>0</v>
      </c>
      <c r="H315" s="28">
        <f t="shared" si="66"/>
        <v>0</v>
      </c>
      <c r="I315" s="28">
        <f t="shared" si="67"/>
        <v>0</v>
      </c>
      <c r="J315" s="28">
        <f t="shared" si="68"/>
        <v>0</v>
      </c>
      <c r="K315" s="28">
        <f t="shared" si="69"/>
        <v>0</v>
      </c>
      <c r="L315" s="28">
        <f t="shared" si="70"/>
        <v>0</v>
      </c>
      <c r="M315" s="28">
        <f t="shared" si="71"/>
        <v>0</v>
      </c>
      <c r="N315" s="28">
        <f t="shared" si="72"/>
        <v>0</v>
      </c>
      <c r="O315" s="28">
        <f t="shared" si="73"/>
        <v>0</v>
      </c>
      <c r="P315" s="28">
        <f t="shared" si="74"/>
        <v>0</v>
      </c>
    </row>
    <row r="316" spans="1:16" ht="12" customHeight="1" x14ac:dyDescent="0.2">
      <c r="A316" s="33">
        <f t="shared" si="60"/>
        <v>290</v>
      </c>
      <c r="B316" s="30" t="s">
        <v>6</v>
      </c>
      <c r="C316" s="28">
        <f t="shared" si="61"/>
        <v>0</v>
      </c>
      <c r="D316" s="28">
        <f t="shared" si="62"/>
        <v>0</v>
      </c>
      <c r="E316" s="28">
        <f t="shared" si="63"/>
        <v>0</v>
      </c>
      <c r="F316" s="28">
        <f t="shared" si="64"/>
        <v>0</v>
      </c>
      <c r="G316" s="28">
        <f t="shared" si="65"/>
        <v>0</v>
      </c>
      <c r="H316" s="28">
        <f t="shared" si="66"/>
        <v>0</v>
      </c>
      <c r="I316" s="28">
        <f t="shared" si="67"/>
        <v>0</v>
      </c>
      <c r="J316" s="28">
        <f t="shared" si="68"/>
        <v>0</v>
      </c>
      <c r="K316" s="28">
        <f t="shared" si="69"/>
        <v>0</v>
      </c>
      <c r="L316" s="28">
        <f t="shared" si="70"/>
        <v>0</v>
      </c>
      <c r="M316" s="28">
        <f t="shared" si="71"/>
        <v>0</v>
      </c>
      <c r="N316" s="28">
        <f t="shared" si="72"/>
        <v>0</v>
      </c>
      <c r="O316" s="28">
        <f t="shared" si="73"/>
        <v>0</v>
      </c>
      <c r="P316" s="28">
        <f t="shared" si="74"/>
        <v>0</v>
      </c>
    </row>
    <row r="317" spans="1:16" ht="12" customHeight="1" x14ac:dyDescent="0.2">
      <c r="A317" s="33">
        <f t="shared" si="60"/>
        <v>291</v>
      </c>
      <c r="B317" s="30" t="s">
        <v>6</v>
      </c>
      <c r="C317" s="28">
        <f t="shared" si="61"/>
        <v>0</v>
      </c>
      <c r="D317" s="28">
        <f t="shared" si="62"/>
        <v>0</v>
      </c>
      <c r="E317" s="28">
        <f t="shared" si="63"/>
        <v>0</v>
      </c>
      <c r="F317" s="28">
        <f t="shared" si="64"/>
        <v>0</v>
      </c>
      <c r="G317" s="28">
        <f t="shared" si="65"/>
        <v>0</v>
      </c>
      <c r="H317" s="28">
        <f t="shared" si="66"/>
        <v>0</v>
      </c>
      <c r="I317" s="28">
        <f t="shared" si="67"/>
        <v>0</v>
      </c>
      <c r="J317" s="28">
        <f t="shared" si="68"/>
        <v>0</v>
      </c>
      <c r="K317" s="28">
        <f t="shared" si="69"/>
        <v>0</v>
      </c>
      <c r="L317" s="28">
        <f t="shared" si="70"/>
        <v>0</v>
      </c>
      <c r="M317" s="28">
        <f t="shared" si="71"/>
        <v>0</v>
      </c>
      <c r="N317" s="28">
        <f t="shared" si="72"/>
        <v>0</v>
      </c>
      <c r="O317" s="28">
        <f t="shared" si="73"/>
        <v>0</v>
      </c>
      <c r="P317" s="28">
        <f t="shared" si="74"/>
        <v>0</v>
      </c>
    </row>
    <row r="318" spans="1:16" ht="12" customHeight="1" x14ac:dyDescent="0.2">
      <c r="A318" s="33">
        <f t="shared" si="60"/>
        <v>292</v>
      </c>
      <c r="B318" s="30" t="s">
        <v>6</v>
      </c>
      <c r="C318" s="28">
        <f t="shared" si="61"/>
        <v>0</v>
      </c>
      <c r="D318" s="28">
        <f t="shared" si="62"/>
        <v>0</v>
      </c>
      <c r="E318" s="28">
        <f t="shared" si="63"/>
        <v>0</v>
      </c>
      <c r="F318" s="28">
        <f t="shared" si="64"/>
        <v>0</v>
      </c>
      <c r="G318" s="28">
        <f t="shared" si="65"/>
        <v>0</v>
      </c>
      <c r="H318" s="28">
        <f t="shared" si="66"/>
        <v>0</v>
      </c>
      <c r="I318" s="28">
        <f t="shared" si="67"/>
        <v>0</v>
      </c>
      <c r="J318" s="28">
        <f t="shared" si="68"/>
        <v>0</v>
      </c>
      <c r="K318" s="28">
        <f t="shared" si="69"/>
        <v>0</v>
      </c>
      <c r="L318" s="28">
        <f t="shared" si="70"/>
        <v>0</v>
      </c>
      <c r="M318" s="28">
        <f t="shared" si="71"/>
        <v>0</v>
      </c>
      <c r="N318" s="28">
        <f t="shared" si="72"/>
        <v>0</v>
      </c>
      <c r="O318" s="28">
        <f t="shared" si="73"/>
        <v>0</v>
      </c>
      <c r="P318" s="28">
        <f t="shared" si="74"/>
        <v>0</v>
      </c>
    </row>
    <row r="319" spans="1:16" ht="12" customHeight="1" x14ac:dyDescent="0.2">
      <c r="A319" s="33">
        <f t="shared" si="60"/>
        <v>293</v>
      </c>
      <c r="B319" s="30" t="s">
        <v>6</v>
      </c>
      <c r="C319" s="28">
        <f t="shared" si="61"/>
        <v>0</v>
      </c>
      <c r="D319" s="28">
        <f t="shared" si="62"/>
        <v>0</v>
      </c>
      <c r="E319" s="28">
        <f t="shared" si="63"/>
        <v>0</v>
      </c>
      <c r="F319" s="28">
        <f t="shared" si="64"/>
        <v>0</v>
      </c>
      <c r="G319" s="28">
        <f t="shared" si="65"/>
        <v>0</v>
      </c>
      <c r="H319" s="28">
        <f t="shared" si="66"/>
        <v>0</v>
      </c>
      <c r="I319" s="28">
        <f t="shared" si="67"/>
        <v>0</v>
      </c>
      <c r="J319" s="28">
        <f t="shared" si="68"/>
        <v>0</v>
      </c>
      <c r="K319" s="28">
        <f t="shared" si="69"/>
        <v>0</v>
      </c>
      <c r="L319" s="28">
        <f t="shared" si="70"/>
        <v>0</v>
      </c>
      <c r="M319" s="28">
        <f t="shared" si="71"/>
        <v>0</v>
      </c>
      <c r="N319" s="28">
        <f t="shared" si="72"/>
        <v>0</v>
      </c>
      <c r="O319" s="28">
        <f t="shared" si="73"/>
        <v>0</v>
      </c>
      <c r="P319" s="28">
        <f t="shared" si="74"/>
        <v>0</v>
      </c>
    </row>
    <row r="320" spans="1:16" ht="12" customHeight="1" x14ac:dyDescent="0.2">
      <c r="A320" s="33">
        <f t="shared" si="60"/>
        <v>294</v>
      </c>
      <c r="B320" s="30" t="s">
        <v>6</v>
      </c>
      <c r="C320" s="28">
        <f t="shared" si="61"/>
        <v>0</v>
      </c>
      <c r="D320" s="28">
        <f t="shared" si="62"/>
        <v>0</v>
      </c>
      <c r="E320" s="28">
        <f t="shared" si="63"/>
        <v>0</v>
      </c>
      <c r="F320" s="28">
        <f t="shared" si="64"/>
        <v>0</v>
      </c>
      <c r="G320" s="28">
        <f t="shared" si="65"/>
        <v>0</v>
      </c>
      <c r="H320" s="28">
        <f t="shared" si="66"/>
        <v>0</v>
      </c>
      <c r="I320" s="28">
        <f t="shared" si="67"/>
        <v>0</v>
      </c>
      <c r="J320" s="28">
        <f t="shared" si="68"/>
        <v>0</v>
      </c>
      <c r="K320" s="28">
        <f t="shared" si="69"/>
        <v>0</v>
      </c>
      <c r="L320" s="28">
        <f t="shared" si="70"/>
        <v>0</v>
      </c>
      <c r="M320" s="28">
        <f t="shared" si="71"/>
        <v>0</v>
      </c>
      <c r="N320" s="28">
        <f t="shared" si="72"/>
        <v>0</v>
      </c>
      <c r="O320" s="28">
        <f t="shared" si="73"/>
        <v>0</v>
      </c>
      <c r="P320" s="28">
        <f t="shared" si="74"/>
        <v>0</v>
      </c>
    </row>
    <row r="321" spans="1:16" ht="12" customHeight="1" x14ac:dyDescent="0.2">
      <c r="A321" s="33">
        <f t="shared" si="60"/>
        <v>295</v>
      </c>
      <c r="B321" s="30" t="s">
        <v>6</v>
      </c>
      <c r="C321" s="28">
        <f t="shared" si="61"/>
        <v>0</v>
      </c>
      <c r="D321" s="28">
        <f t="shared" si="62"/>
        <v>0</v>
      </c>
      <c r="E321" s="28">
        <f t="shared" si="63"/>
        <v>0</v>
      </c>
      <c r="F321" s="28">
        <f t="shared" si="64"/>
        <v>0</v>
      </c>
      <c r="G321" s="28">
        <f t="shared" si="65"/>
        <v>0</v>
      </c>
      <c r="H321" s="28">
        <f t="shared" si="66"/>
        <v>0</v>
      </c>
      <c r="I321" s="28">
        <f t="shared" si="67"/>
        <v>0</v>
      </c>
      <c r="J321" s="28">
        <f t="shared" si="68"/>
        <v>0</v>
      </c>
      <c r="K321" s="28">
        <f t="shared" si="69"/>
        <v>0</v>
      </c>
      <c r="L321" s="28">
        <f t="shared" si="70"/>
        <v>0</v>
      </c>
      <c r="M321" s="28">
        <f t="shared" si="71"/>
        <v>0</v>
      </c>
      <c r="N321" s="28">
        <f t="shared" si="72"/>
        <v>0</v>
      </c>
      <c r="O321" s="28">
        <f t="shared" si="73"/>
        <v>0</v>
      </c>
      <c r="P321" s="28">
        <f t="shared" si="74"/>
        <v>0</v>
      </c>
    </row>
    <row r="322" spans="1:16" ht="12" customHeight="1" x14ac:dyDescent="0.2">
      <c r="A322" s="33">
        <f t="shared" si="60"/>
        <v>296</v>
      </c>
      <c r="B322" s="30" t="s">
        <v>6</v>
      </c>
      <c r="C322" s="28">
        <f t="shared" si="61"/>
        <v>0</v>
      </c>
      <c r="D322" s="28">
        <f t="shared" si="62"/>
        <v>0</v>
      </c>
      <c r="E322" s="28">
        <f t="shared" si="63"/>
        <v>0</v>
      </c>
      <c r="F322" s="28">
        <f t="shared" si="64"/>
        <v>0</v>
      </c>
      <c r="G322" s="28">
        <f t="shared" si="65"/>
        <v>0</v>
      </c>
      <c r="H322" s="28">
        <f t="shared" si="66"/>
        <v>0</v>
      </c>
      <c r="I322" s="28">
        <f t="shared" si="67"/>
        <v>0</v>
      </c>
      <c r="J322" s="28">
        <f t="shared" si="68"/>
        <v>0</v>
      </c>
      <c r="K322" s="28">
        <f t="shared" si="69"/>
        <v>0</v>
      </c>
      <c r="L322" s="28">
        <f t="shared" si="70"/>
        <v>0</v>
      </c>
      <c r="M322" s="28">
        <f t="shared" si="71"/>
        <v>0</v>
      </c>
      <c r="N322" s="28">
        <f t="shared" si="72"/>
        <v>0</v>
      </c>
      <c r="O322" s="28">
        <f t="shared" si="73"/>
        <v>0</v>
      </c>
      <c r="P322" s="28">
        <f t="shared" si="74"/>
        <v>0</v>
      </c>
    </row>
    <row r="323" spans="1:16" ht="12" customHeight="1" x14ac:dyDescent="0.2">
      <c r="A323" s="33">
        <f t="shared" si="60"/>
        <v>297</v>
      </c>
      <c r="B323" s="30" t="s">
        <v>6</v>
      </c>
      <c r="C323" s="28">
        <f t="shared" si="61"/>
        <v>0</v>
      </c>
      <c r="D323" s="28">
        <f t="shared" si="62"/>
        <v>0</v>
      </c>
      <c r="E323" s="28">
        <f t="shared" si="63"/>
        <v>0</v>
      </c>
      <c r="F323" s="28">
        <f t="shared" si="64"/>
        <v>0</v>
      </c>
      <c r="G323" s="28">
        <f t="shared" si="65"/>
        <v>0</v>
      </c>
      <c r="H323" s="28">
        <f t="shared" si="66"/>
        <v>0</v>
      </c>
      <c r="I323" s="28">
        <f t="shared" si="67"/>
        <v>0</v>
      </c>
      <c r="J323" s="28">
        <f t="shared" si="68"/>
        <v>0</v>
      </c>
      <c r="K323" s="28">
        <f t="shared" si="69"/>
        <v>0</v>
      </c>
      <c r="L323" s="28">
        <f t="shared" si="70"/>
        <v>0</v>
      </c>
      <c r="M323" s="28">
        <f t="shared" si="71"/>
        <v>0</v>
      </c>
      <c r="N323" s="28">
        <f t="shared" si="72"/>
        <v>0</v>
      </c>
      <c r="O323" s="28">
        <f t="shared" si="73"/>
        <v>0</v>
      </c>
      <c r="P323" s="28">
        <f t="shared" si="74"/>
        <v>0</v>
      </c>
    </row>
    <row r="324" spans="1:16" ht="12" customHeight="1" x14ac:dyDescent="0.2">
      <c r="A324" s="33">
        <f t="shared" si="60"/>
        <v>298</v>
      </c>
      <c r="B324" s="30" t="s">
        <v>6</v>
      </c>
      <c r="C324" s="28">
        <f t="shared" si="61"/>
        <v>0</v>
      </c>
      <c r="D324" s="28">
        <f t="shared" si="62"/>
        <v>0</v>
      </c>
      <c r="E324" s="28">
        <f t="shared" si="63"/>
        <v>0</v>
      </c>
      <c r="F324" s="28">
        <f t="shared" si="64"/>
        <v>0</v>
      </c>
      <c r="G324" s="28">
        <f t="shared" si="65"/>
        <v>0</v>
      </c>
      <c r="H324" s="28">
        <f t="shared" si="66"/>
        <v>0</v>
      </c>
      <c r="I324" s="28">
        <f t="shared" si="67"/>
        <v>0</v>
      </c>
      <c r="J324" s="28">
        <f t="shared" si="68"/>
        <v>0</v>
      </c>
      <c r="K324" s="28">
        <f t="shared" si="69"/>
        <v>0</v>
      </c>
      <c r="L324" s="28">
        <f t="shared" si="70"/>
        <v>0</v>
      </c>
      <c r="M324" s="28">
        <f t="shared" si="71"/>
        <v>0</v>
      </c>
      <c r="N324" s="28">
        <f t="shared" si="72"/>
        <v>0</v>
      </c>
      <c r="O324" s="28">
        <f t="shared" si="73"/>
        <v>0</v>
      </c>
      <c r="P324" s="28">
        <f t="shared" si="74"/>
        <v>0</v>
      </c>
    </row>
    <row r="325" spans="1:16" ht="12" customHeight="1" x14ac:dyDescent="0.2">
      <c r="A325" s="33">
        <f t="shared" si="60"/>
        <v>299</v>
      </c>
      <c r="B325" s="30" t="s">
        <v>6</v>
      </c>
      <c r="C325" s="28">
        <f t="shared" si="61"/>
        <v>0</v>
      </c>
      <c r="D325" s="28">
        <f t="shared" si="62"/>
        <v>0</v>
      </c>
      <c r="E325" s="28">
        <f t="shared" si="63"/>
        <v>0</v>
      </c>
      <c r="F325" s="28">
        <f t="shared" si="64"/>
        <v>0</v>
      </c>
      <c r="G325" s="28">
        <f t="shared" si="65"/>
        <v>0</v>
      </c>
      <c r="H325" s="28">
        <f t="shared" si="66"/>
        <v>0</v>
      </c>
      <c r="I325" s="28">
        <f t="shared" si="67"/>
        <v>0</v>
      </c>
      <c r="J325" s="28">
        <f t="shared" si="68"/>
        <v>0</v>
      </c>
      <c r="K325" s="28">
        <f t="shared" si="69"/>
        <v>0</v>
      </c>
      <c r="L325" s="28">
        <f t="shared" si="70"/>
        <v>0</v>
      </c>
      <c r="M325" s="28">
        <f t="shared" si="71"/>
        <v>0</v>
      </c>
      <c r="N325" s="28">
        <f t="shared" si="72"/>
        <v>0</v>
      </c>
      <c r="O325" s="28">
        <f t="shared" si="73"/>
        <v>0</v>
      </c>
      <c r="P325" s="28">
        <f t="shared" si="74"/>
        <v>0</v>
      </c>
    </row>
    <row r="326" spans="1:16" ht="12" customHeight="1" x14ac:dyDescent="0.2">
      <c r="A326" s="33">
        <f t="shared" si="60"/>
        <v>300</v>
      </c>
      <c r="B326" s="30" t="s">
        <v>6</v>
      </c>
      <c r="C326" s="28">
        <f t="shared" si="61"/>
        <v>0</v>
      </c>
      <c r="D326" s="28">
        <f t="shared" si="62"/>
        <v>0</v>
      </c>
      <c r="E326" s="28">
        <f t="shared" si="63"/>
        <v>0</v>
      </c>
      <c r="F326" s="28">
        <f t="shared" si="64"/>
        <v>0</v>
      </c>
      <c r="G326" s="28">
        <f t="shared" si="65"/>
        <v>0</v>
      </c>
      <c r="H326" s="28">
        <f t="shared" si="66"/>
        <v>0</v>
      </c>
      <c r="I326" s="28">
        <f t="shared" si="67"/>
        <v>0</v>
      </c>
      <c r="J326" s="28">
        <f t="shared" si="68"/>
        <v>0</v>
      </c>
      <c r="K326" s="28">
        <f t="shared" si="69"/>
        <v>0</v>
      </c>
      <c r="L326" s="28">
        <f t="shared" si="70"/>
        <v>0</v>
      </c>
      <c r="M326" s="28">
        <f t="shared" si="71"/>
        <v>0</v>
      </c>
      <c r="N326" s="28">
        <f t="shared" si="72"/>
        <v>0</v>
      </c>
      <c r="O326" s="28">
        <f t="shared" si="73"/>
        <v>0</v>
      </c>
      <c r="P326" s="28">
        <f t="shared" si="74"/>
        <v>0</v>
      </c>
    </row>
  </sheetData>
  <mergeCells count="45">
    <mergeCell ref="B23:C23"/>
    <mergeCell ref="B7:C7"/>
    <mergeCell ref="B6:C6"/>
    <mergeCell ref="B5:C5"/>
    <mergeCell ref="B4:C4"/>
    <mergeCell ref="B22:C22"/>
    <mergeCell ref="B20:C20"/>
    <mergeCell ref="B11:C11"/>
    <mergeCell ref="B19:C19"/>
    <mergeCell ref="B17:C17"/>
    <mergeCell ref="B21:D21"/>
    <mergeCell ref="A1:I1"/>
    <mergeCell ref="G3:I3"/>
    <mergeCell ref="B3:D3"/>
    <mergeCell ref="A3:A23"/>
    <mergeCell ref="B13:C13"/>
    <mergeCell ref="G20:H20"/>
    <mergeCell ref="F3:F23"/>
    <mergeCell ref="G4:H4"/>
    <mergeCell ref="G5:H5"/>
    <mergeCell ref="G7:H7"/>
    <mergeCell ref="G13:H13"/>
    <mergeCell ref="G11:H11"/>
    <mergeCell ref="G15:H15"/>
    <mergeCell ref="G10:I10"/>
    <mergeCell ref="G14:H14"/>
    <mergeCell ref="G6:H6"/>
    <mergeCell ref="B16:C16"/>
    <mergeCell ref="G8:H8"/>
    <mergeCell ref="G18:H18"/>
    <mergeCell ref="G16:H16"/>
    <mergeCell ref="B12:D12"/>
    <mergeCell ref="B15:C15"/>
    <mergeCell ref="B14:C14"/>
    <mergeCell ref="B18:D18"/>
    <mergeCell ref="B8:C8"/>
    <mergeCell ref="B9:C9"/>
    <mergeCell ref="B10:C10"/>
    <mergeCell ref="G9:H9"/>
    <mergeCell ref="G17:H17"/>
    <mergeCell ref="G21:H21"/>
    <mergeCell ref="G22:H22"/>
    <mergeCell ref="G23:H23"/>
    <mergeCell ref="G19:I19"/>
    <mergeCell ref="G12:I12"/>
  </mergeCells>
  <conditionalFormatting sqref="D22 D13:D17 D4:D7 D19:D20 D11">
    <cfRule type="cellIs" dxfId="7" priority="7" stopIfTrue="1" operator="greaterThan">
      <formula>0</formula>
    </cfRule>
    <cfRule type="cellIs" dxfId="6" priority="8" stopIfTrue="1" operator="lessThan">
      <formula>0</formula>
    </cfRule>
  </conditionalFormatting>
  <conditionalFormatting sqref="D23">
    <cfRule type="cellIs" dxfId="5" priority="5" stopIfTrue="1" operator="greaterThan">
      <formula>0</formula>
    </cfRule>
    <cfRule type="cellIs" dxfId="4" priority="6" stopIfTrue="1" operator="lessThan">
      <formula>0</formula>
    </cfRule>
  </conditionalFormatting>
  <conditionalFormatting sqref="D9:D10">
    <cfRule type="cellIs" dxfId="3" priority="3" stopIfTrue="1" operator="greaterThan">
      <formula>0</formula>
    </cfRule>
    <cfRule type="cellIs" dxfId="2" priority="4" stopIfTrue="1" operator="lessThan">
      <formula>0</formula>
    </cfRule>
  </conditionalFormatting>
  <conditionalFormatting sqref="D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dataValidations disablePrompts="1" count="1">
    <dataValidation type="list" allowBlank="1" showInputMessage="1" showErrorMessage="1" promptTitle="ELIJA PLAZO DE GRACIA" prompt="T : Total_x000a_P : Parcial o Normal_x000a_S : Sin Plazo de Gracia" sqref="B27:B326">
      <formula1>"T,P,S"</formula1>
    </dataValidation>
  </dataValidations>
  <printOptions horizontalCentered="1" verticalCentered="1"/>
  <pageMargins left="0" right="0" top="0" bottom="0" header="0" footer="0"/>
  <pageSetup paperSize="9" scale="70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128</vt:i4>
      </vt:variant>
    </vt:vector>
  </HeadingPairs>
  <TitlesOfParts>
    <vt:vector size="136" baseType="lpstr">
      <vt:lpstr>WACC</vt:lpstr>
      <vt:lpstr>Comunes</vt:lpstr>
      <vt:lpstr>Preferentes</vt:lpstr>
      <vt:lpstr>Utilidades</vt:lpstr>
      <vt:lpstr>Frances</vt:lpstr>
      <vt:lpstr>Aleman</vt:lpstr>
      <vt:lpstr>Bono VAC</vt:lpstr>
      <vt:lpstr>Leasing</vt:lpstr>
      <vt:lpstr>Ahorro</vt:lpstr>
      <vt:lpstr>Aleman!Amort</vt:lpstr>
      <vt:lpstr>Leasing!Amort</vt:lpstr>
      <vt:lpstr>Amort</vt:lpstr>
      <vt:lpstr>Aleman!Área_de_impresión</vt:lpstr>
      <vt:lpstr>'Bono VAC'!Área_de_impresión</vt:lpstr>
      <vt:lpstr>Frances!Área_de_impresión</vt:lpstr>
      <vt:lpstr>Leasing!Área_de_impresión</vt:lpstr>
      <vt:lpstr>Aleman!COK</vt:lpstr>
      <vt:lpstr>Leasing!COK</vt:lpstr>
      <vt:lpstr>COK</vt:lpstr>
      <vt:lpstr>Aleman!COKi</vt:lpstr>
      <vt:lpstr>COKi</vt:lpstr>
      <vt:lpstr>Aleman!Comision</vt:lpstr>
      <vt:lpstr>Leasing!Comision</vt:lpstr>
      <vt:lpstr>Comision</vt:lpstr>
      <vt:lpstr>Aleman!ComPer</vt:lpstr>
      <vt:lpstr>Leasing!ComPer</vt:lpstr>
      <vt:lpstr>ComPer</vt:lpstr>
      <vt:lpstr>Aleman!Cuota</vt:lpstr>
      <vt:lpstr>Leasing!Cuota</vt:lpstr>
      <vt:lpstr>Cuota</vt:lpstr>
      <vt:lpstr>Depreciacion</vt:lpstr>
      <vt:lpstr>Deuda</vt:lpstr>
      <vt:lpstr>Deudai</vt:lpstr>
      <vt:lpstr>Aleman!Flujo</vt:lpstr>
      <vt:lpstr>Leasing!Flujo</vt:lpstr>
      <vt:lpstr>Flujo</vt:lpstr>
      <vt:lpstr>Aleman!frec</vt:lpstr>
      <vt:lpstr>Leasing!frec</vt:lpstr>
      <vt:lpstr>frec</vt:lpstr>
      <vt:lpstr>Aleman!GasAdm</vt:lpstr>
      <vt:lpstr>GasAdm</vt:lpstr>
      <vt:lpstr>Aleman!GasAdmPer</vt:lpstr>
      <vt:lpstr>GasAdmPer</vt:lpstr>
      <vt:lpstr>Aleman!IA</vt:lpstr>
      <vt:lpstr>IA</vt:lpstr>
      <vt:lpstr>IGV</vt:lpstr>
      <vt:lpstr>IGVP</vt:lpstr>
      <vt:lpstr>Aleman!Interes</vt:lpstr>
      <vt:lpstr>Leasing!Interes</vt:lpstr>
      <vt:lpstr>Interes</vt:lpstr>
      <vt:lpstr>Aleman!IP</vt:lpstr>
      <vt:lpstr>IP</vt:lpstr>
      <vt:lpstr>IR</vt:lpstr>
      <vt:lpstr>Kd</vt:lpstr>
      <vt:lpstr>Kdi</vt:lpstr>
      <vt:lpstr>Ks</vt:lpstr>
      <vt:lpstr>Ksi</vt:lpstr>
      <vt:lpstr>Leasing</vt:lpstr>
      <vt:lpstr>Aleman!N</vt:lpstr>
      <vt:lpstr>Leasing!N</vt:lpstr>
      <vt:lpstr>N</vt:lpstr>
      <vt:lpstr>Aleman!NA</vt:lpstr>
      <vt:lpstr>Leasing!NA</vt:lpstr>
      <vt:lpstr>NA</vt:lpstr>
      <vt:lpstr>Aleman!NC</vt:lpstr>
      <vt:lpstr>Leasing!NC</vt:lpstr>
      <vt:lpstr>NC</vt:lpstr>
      <vt:lpstr>Aleman!NCxA</vt:lpstr>
      <vt:lpstr>Leasing!NCxA</vt:lpstr>
      <vt:lpstr>NCxA</vt:lpstr>
      <vt:lpstr>Aleman!NDiasxAgno</vt:lpstr>
      <vt:lpstr>Leasing!NDiasxAgno</vt:lpstr>
      <vt:lpstr>NDiasxAgno</vt:lpstr>
      <vt:lpstr>Patrimonio</vt:lpstr>
      <vt:lpstr>Patrimonioi</vt:lpstr>
      <vt:lpstr>Aleman!pCI</vt:lpstr>
      <vt:lpstr>pCI</vt:lpstr>
      <vt:lpstr>Aleman!PG</vt:lpstr>
      <vt:lpstr>Leasing!PG</vt:lpstr>
      <vt:lpstr>PG</vt:lpstr>
      <vt:lpstr>pIGV</vt:lpstr>
      <vt:lpstr>pIR</vt:lpstr>
      <vt:lpstr>Aleman!Portes</vt:lpstr>
      <vt:lpstr>Portes</vt:lpstr>
      <vt:lpstr>Aleman!PortesPer</vt:lpstr>
      <vt:lpstr>PortesPer</vt:lpstr>
      <vt:lpstr>pRecompra</vt:lpstr>
      <vt:lpstr>Aleman!Prepago</vt:lpstr>
      <vt:lpstr>Prepago</vt:lpstr>
      <vt:lpstr>Aleman!Prestamo</vt:lpstr>
      <vt:lpstr>Prestamo</vt:lpstr>
      <vt:lpstr>Aleman!pSegDes</vt:lpstr>
      <vt:lpstr>pSegDes</vt:lpstr>
      <vt:lpstr>Aleman!pSegDesPer</vt:lpstr>
      <vt:lpstr>pSegDesPer</vt:lpstr>
      <vt:lpstr>Aleman!pSegRie</vt:lpstr>
      <vt:lpstr>Leasing!pSegRie</vt:lpstr>
      <vt:lpstr>pSegRie</vt:lpstr>
      <vt:lpstr>Aleman!PV</vt:lpstr>
      <vt:lpstr>Leasing!PV</vt:lpstr>
      <vt:lpstr>PV</vt:lpstr>
      <vt:lpstr>Recompra</vt:lpstr>
      <vt:lpstr>Aleman!Saldo</vt:lpstr>
      <vt:lpstr>Leasing!Saldo</vt:lpstr>
      <vt:lpstr>Saldo</vt:lpstr>
      <vt:lpstr>Aleman!SegDes</vt:lpstr>
      <vt:lpstr>SegDes</vt:lpstr>
      <vt:lpstr>Aleman!SegRie</vt:lpstr>
      <vt:lpstr>Leasing!SegRie</vt:lpstr>
      <vt:lpstr>SegRie</vt:lpstr>
      <vt:lpstr>Aleman!SegRiePer</vt:lpstr>
      <vt:lpstr>Leasing!SegRiePer</vt:lpstr>
      <vt:lpstr>SegRiePer</vt:lpstr>
      <vt:lpstr>Aleman!SF</vt:lpstr>
      <vt:lpstr>Leasing!SF</vt:lpstr>
      <vt:lpstr>SF</vt:lpstr>
      <vt:lpstr>Aleman!SI</vt:lpstr>
      <vt:lpstr>Leasing!SI</vt:lpstr>
      <vt:lpstr>SI</vt:lpstr>
      <vt:lpstr>Aleman!SII</vt:lpstr>
      <vt:lpstr>SII</vt:lpstr>
      <vt:lpstr>Aleman!TCEA</vt:lpstr>
      <vt:lpstr>Leasing!TCEA</vt:lpstr>
      <vt:lpstr>TCEA</vt:lpstr>
      <vt:lpstr>Aleman!TEA</vt:lpstr>
      <vt:lpstr>Leasing!TEA</vt:lpstr>
      <vt:lpstr>TEA</vt:lpstr>
      <vt:lpstr>Aleman!TEP</vt:lpstr>
      <vt:lpstr>Leasing!TEP</vt:lpstr>
      <vt:lpstr>TEP</vt:lpstr>
      <vt:lpstr>Total</vt:lpstr>
      <vt:lpstr>Aleman!VAN</vt:lpstr>
      <vt:lpstr>Leasing!VAN</vt:lpstr>
      <vt:lpstr>VAN</vt:lpstr>
      <vt:lpstr>VV</vt:lpstr>
      <vt:lpstr>WACC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M645</dc:creator>
  <cp:lastModifiedBy>M645</cp:lastModifiedBy>
  <cp:lastPrinted>2003-07-02T01:29:53Z</cp:lastPrinted>
  <dcterms:created xsi:type="dcterms:W3CDTF">2001-05-06T05:01:23Z</dcterms:created>
  <dcterms:modified xsi:type="dcterms:W3CDTF">2013-11-18T17:20:25Z</dcterms:modified>
</cp:coreProperties>
</file>