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05" yWindow="-15" windowWidth="10710" windowHeight="10305" tabRatio="832"/>
  </bookViews>
  <sheets>
    <sheet name="Ejercicio 4" sheetId="36" r:id="rId1"/>
    <sheet name="Gráfico" sheetId="38" r:id="rId2"/>
  </sheets>
  <definedNames>
    <definedName name="_xlnm.Print_Area" localSheetId="0">'Ejercicio 4'!$A$1:$H$24</definedName>
  </definedNames>
  <calcPr calcId="145621"/>
</workbook>
</file>

<file path=xl/calcChain.xml><?xml version="1.0" encoding="utf-8"?>
<calcChain xmlns="http://schemas.openxmlformats.org/spreadsheetml/2006/main">
  <c r="O19" i="36" l="1"/>
  <c r="L9" i="36"/>
  <c r="M9" i="36"/>
  <c r="N9" i="36"/>
  <c r="O9" i="36"/>
  <c r="P9" i="36"/>
  <c r="Q9" i="36"/>
  <c r="L10" i="36"/>
  <c r="M10" i="36"/>
  <c r="N10" i="36"/>
  <c r="O10" i="36"/>
  <c r="P10" i="36"/>
  <c r="Q10" i="36"/>
  <c r="L11" i="36"/>
  <c r="M11" i="36"/>
  <c r="N11" i="36"/>
  <c r="O11" i="36"/>
  <c r="P11" i="36"/>
  <c r="Q11" i="36"/>
  <c r="L12" i="36"/>
  <c r="M12" i="36"/>
  <c r="N12" i="36"/>
  <c r="O12" i="36"/>
  <c r="P12" i="36"/>
  <c r="Q12" i="36"/>
  <c r="L13" i="36"/>
  <c r="M13" i="36"/>
  <c r="N13" i="36"/>
  <c r="O13" i="36"/>
  <c r="P13" i="36"/>
  <c r="Q13" i="36"/>
  <c r="L14" i="36"/>
  <c r="M14" i="36"/>
  <c r="N14" i="36"/>
  <c r="O14" i="36"/>
  <c r="P14" i="36"/>
  <c r="Q14" i="36"/>
  <c r="L15" i="36"/>
  <c r="M15" i="36"/>
  <c r="N15" i="36"/>
  <c r="O15" i="36"/>
  <c r="P15" i="36"/>
  <c r="Q15" i="36"/>
  <c r="L16" i="36"/>
  <c r="M16" i="36"/>
  <c r="N16" i="36"/>
  <c r="O16" i="36"/>
  <c r="P16" i="36"/>
  <c r="Q16" i="36"/>
  <c r="L17" i="36"/>
  <c r="M17" i="36"/>
  <c r="O17" i="36"/>
  <c r="P17" i="36"/>
  <c r="Q17" i="36"/>
  <c r="L18" i="36"/>
  <c r="M18" i="36"/>
  <c r="O18" i="36"/>
  <c r="P18" i="36"/>
  <c r="Q18" i="36"/>
  <c r="F9" i="36"/>
  <c r="G9" i="36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H9" i="36"/>
  <c r="I9" i="36"/>
  <c r="K9" i="36"/>
  <c r="K10" i="36" s="1"/>
  <c r="K11" i="36" s="1"/>
  <c r="K12" i="36" s="1"/>
  <c r="K13" i="36" s="1"/>
  <c r="K14" i="36" s="1"/>
  <c r="K15" i="36" s="1"/>
  <c r="K16" i="36" s="1"/>
  <c r="F10" i="36"/>
  <c r="G10" i="36"/>
  <c r="H10" i="36"/>
  <c r="I10" i="36"/>
  <c r="I11" i="36" s="1"/>
  <c r="I12" i="36" s="1"/>
  <c r="I13" i="36" s="1"/>
  <c r="I14" i="36" s="1"/>
  <c r="I15" i="36" s="1"/>
  <c r="I16" i="36" s="1"/>
  <c r="I17" i="36" s="1"/>
  <c r="I18" i="36" s="1"/>
  <c r="F11" i="36"/>
  <c r="G11" i="36"/>
  <c r="H11" i="36"/>
  <c r="F12" i="36"/>
  <c r="G12" i="36"/>
  <c r="H12" i="36"/>
  <c r="F13" i="36"/>
  <c r="G13" i="36"/>
  <c r="H13" i="36"/>
  <c r="F14" i="36"/>
  <c r="G14" i="36"/>
  <c r="H14" i="36"/>
  <c r="F15" i="36"/>
  <c r="G15" i="36"/>
  <c r="H15" i="36"/>
  <c r="F16" i="36"/>
  <c r="G16" i="36"/>
  <c r="H16" i="36"/>
  <c r="F17" i="36"/>
  <c r="G17" i="36"/>
  <c r="H17" i="36"/>
  <c r="F18" i="36"/>
  <c r="G18" i="36"/>
  <c r="H18" i="36"/>
  <c r="K17" i="36" l="1"/>
  <c r="N17" i="36" s="1"/>
  <c r="E25" i="36"/>
  <c r="D25" i="36"/>
  <c r="C25" i="36"/>
  <c r="E56" i="36"/>
  <c r="D56" i="36"/>
  <c r="C56" i="36"/>
  <c r="E55" i="36"/>
  <c r="D55" i="36"/>
  <c r="C55" i="36"/>
  <c r="E54" i="36"/>
  <c r="D54" i="36"/>
  <c r="C54" i="36"/>
  <c r="E53" i="36"/>
  <c r="D53" i="36"/>
  <c r="C53" i="36"/>
  <c r="E52" i="36"/>
  <c r="D52" i="36"/>
  <c r="C52" i="36"/>
  <c r="E51" i="36"/>
  <c r="D51" i="36"/>
  <c r="C51" i="36"/>
  <c r="E50" i="36"/>
  <c r="D50" i="36"/>
  <c r="C50" i="36"/>
  <c r="E49" i="36"/>
  <c r="D49" i="36"/>
  <c r="C49" i="36"/>
  <c r="E48" i="36"/>
  <c r="D48" i="36"/>
  <c r="C48" i="36"/>
  <c r="E47" i="36"/>
  <c r="D47" i="36"/>
  <c r="C47" i="36"/>
  <c r="E46" i="36"/>
  <c r="D46" i="36"/>
  <c r="C46" i="36"/>
  <c r="E45" i="36"/>
  <c r="D45" i="36"/>
  <c r="C45" i="36"/>
  <c r="E44" i="36"/>
  <c r="D44" i="36"/>
  <c r="C44" i="36"/>
  <c r="E43" i="36"/>
  <c r="D43" i="36"/>
  <c r="C43" i="36"/>
  <c r="E42" i="36"/>
  <c r="D42" i="36"/>
  <c r="C42" i="36"/>
  <c r="E41" i="36"/>
  <c r="D41" i="36"/>
  <c r="C41" i="36"/>
  <c r="E40" i="36"/>
  <c r="D40" i="36"/>
  <c r="C40" i="36"/>
  <c r="E39" i="36"/>
  <c r="D39" i="36"/>
  <c r="C39" i="36"/>
  <c r="E38" i="36"/>
  <c r="D38" i="36"/>
  <c r="C38" i="36"/>
  <c r="E37" i="36"/>
  <c r="D37" i="36"/>
  <c r="C37" i="36"/>
  <c r="E36" i="36"/>
  <c r="D36" i="36"/>
  <c r="C36" i="36"/>
  <c r="E35" i="36"/>
  <c r="D35" i="36"/>
  <c r="C35" i="36"/>
  <c r="E34" i="36"/>
  <c r="D34" i="36"/>
  <c r="C34" i="36"/>
  <c r="E33" i="36"/>
  <c r="D33" i="36"/>
  <c r="C33" i="36"/>
  <c r="E32" i="36"/>
  <c r="D32" i="36"/>
  <c r="C32" i="36"/>
  <c r="E31" i="36"/>
  <c r="D31" i="36"/>
  <c r="C31" i="36"/>
  <c r="E21" i="36"/>
  <c r="D21" i="36"/>
  <c r="C21" i="36"/>
  <c r="E19" i="36"/>
  <c r="D19" i="36"/>
  <c r="C19" i="36"/>
  <c r="P19" i="36"/>
  <c r="Q8" i="36"/>
  <c r="P8" i="36"/>
  <c r="O8" i="36"/>
  <c r="Q7" i="36"/>
  <c r="Q19" i="36" s="1"/>
  <c r="P7" i="36"/>
  <c r="O7" i="36"/>
  <c r="H7" i="36"/>
  <c r="K7" i="36" s="1"/>
  <c r="N7" i="36" s="1"/>
  <c r="G7" i="36"/>
  <c r="J7" i="36" s="1"/>
  <c r="M7" i="36" s="1"/>
  <c r="F7" i="36"/>
  <c r="I7" i="36"/>
  <c r="L7" i="36" s="1"/>
  <c r="H8" i="36"/>
  <c r="K18" i="36" l="1"/>
  <c r="N18" i="36" s="1"/>
  <c r="K8" i="36"/>
  <c r="N8" i="36" s="1"/>
  <c r="F8" i="36"/>
  <c r="I8" i="36" s="1"/>
  <c r="L8" i="36" s="1"/>
  <c r="G8" i="36"/>
  <c r="J8" i="36" s="1"/>
  <c r="M8" i="36" s="1"/>
  <c r="C23" i="36" l="1"/>
  <c r="E23" i="36"/>
  <c r="D23" i="36"/>
</calcChain>
</file>

<file path=xl/sharedStrings.xml><?xml version="1.0" encoding="utf-8"?>
<sst xmlns="http://schemas.openxmlformats.org/spreadsheetml/2006/main" count="37" uniqueCount="22">
  <si>
    <t>VAN</t>
  </si>
  <si>
    <t>OPCION</t>
  </si>
  <si>
    <t>TIR</t>
  </si>
  <si>
    <t>Tasa de descuento</t>
  </si>
  <si>
    <t>FLUJO</t>
  </si>
  <si>
    <t>FLUJO DESCONTADO</t>
  </si>
  <si>
    <t>PERÍODO DE RECUPERACION DESCONTADO</t>
  </si>
  <si>
    <t>Fecha</t>
  </si>
  <si>
    <t>PRD</t>
  </si>
  <si>
    <t>Nº</t>
  </si>
  <si>
    <t>Tasa</t>
  </si>
  <si>
    <t>Tabla para tasa de cruce</t>
  </si>
  <si>
    <t>FLUJO DESCONTADO ACUMULADO</t>
  </si>
  <si>
    <t>B/C</t>
  </si>
  <si>
    <t>Año</t>
  </si>
  <si>
    <t>Hotel Pacífico</t>
  </si>
  <si>
    <t>Hotel Zela</t>
  </si>
  <si>
    <t>Hotel Atlantis</t>
  </si>
  <si>
    <t>Desarrollos Turísticos S.A.C.</t>
  </si>
  <si>
    <t>Tasa de cruce Pacífico vs Zela</t>
  </si>
  <si>
    <t>Tasa de cruce Pacífico vs Altlantis</t>
  </si>
  <si>
    <t>Tasa de cruce Zela vs Atlantis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</si>
</sst>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Blue]\ #,##0.00_);[Red]\(\ #,##0.00\)"/>
    <numFmt numFmtId="166" formatCode="[Blue]\ #,##0_);[Red]\(\ #,##0\)"/>
  </numFmts>
  <fonts count="10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1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5" fillId="0" borderId="0" xfId="0" applyFont="1"/>
    <xf numFmtId="165" fontId="4" fillId="0" borderId="1" xfId="1" applyNumberFormat="1" applyFont="1" applyBorder="1" applyAlignment="1">
      <alignment horizontal="right"/>
    </xf>
    <xf numFmtId="10" fontId="3" fillId="0" borderId="1" xfId="2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5" fontId="5" fillId="0" borderId="0" xfId="0" applyNumberFormat="1" applyFont="1"/>
    <xf numFmtId="10" fontId="3" fillId="0" borderId="0" xfId="2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10" fontId="8" fillId="2" borderId="1" xfId="2" applyNumberFormat="1" applyFont="1" applyFill="1" applyBorder="1" applyAlignment="1">
      <alignment horizontal="center"/>
    </xf>
    <xf numFmtId="165" fontId="6" fillId="8" borderId="1" xfId="1" applyNumberFormat="1" applyFont="1" applyFill="1" applyBorder="1" applyAlignment="1">
      <alignment horizontal="right"/>
    </xf>
    <xf numFmtId="166" fontId="3" fillId="8" borderId="1" xfId="1" applyNumberFormat="1" applyFont="1" applyFill="1" applyBorder="1" applyAlignment="1">
      <alignment horizontal="center"/>
    </xf>
    <xf numFmtId="10" fontId="6" fillId="8" borderId="1" xfId="2" applyNumberFormat="1" applyFont="1" applyFill="1" applyBorder="1" applyAlignment="1">
      <alignment horizontal="right"/>
    </xf>
    <xf numFmtId="165" fontId="4" fillId="8" borderId="1" xfId="1" applyNumberFormat="1" applyFont="1" applyFill="1" applyBorder="1" applyAlignment="1">
      <alignment horizontal="center"/>
    </xf>
    <xf numFmtId="166" fontId="7" fillId="8" borderId="1" xfId="1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5" fontId="6" fillId="2" borderId="1" xfId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>
      <alignment horizontal="center"/>
    </xf>
    <xf numFmtId="10" fontId="6" fillId="2" borderId="1" xfId="2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center"/>
    </xf>
    <xf numFmtId="166" fontId="7" fillId="2" borderId="1" xfId="1" applyNumberFormat="1" applyFont="1" applyFill="1" applyBorder="1" applyAlignment="1">
      <alignment horizontal="center"/>
    </xf>
    <xf numFmtId="165" fontId="6" fillId="8" borderId="1" xfId="1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4'!$C$30</c:f>
              <c:strCache>
                <c:ptCount val="1"/>
                <c:pt idx="0">
                  <c:v>Hotel Pacífico</c:v>
                </c:pt>
              </c:strCache>
            </c:strRef>
          </c:tx>
          <c:marker>
            <c:symbol val="none"/>
          </c:marker>
          <c:xVal>
            <c:numRef>
              <c:f>'Ejercicio 4'!$B$31:$B$56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4'!$C$31:$C$56</c:f>
              <c:numCache>
                <c:formatCode>[Blue]\ #,##0.00_);[Red]\(\ #,##0.00\)</c:formatCode>
                <c:ptCount val="26"/>
                <c:pt idx="0">
                  <c:v>9400000</c:v>
                </c:pt>
                <c:pt idx="1">
                  <c:v>8308398.4097601697</c:v>
                </c:pt>
                <c:pt idx="2">
                  <c:v>7314285.371227622</c:v>
                </c:pt>
                <c:pt idx="3">
                  <c:v>6407650.1172712166</c:v>
                </c:pt>
                <c:pt idx="4">
                  <c:v>5579623.0029790495</c:v>
                </c:pt>
                <c:pt idx="5">
                  <c:v>4822333.840590246</c:v>
                </c:pt>
                <c:pt idx="6">
                  <c:v>4128789.1557174809</c:v>
                </c:pt>
                <c:pt idx="7">
                  <c:v>3492765.6693758834</c:v>
                </c:pt>
                <c:pt idx="8">
                  <c:v>2908717.7172234822</c:v>
                </c:pt>
                <c:pt idx="9">
                  <c:v>2371696.6595617691</c:v>
                </c:pt>
                <c:pt idx="10">
                  <c:v>1877280.623855941</c:v>
                </c:pt>
                <c:pt idx="11">
                  <c:v>1421513.1647389531</c:v>
                </c:pt>
                <c:pt idx="12">
                  <c:v>1000849.6320413863</c:v>
                </c:pt>
                <c:pt idx="13">
                  <c:v>612110.21145440266</c:v>
                </c:pt>
                <c:pt idx="14">
                  <c:v>252438.75006001722</c:v>
                </c:pt>
                <c:pt idx="15">
                  <c:v>-80733.395629011095</c:v>
                </c:pt>
                <c:pt idx="16">
                  <c:v>-389719.14477476664</c:v>
                </c:pt>
                <c:pt idx="17">
                  <c:v>-676603.67518898938</c:v>
                </c:pt>
                <c:pt idx="18">
                  <c:v>-943269.09129233565</c:v>
                </c:pt>
                <c:pt idx="19">
                  <c:v>-1191416.1978329225</c:v>
                </c:pt>
                <c:pt idx="20">
                  <c:v>-1422583.7433476849</c:v>
                </c:pt>
                <c:pt idx="21">
                  <c:v>-1638165.4486612156</c:v>
                </c:pt>
                <c:pt idx="22">
                  <c:v>-1839425.0939143533</c:v>
                </c:pt>
                <c:pt idx="23">
                  <c:v>-2027509.9016739167</c:v>
                </c:pt>
                <c:pt idx="24">
                  <c:v>-2203462.4227305092</c:v>
                </c:pt>
                <c:pt idx="25">
                  <c:v>-2368231.1045120009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'Ejercicio 4'!$D$30</c:f>
              <c:strCache>
                <c:ptCount val="1"/>
                <c:pt idx="0">
                  <c:v>Hotel Zela</c:v>
                </c:pt>
              </c:strCache>
            </c:strRef>
          </c:tx>
          <c:marker>
            <c:symbol val="none"/>
          </c:marker>
          <c:xVal>
            <c:numRef>
              <c:f>'Ejercicio 4'!$B$31:$B$56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4'!$D$31:$D$56</c:f>
              <c:numCache>
                <c:formatCode>[Blue]\ #,##0.00_);[Red]\(\ #,##0.00\)</c:formatCode>
                <c:ptCount val="26"/>
                <c:pt idx="0">
                  <c:v>6200000</c:v>
                </c:pt>
                <c:pt idx="1">
                  <c:v>5470467.6499983501</c:v>
                </c:pt>
                <c:pt idx="2">
                  <c:v>4801525.7527017891</c:v>
                </c:pt>
                <c:pt idx="3">
                  <c:v>4187207.4986106008</c:v>
                </c:pt>
                <c:pt idx="4">
                  <c:v>3622207.5868987143</c:v>
                </c:pt>
                <c:pt idx="5">
                  <c:v>3101801.7277993336</c:v>
                </c:pt>
                <c:pt idx="6">
                  <c:v>2621776.7350544352</c:v>
                </c:pt>
                <c:pt idx="7">
                  <c:v>2178369.7175947037</c:v>
                </c:pt>
                <c:pt idx="8">
                  <c:v>1768215.1025193185</c:v>
                </c:pt>
                <c:pt idx="9">
                  <c:v>1388298.4091560859</c:v>
                </c:pt>
                <c:pt idx="10">
                  <c:v>1035915.852341596</c:v>
                </c:pt>
                <c:pt idx="11">
                  <c:v>708638.98689303081</c:v>
                </c:pt>
                <c:pt idx="12">
                  <c:v>404283.7185426373</c:v>
                </c:pt>
                <c:pt idx="13">
                  <c:v>120883.10268567409</c:v>
                </c:pt>
                <c:pt idx="14">
                  <c:v>-143336.56609424204</c:v>
                </c:pt>
                <c:pt idx="15">
                  <c:v>-389976.80131960474</c:v>
                </c:pt>
                <c:pt idx="16">
                  <c:v>-620485.47715555131</c:v>
                </c:pt>
                <c:pt idx="17">
                  <c:v>-836173.20410122164</c:v>
                </c:pt>
                <c:pt idx="18">
                  <c:v>-1038227.8025703328</c:v>
                </c:pt>
                <c:pt idx="19">
                  <c:v>-1227727.1121257273</c:v>
                </c:pt>
                <c:pt idx="20">
                  <c:v>-1405650.3424327662</c:v>
                </c:pt>
                <c:pt idx="21">
                  <c:v>-1572888.1447738111</c:v>
                </c:pt>
                <c:pt idx="22">
                  <c:v>-1730251.5595549308</c:v>
                </c:pt>
                <c:pt idx="23">
                  <c:v>-1878479.9750734027</c:v>
                </c:pt>
                <c:pt idx="24">
                  <c:v>-2018248.215425496</c:v>
                </c:pt>
                <c:pt idx="25">
                  <c:v>-2150172.8604159998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'Ejercicio 4'!$E$30</c:f>
              <c:strCache>
                <c:ptCount val="1"/>
                <c:pt idx="0">
                  <c:v>Hotel Atlantis</c:v>
                </c:pt>
              </c:strCache>
            </c:strRef>
          </c:tx>
          <c:marker>
            <c:symbol val="none"/>
          </c:marker>
          <c:xVal>
            <c:numRef>
              <c:f>'Ejercicio 4'!$B$31:$B$56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4'!$E$31:$E$56</c:f>
              <c:numCache>
                <c:formatCode>[Blue]\ #,##0.00_);[Red]\(\ #,##0.00\)</c:formatCode>
                <c:ptCount val="26"/>
                <c:pt idx="0">
                  <c:v>6200000</c:v>
                </c:pt>
                <c:pt idx="1">
                  <c:v>5543875.3198276982</c:v>
                </c:pt>
                <c:pt idx="2">
                  <c:v>4939860.6879416239</c:v>
                </c:pt>
                <c:pt idx="3">
                  <c:v>4382949.439875003</c:v>
                </c:pt>
                <c:pt idx="4">
                  <c:v>3868681.3543493729</c:v>
                </c:pt>
                <c:pt idx="5">
                  <c:v>3393076.8335649986</c:v>
                </c:pt>
                <c:pt idx="6">
                  <c:v>2952579.6878789607</c:v>
                </c:pt>
                <c:pt idx="7">
                  <c:v>2544007.3176588435</c:v>
                </c:pt>
                <c:pt idx="8">
                  <c:v>2164507.2654012581</c:v>
                </c:pt>
                <c:pt idx="9">
                  <c:v>1811519.2630203776</c:v>
                </c:pt>
                <c:pt idx="10">
                  <c:v>1482742.0272786021</c:v>
                </c:pt>
                <c:pt idx="11">
                  <c:v>1176104.1645605722</c:v>
                </c:pt>
                <c:pt idx="12">
                  <c:v>889738.63781870529</c:v>
                </c:pt>
                <c:pt idx="13">
                  <c:v>621960.32622566633</c:v>
                </c:pt>
                <c:pt idx="14">
                  <c:v>371246.27408441715</c:v>
                </c:pt>
                <c:pt idx="15">
                  <c:v>136218.28172420524</c:v>
                </c:pt>
                <c:pt idx="16">
                  <c:v>-84372.461004799232</c:v>
                </c:pt>
                <c:pt idx="17">
                  <c:v>-291658.95714208204</c:v>
                </c:pt>
                <c:pt idx="18">
                  <c:v>-486670.4244761141</c:v>
                </c:pt>
                <c:pt idx="19">
                  <c:v>-670342.95045197941</c:v>
                </c:pt>
                <c:pt idx="20">
                  <c:v>-843528.94804085512</c:v>
                </c:pt>
                <c:pt idx="21">
                  <c:v>-1007005.5584170297</c:v>
                </c:pt>
                <c:pt idx="22">
                  <c:v>-1161482.127300825</c:v>
                </c:pt>
                <c:pt idx="23">
                  <c:v>-1307606.8654647255</c:v>
                </c:pt>
                <c:pt idx="24">
                  <c:v>-1445972.7897814494</c:v>
                </c:pt>
                <c:pt idx="25">
                  <c:v>-1577123.0289919991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8464"/>
        <c:axId val="131520000"/>
      </c:scatterChart>
      <c:valAx>
        <c:axId val="131518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1520000"/>
        <c:crosses val="autoZero"/>
        <c:crossBetween val="midCat"/>
        <c:majorUnit val="2.0000000000000004E-2"/>
      </c:valAx>
      <c:valAx>
        <c:axId val="131520000"/>
        <c:scaling>
          <c:orientation val="minMax"/>
        </c:scaling>
        <c:delete val="0"/>
        <c:axPos val="l"/>
        <c:majorGridlines/>
        <c:numFmt formatCode="[Blue]\ #,##0.00_);[Red]\(\ #,##0.00\)" sourceLinked="1"/>
        <c:majorTickMark val="out"/>
        <c:minorTickMark val="none"/>
        <c:tickLblPos val="nextTo"/>
        <c:crossAx val="131518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zoomScaleNormal="100" workbookViewId="0">
      <selection sqref="A1:Q1"/>
    </sheetView>
  </sheetViews>
  <sheetFormatPr baseColWidth="10" defaultRowHeight="15" x14ac:dyDescent="0.3"/>
  <cols>
    <col min="1" max="1" width="4.42578125" style="1" bestFit="1" customWidth="1"/>
    <col min="2" max="2" width="10.7109375" style="1" bestFit="1" customWidth="1"/>
    <col min="3" max="17" width="12.7109375" style="1" customWidth="1"/>
    <col min="18" max="16384" width="11.42578125" style="1"/>
  </cols>
  <sheetData>
    <row r="1" spans="1:17" ht="20.25" x14ac:dyDescent="0.3">
      <c r="A1" s="26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/>
    </row>
    <row r="2" spans="1:17" ht="5.0999999999999996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3">
      <c r="A3" s="29" t="s">
        <v>3</v>
      </c>
      <c r="B3" s="29"/>
      <c r="C3" s="29"/>
      <c r="D3" s="19">
        <v>0.12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5.099999999999999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2"/>
      <c r="B5" s="2"/>
      <c r="C5" s="30" t="s">
        <v>4</v>
      </c>
      <c r="D5" s="30"/>
      <c r="E5" s="30"/>
      <c r="F5" s="31" t="s">
        <v>5</v>
      </c>
      <c r="G5" s="31"/>
      <c r="H5" s="31"/>
      <c r="I5" s="32" t="s">
        <v>12</v>
      </c>
      <c r="J5" s="32"/>
      <c r="K5" s="32"/>
      <c r="L5" s="32" t="s">
        <v>6</v>
      </c>
      <c r="M5" s="32"/>
      <c r="N5" s="32"/>
      <c r="O5" s="2"/>
      <c r="P5" s="2"/>
      <c r="Q5" s="2"/>
    </row>
    <row r="6" spans="1:17" ht="36" x14ac:dyDescent="0.3">
      <c r="A6" s="10" t="s">
        <v>14</v>
      </c>
      <c r="B6" s="10" t="s">
        <v>7</v>
      </c>
      <c r="C6" s="10" t="s">
        <v>15</v>
      </c>
      <c r="D6" s="10" t="s">
        <v>16</v>
      </c>
      <c r="E6" s="10" t="s">
        <v>17</v>
      </c>
      <c r="F6" s="11" t="s">
        <v>15</v>
      </c>
      <c r="G6" s="11" t="s">
        <v>16</v>
      </c>
      <c r="H6" s="11" t="s">
        <v>17</v>
      </c>
      <c r="I6" s="11" t="s">
        <v>15</v>
      </c>
      <c r="J6" s="11" t="s">
        <v>16</v>
      </c>
      <c r="K6" s="11" t="s">
        <v>17</v>
      </c>
      <c r="L6" s="11" t="s">
        <v>15</v>
      </c>
      <c r="M6" s="11" t="s">
        <v>16</v>
      </c>
      <c r="N6" s="11" t="s">
        <v>17</v>
      </c>
      <c r="O6" s="11" t="s">
        <v>19</v>
      </c>
      <c r="P6" s="11" t="s">
        <v>20</v>
      </c>
      <c r="Q6" s="11" t="s">
        <v>21</v>
      </c>
    </row>
    <row r="7" spans="1:17" x14ac:dyDescent="0.3">
      <c r="A7" s="5">
        <v>0</v>
      </c>
      <c r="B7" s="6">
        <v>41061</v>
      </c>
      <c r="C7" s="3">
        <v>-6000000</v>
      </c>
      <c r="D7" s="3">
        <v>-6000000</v>
      </c>
      <c r="E7" s="3">
        <v>-6000000</v>
      </c>
      <c r="F7" s="3">
        <f>C7/POWER(1+$D$3,$A7)</f>
        <v>-6000000</v>
      </c>
      <c r="G7" s="3">
        <f t="shared" ref="G7:H8" si="0">D7/POWER(1+$D$3,$A7)</f>
        <v>-6000000</v>
      </c>
      <c r="H7" s="3">
        <f t="shared" si="0"/>
        <v>-6000000</v>
      </c>
      <c r="I7" s="3">
        <f t="shared" ref="I7:K8" si="1">IF($A7=0,F7,I6+F7)</f>
        <v>-6000000</v>
      </c>
      <c r="J7" s="3">
        <f t="shared" si="1"/>
        <v>-6000000</v>
      </c>
      <c r="K7" s="3">
        <f t="shared" si="1"/>
        <v>-6000000</v>
      </c>
      <c r="L7" s="7" t="str">
        <f>IF(AND(I7&gt;=0,I6&lt;0),$A6-I6/F7,"")</f>
        <v/>
      </c>
      <c r="M7" s="7" t="str">
        <f t="shared" ref="L7:N8" si="2">IF(AND(J7&gt;=0,J6&lt;0),$A6-J6/G7,"")</f>
        <v/>
      </c>
      <c r="N7" s="7" t="str">
        <f t="shared" si="2"/>
        <v/>
      </c>
      <c r="O7" s="3">
        <f t="shared" ref="O7:O8" si="3">C7-D7</f>
        <v>0</v>
      </c>
      <c r="P7" s="3">
        <f t="shared" ref="P7:P8" si="4">C7-E7</f>
        <v>0</v>
      </c>
      <c r="Q7" s="3">
        <f t="shared" ref="Q7:Q8" si="5">D7-E7</f>
        <v>0</v>
      </c>
    </row>
    <row r="8" spans="1:17" x14ac:dyDescent="0.3">
      <c r="A8" s="5">
        <v>1</v>
      </c>
      <c r="B8" s="6">
        <v>41426</v>
      </c>
      <c r="C8" s="3">
        <v>400000</v>
      </c>
      <c r="D8" s="3">
        <v>1000000</v>
      </c>
      <c r="E8" s="3">
        <v>1400000</v>
      </c>
      <c r="F8" s="3">
        <f>C8/POWER(1+$D$3,$A8)</f>
        <v>357142.8571428571</v>
      </c>
      <c r="G8" s="3">
        <f t="shared" si="0"/>
        <v>892857.14285714272</v>
      </c>
      <c r="H8" s="3">
        <f t="shared" si="0"/>
        <v>1249999.9999999998</v>
      </c>
      <c r="I8" s="3">
        <f t="shared" si="1"/>
        <v>-5642857.1428571427</v>
      </c>
      <c r="J8" s="3">
        <f t="shared" si="1"/>
        <v>-5107142.8571428573</v>
      </c>
      <c r="K8" s="3">
        <f t="shared" si="1"/>
        <v>-4750000</v>
      </c>
      <c r="L8" s="7" t="str">
        <f t="shared" si="2"/>
        <v/>
      </c>
      <c r="M8" s="7" t="str">
        <f>IF(AND(J8&gt;=0,J7&lt;0),$A7-J7/G8,"")</f>
        <v/>
      </c>
      <c r="N8" s="7" t="str">
        <f t="shared" si="2"/>
        <v/>
      </c>
      <c r="O8" s="3">
        <f t="shared" si="3"/>
        <v>-600000</v>
      </c>
      <c r="P8" s="3">
        <f t="shared" si="4"/>
        <v>-1000000</v>
      </c>
      <c r="Q8" s="3">
        <f t="shared" si="5"/>
        <v>-400000</v>
      </c>
    </row>
    <row r="9" spans="1:17" x14ac:dyDescent="0.3">
      <c r="A9" s="5">
        <v>2</v>
      </c>
      <c r="B9" s="6">
        <v>41791</v>
      </c>
      <c r="C9" s="3">
        <v>600000</v>
      </c>
      <c r="D9" s="3">
        <v>1000000</v>
      </c>
      <c r="E9" s="3">
        <v>1400000</v>
      </c>
      <c r="F9" s="3">
        <f t="shared" ref="F9:F18" si="6">C9/POWER(1+$D$3,$A9)</f>
        <v>478316.32653061219</v>
      </c>
      <c r="G9" s="3">
        <f t="shared" ref="G9:G18" si="7">D9/POWER(1+$D$3,$A9)</f>
        <v>797193.87755102024</v>
      </c>
      <c r="H9" s="3">
        <f t="shared" ref="H9:H18" si="8">E9/POWER(1+$D$3,$A9)</f>
        <v>1116071.4285714284</v>
      </c>
      <c r="I9" s="3">
        <f t="shared" ref="I9:I18" si="9">IF($A9=0,F9,I8+F9)</f>
        <v>-5164540.8163265307</v>
      </c>
      <c r="J9" s="3">
        <f t="shared" ref="J9:J18" si="10">IF($A9=0,G9,J8+G9)</f>
        <v>-4309948.9795918372</v>
      </c>
      <c r="K9" s="3">
        <f t="shared" ref="K9:K18" si="11">IF($A9=0,H9,K8+H9)</f>
        <v>-3633928.5714285718</v>
      </c>
      <c r="L9" s="7" t="str">
        <f t="shared" ref="L9:M18" si="12">IF(AND(I9&gt;=0,I8&lt;0),$A8-I8/F9,"")</f>
        <v/>
      </c>
      <c r="M9" s="7" t="str">
        <f t="shared" si="12"/>
        <v/>
      </c>
      <c r="N9" s="7" t="str">
        <f t="shared" ref="N9:N18" si="13">IF(AND(K9&gt;=0,K8&lt;0),$A8-K8/H9,"")</f>
        <v/>
      </c>
      <c r="O9" s="3">
        <f t="shared" ref="O9:O18" si="14">C9-D9</f>
        <v>-400000</v>
      </c>
      <c r="P9" s="3">
        <f t="shared" ref="P9:P18" si="15">C9-E9</f>
        <v>-800000</v>
      </c>
      <c r="Q9" s="3">
        <f t="shared" ref="Q9:Q18" si="16">D9-E9</f>
        <v>-400000</v>
      </c>
    </row>
    <row r="10" spans="1:17" x14ac:dyDescent="0.3">
      <c r="A10" s="5">
        <v>3</v>
      </c>
      <c r="B10" s="6">
        <v>42156</v>
      </c>
      <c r="C10" s="3">
        <v>800000</v>
      </c>
      <c r="D10" s="3">
        <v>1000000</v>
      </c>
      <c r="E10" s="3">
        <v>1400000</v>
      </c>
      <c r="F10" s="3">
        <f t="shared" si="6"/>
        <v>569424.19825072866</v>
      </c>
      <c r="G10" s="3">
        <f t="shared" si="7"/>
        <v>711780.24781341082</v>
      </c>
      <c r="H10" s="3">
        <f t="shared" si="8"/>
        <v>996492.34693877527</v>
      </c>
      <c r="I10" s="3">
        <f t="shared" si="9"/>
        <v>-4595116.618075802</v>
      </c>
      <c r="J10" s="3">
        <f t="shared" si="10"/>
        <v>-3598168.7317784261</v>
      </c>
      <c r="K10" s="3">
        <f t="shared" si="11"/>
        <v>-2637436.2244897964</v>
      </c>
      <c r="L10" s="7" t="str">
        <f t="shared" si="12"/>
        <v/>
      </c>
      <c r="M10" s="7" t="str">
        <f t="shared" ref="M10:M18" si="17">IF(AND(J10&gt;=0,J9&lt;0),$A9-J9/G10,"")</f>
        <v/>
      </c>
      <c r="N10" s="7" t="str">
        <f t="shared" si="13"/>
        <v/>
      </c>
      <c r="O10" s="3">
        <f t="shared" si="14"/>
        <v>-200000</v>
      </c>
      <c r="P10" s="3">
        <f t="shared" si="15"/>
        <v>-600000</v>
      </c>
      <c r="Q10" s="3">
        <f t="shared" si="16"/>
        <v>-400000</v>
      </c>
    </row>
    <row r="11" spans="1:17" x14ac:dyDescent="0.3">
      <c r="A11" s="5">
        <v>4</v>
      </c>
      <c r="B11" s="6">
        <v>42522</v>
      </c>
      <c r="C11" s="3">
        <v>1000000</v>
      </c>
      <c r="D11" s="3">
        <v>1000000</v>
      </c>
      <c r="E11" s="3">
        <v>1400000</v>
      </c>
      <c r="F11" s="3">
        <f t="shared" si="6"/>
        <v>635518.07840483112</v>
      </c>
      <c r="G11" s="3">
        <f t="shared" si="7"/>
        <v>635518.07840483112</v>
      </c>
      <c r="H11" s="3">
        <f t="shared" si="8"/>
        <v>889725.30976676359</v>
      </c>
      <c r="I11" s="3">
        <f t="shared" si="9"/>
        <v>-3959598.5396709708</v>
      </c>
      <c r="J11" s="3">
        <f t="shared" si="10"/>
        <v>-2962650.6533735949</v>
      </c>
      <c r="K11" s="3">
        <f t="shared" si="11"/>
        <v>-1747710.9147230329</v>
      </c>
      <c r="L11" s="7" t="str">
        <f t="shared" si="12"/>
        <v/>
      </c>
      <c r="M11" s="7" t="str">
        <f t="shared" si="17"/>
        <v/>
      </c>
      <c r="N11" s="7" t="str">
        <f t="shared" si="13"/>
        <v/>
      </c>
      <c r="O11" s="3">
        <f t="shared" si="14"/>
        <v>0</v>
      </c>
      <c r="P11" s="3">
        <f t="shared" si="15"/>
        <v>-400000</v>
      </c>
      <c r="Q11" s="3">
        <f t="shared" si="16"/>
        <v>-400000</v>
      </c>
    </row>
    <row r="12" spans="1:17" x14ac:dyDescent="0.3">
      <c r="A12" s="5">
        <v>5</v>
      </c>
      <c r="B12" s="6">
        <v>42887</v>
      </c>
      <c r="C12" s="3">
        <v>1200000</v>
      </c>
      <c r="D12" s="3">
        <v>1000000</v>
      </c>
      <c r="E12" s="3">
        <v>-200000</v>
      </c>
      <c r="F12" s="3">
        <f t="shared" si="6"/>
        <v>680912.22686231905</v>
      </c>
      <c r="G12" s="3">
        <f t="shared" si="7"/>
        <v>567426.85571859928</v>
      </c>
      <c r="H12" s="3">
        <f t="shared" si="8"/>
        <v>-113485.37114371985</v>
      </c>
      <c r="I12" s="3">
        <f t="shared" si="9"/>
        <v>-3278686.3128086515</v>
      </c>
      <c r="J12" s="3">
        <f t="shared" si="10"/>
        <v>-2395223.7976549957</v>
      </c>
      <c r="K12" s="3">
        <f t="shared" si="11"/>
        <v>-1861196.2858667527</v>
      </c>
      <c r="L12" s="7" t="str">
        <f t="shared" si="12"/>
        <v/>
      </c>
      <c r="M12" s="7" t="str">
        <f t="shared" si="17"/>
        <v/>
      </c>
      <c r="N12" s="7" t="str">
        <f t="shared" si="13"/>
        <v/>
      </c>
      <c r="O12" s="3">
        <f t="shared" si="14"/>
        <v>200000</v>
      </c>
      <c r="P12" s="3">
        <f t="shared" si="15"/>
        <v>1400000</v>
      </c>
      <c r="Q12" s="3">
        <f t="shared" si="16"/>
        <v>1200000</v>
      </c>
    </row>
    <row r="13" spans="1:17" x14ac:dyDescent="0.3">
      <c r="A13" s="5">
        <v>6</v>
      </c>
      <c r="B13" s="6">
        <v>43252</v>
      </c>
      <c r="C13" s="3">
        <v>1400000</v>
      </c>
      <c r="D13" s="3">
        <v>1200000</v>
      </c>
      <c r="E13" s="3">
        <v>1400000</v>
      </c>
      <c r="F13" s="3">
        <f t="shared" si="6"/>
        <v>709283.56964824896</v>
      </c>
      <c r="G13" s="3">
        <f t="shared" si="7"/>
        <v>607957.34541278484</v>
      </c>
      <c r="H13" s="3">
        <f t="shared" si="8"/>
        <v>709283.56964824896</v>
      </c>
      <c r="I13" s="3">
        <f t="shared" si="9"/>
        <v>-2569402.7431604024</v>
      </c>
      <c r="J13" s="3">
        <f t="shared" si="10"/>
        <v>-1787266.452242211</v>
      </c>
      <c r="K13" s="3">
        <f t="shared" si="11"/>
        <v>-1151912.7162185037</v>
      </c>
      <c r="L13" s="7" t="str">
        <f t="shared" si="12"/>
        <v/>
      </c>
      <c r="M13" s="7" t="str">
        <f t="shared" si="17"/>
        <v/>
      </c>
      <c r="N13" s="7" t="str">
        <f t="shared" si="13"/>
        <v/>
      </c>
      <c r="O13" s="3">
        <f t="shared" si="14"/>
        <v>200000</v>
      </c>
      <c r="P13" s="3">
        <f t="shared" si="15"/>
        <v>0</v>
      </c>
      <c r="Q13" s="3">
        <f t="shared" si="16"/>
        <v>-200000</v>
      </c>
    </row>
    <row r="14" spans="1:17" x14ac:dyDescent="0.3">
      <c r="A14" s="5">
        <v>7</v>
      </c>
      <c r="B14" s="6">
        <v>43617</v>
      </c>
      <c r="C14" s="3">
        <v>1600000</v>
      </c>
      <c r="D14" s="3">
        <v>1200000</v>
      </c>
      <c r="E14" s="3">
        <v>1400000</v>
      </c>
      <c r="F14" s="3">
        <f t="shared" si="6"/>
        <v>723758.74453902955</v>
      </c>
      <c r="G14" s="3">
        <f t="shared" si="7"/>
        <v>542819.05840427219</v>
      </c>
      <c r="H14" s="3">
        <f t="shared" si="8"/>
        <v>633288.90147165081</v>
      </c>
      <c r="I14" s="3">
        <f t="shared" si="9"/>
        <v>-1845643.998621373</v>
      </c>
      <c r="J14" s="3">
        <f t="shared" si="10"/>
        <v>-1244447.3938379388</v>
      </c>
      <c r="K14" s="3">
        <f t="shared" si="11"/>
        <v>-518623.81474685285</v>
      </c>
      <c r="L14" s="7" t="str">
        <f t="shared" si="12"/>
        <v/>
      </c>
      <c r="M14" s="7" t="str">
        <f t="shared" si="17"/>
        <v/>
      </c>
      <c r="N14" s="7" t="str">
        <f t="shared" si="13"/>
        <v/>
      </c>
      <c r="O14" s="3">
        <f t="shared" si="14"/>
        <v>400000</v>
      </c>
      <c r="P14" s="3">
        <f t="shared" si="15"/>
        <v>200000</v>
      </c>
      <c r="Q14" s="3">
        <f t="shared" si="16"/>
        <v>-200000</v>
      </c>
    </row>
    <row r="15" spans="1:17" x14ac:dyDescent="0.3">
      <c r="A15" s="5">
        <v>8</v>
      </c>
      <c r="B15" s="6">
        <v>43983</v>
      </c>
      <c r="C15" s="3">
        <v>1800000</v>
      </c>
      <c r="D15" s="3">
        <v>1200000</v>
      </c>
      <c r="E15" s="3">
        <v>1400000</v>
      </c>
      <c r="F15" s="3">
        <f t="shared" si="6"/>
        <v>726989.8103628644</v>
      </c>
      <c r="G15" s="3">
        <f t="shared" si="7"/>
        <v>484659.87357524293</v>
      </c>
      <c r="H15" s="3">
        <f t="shared" si="8"/>
        <v>565436.51917111676</v>
      </c>
      <c r="I15" s="3">
        <f t="shared" si="9"/>
        <v>-1118654.1882585087</v>
      </c>
      <c r="J15" s="3">
        <f t="shared" si="10"/>
        <v>-759787.52026269585</v>
      </c>
      <c r="K15" s="3">
        <f t="shared" si="11"/>
        <v>46812.704424263909</v>
      </c>
      <c r="L15" s="7" t="str">
        <f t="shared" si="12"/>
        <v/>
      </c>
      <c r="M15" s="7" t="str">
        <f t="shared" si="17"/>
        <v/>
      </c>
      <c r="N15" s="7">
        <f t="shared" si="13"/>
        <v>7.9172096197591069</v>
      </c>
      <c r="O15" s="3">
        <f t="shared" si="14"/>
        <v>600000</v>
      </c>
      <c r="P15" s="3">
        <f t="shared" si="15"/>
        <v>400000</v>
      </c>
      <c r="Q15" s="3">
        <f t="shared" si="16"/>
        <v>-200000</v>
      </c>
    </row>
    <row r="16" spans="1:17" x14ac:dyDescent="0.3">
      <c r="A16" s="5">
        <v>9</v>
      </c>
      <c r="B16" s="6">
        <v>44348</v>
      </c>
      <c r="C16" s="3">
        <v>2000000</v>
      </c>
      <c r="D16" s="3">
        <v>1200000</v>
      </c>
      <c r="E16" s="3">
        <v>1400000</v>
      </c>
      <c r="F16" s="3">
        <f t="shared" si="6"/>
        <v>721220.04996315914</v>
      </c>
      <c r="G16" s="3">
        <f t="shared" si="7"/>
        <v>432732.02997789549</v>
      </c>
      <c r="H16" s="3">
        <f t="shared" si="8"/>
        <v>504854.03497421136</v>
      </c>
      <c r="I16" s="3">
        <f t="shared" si="9"/>
        <v>-397434.13829534955</v>
      </c>
      <c r="J16" s="3">
        <f t="shared" si="10"/>
        <v>-327055.49028480035</v>
      </c>
      <c r="K16" s="3">
        <f t="shared" si="11"/>
        <v>551666.73939847527</v>
      </c>
      <c r="L16" s="7" t="str">
        <f t="shared" si="12"/>
        <v/>
      </c>
      <c r="M16" s="7" t="str">
        <f t="shared" si="17"/>
        <v/>
      </c>
      <c r="N16" s="7" t="str">
        <f t="shared" si="13"/>
        <v/>
      </c>
      <c r="O16" s="3">
        <f t="shared" si="14"/>
        <v>800000</v>
      </c>
      <c r="P16" s="3">
        <f t="shared" si="15"/>
        <v>600000</v>
      </c>
      <c r="Q16" s="3">
        <f t="shared" si="16"/>
        <v>-200000</v>
      </c>
    </row>
    <row r="17" spans="1:17" x14ac:dyDescent="0.3">
      <c r="A17" s="5">
        <v>10</v>
      </c>
      <c r="B17" s="6">
        <v>44713</v>
      </c>
      <c r="C17" s="3">
        <v>2200000</v>
      </c>
      <c r="D17" s="3">
        <v>1200000</v>
      </c>
      <c r="E17" s="3">
        <v>-200000</v>
      </c>
      <c r="F17" s="3">
        <f t="shared" si="6"/>
        <v>708341.12049953116</v>
      </c>
      <c r="G17" s="3">
        <f t="shared" si="7"/>
        <v>386367.88390883518</v>
      </c>
      <c r="H17" s="3">
        <f t="shared" si="8"/>
        <v>-64394.647318139199</v>
      </c>
      <c r="I17" s="3">
        <f t="shared" si="9"/>
        <v>310906.98220418161</v>
      </c>
      <c r="J17" s="3">
        <f t="shared" si="10"/>
        <v>59312.393624034827</v>
      </c>
      <c r="K17" s="3">
        <f t="shared" si="11"/>
        <v>487272.09208033606</v>
      </c>
      <c r="L17" s="7">
        <f t="shared" si="12"/>
        <v>9.5610773210724709</v>
      </c>
      <c r="M17" s="7">
        <f t="shared" si="17"/>
        <v>9.8464872571084872</v>
      </c>
      <c r="N17" s="7" t="str">
        <f t="shared" si="13"/>
        <v/>
      </c>
      <c r="O17" s="3">
        <f t="shared" si="14"/>
        <v>1000000</v>
      </c>
      <c r="P17" s="3">
        <f t="shared" si="15"/>
        <v>2400000</v>
      </c>
      <c r="Q17" s="3">
        <f t="shared" si="16"/>
        <v>1400000</v>
      </c>
    </row>
    <row r="18" spans="1:17" x14ac:dyDescent="0.3">
      <c r="A18" s="5">
        <v>11</v>
      </c>
      <c r="B18" s="6">
        <v>45078</v>
      </c>
      <c r="C18" s="3">
        <v>2400000</v>
      </c>
      <c r="D18" s="3">
        <v>1200000</v>
      </c>
      <c r="E18" s="3">
        <v>1400000</v>
      </c>
      <c r="F18" s="3">
        <f t="shared" si="6"/>
        <v>689942.64983720565</v>
      </c>
      <c r="G18" s="3">
        <f t="shared" si="7"/>
        <v>344971.32491860283</v>
      </c>
      <c r="H18" s="3">
        <f t="shared" si="8"/>
        <v>402466.54573836992</v>
      </c>
      <c r="I18" s="3">
        <f t="shared" si="9"/>
        <v>1000849.6320413873</v>
      </c>
      <c r="J18" s="3">
        <f t="shared" si="10"/>
        <v>404283.71854263765</v>
      </c>
      <c r="K18" s="3">
        <f t="shared" si="11"/>
        <v>889738.63781870599</v>
      </c>
      <c r="L18" s="7" t="str">
        <f t="shared" si="12"/>
        <v/>
      </c>
      <c r="M18" s="7" t="str">
        <f t="shared" si="17"/>
        <v/>
      </c>
      <c r="N18" s="7" t="str">
        <f t="shared" si="13"/>
        <v/>
      </c>
      <c r="O18" s="3">
        <f t="shared" si="14"/>
        <v>1200000</v>
      </c>
      <c r="P18" s="3">
        <f t="shared" si="15"/>
        <v>1000000</v>
      </c>
      <c r="Q18" s="3">
        <f t="shared" si="16"/>
        <v>-200000</v>
      </c>
    </row>
    <row r="19" spans="1:17" x14ac:dyDescent="0.3">
      <c r="A19" s="33" t="s">
        <v>0</v>
      </c>
      <c r="B19" s="33"/>
      <c r="C19" s="14">
        <f>C7+NPV($D3,C$8:C$18)</f>
        <v>1000849.6320413863</v>
      </c>
      <c r="D19" s="20">
        <f>D7+NPV($D3,D$8:D$18)</f>
        <v>404283.7185426373</v>
      </c>
      <c r="E19" s="20">
        <f>E7+NPV($D3,E$8:E$18)</f>
        <v>889738.63781870529</v>
      </c>
      <c r="F19" s="8"/>
      <c r="G19" s="8"/>
      <c r="H19" s="2"/>
      <c r="I19" s="2"/>
      <c r="J19" s="2"/>
      <c r="K19" s="2"/>
      <c r="L19" s="2"/>
      <c r="M19" s="2"/>
      <c r="N19" s="2"/>
      <c r="O19" s="4">
        <f>IRR(O7:O18)</f>
        <v>0.19671373593707209</v>
      </c>
      <c r="P19" s="4">
        <f>IRR(P7:P18)</f>
        <v>0.12914542613766788</v>
      </c>
      <c r="Q19" s="4">
        <f>IRR(Q7:Q18)</f>
        <v>0</v>
      </c>
    </row>
    <row r="20" spans="1:17" x14ac:dyDescent="0.3">
      <c r="A20" s="33" t="s">
        <v>1</v>
      </c>
      <c r="B20" s="33"/>
      <c r="C20" s="15">
        <v>1</v>
      </c>
      <c r="D20" s="21">
        <v>3</v>
      </c>
      <c r="E20" s="21">
        <v>2</v>
      </c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33" t="s">
        <v>2</v>
      </c>
      <c r="B21" s="33"/>
      <c r="C21" s="22">
        <f>IRR(C7:C18)</f>
        <v>0.14750630055551728</v>
      </c>
      <c r="D21" s="22">
        <f>IRR(D7:D18)</f>
        <v>0.13448906638458324</v>
      </c>
      <c r="E21" s="16">
        <f>IRR(E7:E18)</f>
        <v>0.15610070164137424</v>
      </c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A22" s="33" t="s">
        <v>1</v>
      </c>
      <c r="B22" s="33"/>
      <c r="C22" s="21">
        <v>2</v>
      </c>
      <c r="D22" s="21">
        <v>3</v>
      </c>
      <c r="E22" s="15">
        <v>1</v>
      </c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33" t="s">
        <v>8</v>
      </c>
      <c r="B23" s="33"/>
      <c r="C23" s="23">
        <f>MAX(L7:L18)</f>
        <v>9.5610773210724709</v>
      </c>
      <c r="D23" s="23">
        <f>MAX(M7:M18)</f>
        <v>9.8464872571084872</v>
      </c>
      <c r="E23" s="25">
        <f>MAX(N7:N18)</f>
        <v>7.9172096197591069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33" t="s">
        <v>1</v>
      </c>
      <c r="B24" s="33"/>
      <c r="C24" s="24">
        <v>2</v>
      </c>
      <c r="D24" s="24">
        <v>3</v>
      </c>
      <c r="E24" s="15">
        <v>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">
      <c r="A25" s="33" t="s">
        <v>13</v>
      </c>
      <c r="B25" s="33"/>
      <c r="C25" s="17">
        <f>NPV($D$3,C8:C18)/ABS(C7)</f>
        <v>1.1668082720068977</v>
      </c>
      <c r="D25" s="23">
        <f t="shared" ref="D25:E25" si="18">NPV($D$3,D8:D18)/ABS(D7)</f>
        <v>1.0673806197571063</v>
      </c>
      <c r="E25" s="23">
        <f t="shared" si="18"/>
        <v>1.1482897729697843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">
      <c r="A26" s="33" t="s">
        <v>1</v>
      </c>
      <c r="B26" s="33"/>
      <c r="C26" s="18">
        <v>1</v>
      </c>
      <c r="D26" s="24">
        <v>3</v>
      </c>
      <c r="E26" s="21">
        <v>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20.25" x14ac:dyDescent="0.3">
      <c r="A28" s="34" t="s">
        <v>11</v>
      </c>
      <c r="B28" s="34"/>
      <c r="C28" s="34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5.0999999999999996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">
      <c r="A30" s="10" t="s">
        <v>9</v>
      </c>
      <c r="B30" s="10" t="s">
        <v>10</v>
      </c>
      <c r="C30" s="11" t="s">
        <v>15</v>
      </c>
      <c r="D30" s="11" t="s">
        <v>16</v>
      </c>
      <c r="E30" s="11" t="s">
        <v>17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">
      <c r="A31" s="12">
        <v>1</v>
      </c>
      <c r="B31" s="13">
        <v>0</v>
      </c>
      <c r="C31" s="3">
        <f t="shared" ref="C31:E56" si="19">C$7+NPV($B31,C$8:C$18)</f>
        <v>9400000</v>
      </c>
      <c r="D31" s="3">
        <f t="shared" si="19"/>
        <v>6200000</v>
      </c>
      <c r="E31" s="3">
        <f t="shared" si="19"/>
        <v>6200000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">
      <c r="A32" s="12">
        <v>2</v>
      </c>
      <c r="B32" s="13">
        <v>0.01</v>
      </c>
      <c r="C32" s="3">
        <f t="shared" si="19"/>
        <v>8308398.4097601697</v>
      </c>
      <c r="D32" s="3">
        <f t="shared" si="19"/>
        <v>5470467.6499983501</v>
      </c>
      <c r="E32" s="3">
        <f t="shared" si="19"/>
        <v>5543875.3198276982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">
      <c r="A33" s="12">
        <v>3</v>
      </c>
      <c r="B33" s="13">
        <v>0.02</v>
      </c>
      <c r="C33" s="3">
        <f t="shared" si="19"/>
        <v>7314285.371227622</v>
      </c>
      <c r="D33" s="3">
        <f t="shared" si="19"/>
        <v>4801525.7527017891</v>
      </c>
      <c r="E33" s="3">
        <f t="shared" si="19"/>
        <v>4939860.6879416239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">
      <c r="A34" s="12">
        <v>4</v>
      </c>
      <c r="B34" s="13">
        <v>0.03</v>
      </c>
      <c r="C34" s="3">
        <f t="shared" si="19"/>
        <v>6407650.1172712166</v>
      </c>
      <c r="D34" s="3">
        <f t="shared" si="19"/>
        <v>4187207.4986106008</v>
      </c>
      <c r="E34" s="3">
        <f t="shared" si="19"/>
        <v>4382949.439875003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">
      <c r="A35" s="12">
        <v>5</v>
      </c>
      <c r="B35" s="13">
        <v>0.04</v>
      </c>
      <c r="C35" s="3">
        <f t="shared" si="19"/>
        <v>5579623.0029790495</v>
      </c>
      <c r="D35" s="3">
        <f t="shared" si="19"/>
        <v>3622207.5868987143</v>
      </c>
      <c r="E35" s="3">
        <f t="shared" si="19"/>
        <v>3868681.3543493729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">
      <c r="A36" s="12">
        <v>6</v>
      </c>
      <c r="B36" s="13">
        <v>0.05</v>
      </c>
      <c r="C36" s="3">
        <f t="shared" si="19"/>
        <v>4822333.840590246</v>
      </c>
      <c r="D36" s="3">
        <f t="shared" si="19"/>
        <v>3101801.7277993336</v>
      </c>
      <c r="E36" s="3">
        <f t="shared" si="19"/>
        <v>3393076.8335649986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">
      <c r="A37" s="12">
        <v>7</v>
      </c>
      <c r="B37" s="13">
        <v>0.06</v>
      </c>
      <c r="C37" s="3">
        <f t="shared" si="19"/>
        <v>4128789.1557174809</v>
      </c>
      <c r="D37" s="3">
        <f t="shared" si="19"/>
        <v>2621776.7350544352</v>
      </c>
      <c r="E37" s="3">
        <f t="shared" si="19"/>
        <v>2952579.6878789607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">
      <c r="A38" s="12">
        <v>8</v>
      </c>
      <c r="B38" s="13">
        <v>7.0000000000000007E-2</v>
      </c>
      <c r="C38" s="3">
        <f t="shared" si="19"/>
        <v>3492765.6693758834</v>
      </c>
      <c r="D38" s="3">
        <f t="shared" si="19"/>
        <v>2178369.7175947037</v>
      </c>
      <c r="E38" s="3">
        <f t="shared" si="19"/>
        <v>2544007.3176588435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12">
        <v>9</v>
      </c>
      <c r="B39" s="13">
        <v>0.08</v>
      </c>
      <c r="C39" s="3">
        <f t="shared" si="19"/>
        <v>2908717.7172234822</v>
      </c>
      <c r="D39" s="3">
        <f t="shared" si="19"/>
        <v>1768215.1025193185</v>
      </c>
      <c r="E39" s="3">
        <f t="shared" si="19"/>
        <v>2164507.2654012581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12">
        <v>10</v>
      </c>
      <c r="B40" s="13">
        <v>0.09</v>
      </c>
      <c r="C40" s="3">
        <f t="shared" si="19"/>
        <v>2371696.6595617691</v>
      </c>
      <c r="D40" s="3">
        <f t="shared" si="19"/>
        <v>1388298.4091560859</v>
      </c>
      <c r="E40" s="3">
        <f t="shared" si="19"/>
        <v>1811519.2630203776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">
      <c r="A41" s="12">
        <v>11</v>
      </c>
      <c r="B41" s="13">
        <v>0.1</v>
      </c>
      <c r="C41" s="3">
        <f t="shared" si="19"/>
        <v>1877280.623855941</v>
      </c>
      <c r="D41" s="3">
        <f t="shared" si="19"/>
        <v>1035915.852341596</v>
      </c>
      <c r="E41" s="3">
        <f t="shared" si="19"/>
        <v>1482742.0272786021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A42" s="12">
        <v>12</v>
      </c>
      <c r="B42" s="13">
        <v>0.11</v>
      </c>
      <c r="C42" s="3">
        <f t="shared" si="19"/>
        <v>1421513.1647389531</v>
      </c>
      <c r="D42" s="3">
        <f t="shared" si="19"/>
        <v>708638.98689303081</v>
      </c>
      <c r="E42" s="3">
        <f t="shared" si="19"/>
        <v>1176104.1645605722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">
      <c r="A43" s="12">
        <v>13</v>
      </c>
      <c r="B43" s="13">
        <v>0.12</v>
      </c>
      <c r="C43" s="3">
        <f t="shared" si="19"/>
        <v>1000849.6320413863</v>
      </c>
      <c r="D43" s="3">
        <f t="shared" si="19"/>
        <v>404283.7185426373</v>
      </c>
      <c r="E43" s="3">
        <f t="shared" si="19"/>
        <v>889738.63781870529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">
      <c r="A44" s="12">
        <v>14</v>
      </c>
      <c r="B44" s="13">
        <v>0.13</v>
      </c>
      <c r="C44" s="3">
        <f t="shared" si="19"/>
        <v>612110.21145440266</v>
      </c>
      <c r="D44" s="3">
        <f t="shared" si="19"/>
        <v>120883.10268567409</v>
      </c>
      <c r="E44" s="3">
        <f t="shared" si="19"/>
        <v>621960.32622566633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A45" s="12">
        <v>15</v>
      </c>
      <c r="B45" s="13">
        <v>0.14000000000000001</v>
      </c>
      <c r="C45" s="3">
        <f t="shared" si="19"/>
        <v>252438.75006001722</v>
      </c>
      <c r="D45" s="3">
        <f t="shared" si="19"/>
        <v>-143336.56609424204</v>
      </c>
      <c r="E45" s="3">
        <f t="shared" si="19"/>
        <v>371246.27408441715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">
      <c r="A46" s="12">
        <v>16</v>
      </c>
      <c r="B46" s="13">
        <v>0.15</v>
      </c>
      <c r="C46" s="3">
        <f t="shared" si="19"/>
        <v>-80733.395629011095</v>
      </c>
      <c r="D46" s="3">
        <f t="shared" si="19"/>
        <v>-389976.80131960474</v>
      </c>
      <c r="E46" s="3">
        <f t="shared" si="19"/>
        <v>136218.28172420524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A47" s="12">
        <v>17</v>
      </c>
      <c r="B47" s="13">
        <v>0.16</v>
      </c>
      <c r="C47" s="3">
        <f t="shared" si="19"/>
        <v>-389719.14477476664</v>
      </c>
      <c r="D47" s="3">
        <f t="shared" si="19"/>
        <v>-620485.47715555131</v>
      </c>
      <c r="E47" s="3">
        <f t="shared" si="19"/>
        <v>-84372.461004799232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">
      <c r="A48" s="12">
        <v>18</v>
      </c>
      <c r="B48" s="13">
        <v>0.17</v>
      </c>
      <c r="C48" s="3">
        <f t="shared" si="19"/>
        <v>-676603.67518898938</v>
      </c>
      <c r="D48" s="3">
        <f t="shared" si="19"/>
        <v>-836173.20410122164</v>
      </c>
      <c r="E48" s="3">
        <f t="shared" si="19"/>
        <v>-291658.95714208204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">
      <c r="A49" s="12">
        <v>19</v>
      </c>
      <c r="B49" s="13">
        <v>0.18</v>
      </c>
      <c r="C49" s="3">
        <f t="shared" si="19"/>
        <v>-943269.09129233565</v>
      </c>
      <c r="D49" s="3">
        <f t="shared" si="19"/>
        <v>-1038227.8025703328</v>
      </c>
      <c r="E49" s="3">
        <f t="shared" si="19"/>
        <v>-486670.4244761141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">
      <c r="A50" s="12">
        <v>20</v>
      </c>
      <c r="B50" s="13">
        <v>0.19</v>
      </c>
      <c r="C50" s="3">
        <f t="shared" si="19"/>
        <v>-1191416.1978329225</v>
      </c>
      <c r="D50" s="3">
        <f t="shared" si="19"/>
        <v>-1227727.1121257273</v>
      </c>
      <c r="E50" s="3">
        <f t="shared" si="19"/>
        <v>-670342.95045197941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">
      <c r="A51" s="12">
        <v>21</v>
      </c>
      <c r="B51" s="13">
        <v>0.2</v>
      </c>
      <c r="C51" s="3">
        <f t="shared" si="19"/>
        <v>-1422583.7433476849</v>
      </c>
      <c r="D51" s="3">
        <f t="shared" si="19"/>
        <v>-1405650.3424327662</v>
      </c>
      <c r="E51" s="3">
        <f t="shared" si="19"/>
        <v>-843528.94804085512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">
      <c r="A52" s="12">
        <v>22</v>
      </c>
      <c r="B52" s="13">
        <v>0.21</v>
      </c>
      <c r="C52" s="3">
        <f t="shared" si="19"/>
        <v>-1638165.4486612156</v>
      </c>
      <c r="D52" s="3">
        <f t="shared" si="19"/>
        <v>-1572888.1447738111</v>
      </c>
      <c r="E52" s="3">
        <f t="shared" si="19"/>
        <v>-1007005.5584170297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">
      <c r="A53" s="12">
        <v>23</v>
      </c>
      <c r="B53" s="13">
        <v>0.22</v>
      </c>
      <c r="C53" s="3">
        <f t="shared" si="19"/>
        <v>-1839425.0939143533</v>
      </c>
      <c r="D53" s="3">
        <f t="shared" si="19"/>
        <v>-1730251.5595549308</v>
      </c>
      <c r="E53" s="3">
        <f t="shared" si="19"/>
        <v>-1161482.127300825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">
      <c r="A54" s="12">
        <v>24</v>
      </c>
      <c r="B54" s="13">
        <v>0.23</v>
      </c>
      <c r="C54" s="3">
        <f t="shared" si="19"/>
        <v>-2027509.9016739167</v>
      </c>
      <c r="D54" s="3">
        <f t="shared" si="19"/>
        <v>-1878479.9750734027</v>
      </c>
      <c r="E54" s="3">
        <f t="shared" si="19"/>
        <v>-1307606.8654647255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">
      <c r="A55" s="12">
        <v>25</v>
      </c>
      <c r="B55" s="13">
        <v>0.24</v>
      </c>
      <c r="C55" s="3">
        <f t="shared" si="19"/>
        <v>-2203462.4227305092</v>
      </c>
      <c r="D55" s="3">
        <f t="shared" si="19"/>
        <v>-2018248.215425496</v>
      </c>
      <c r="E55" s="3">
        <f t="shared" si="19"/>
        <v>-1445972.7897814494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">
      <c r="A56" s="12">
        <v>26</v>
      </c>
      <c r="B56" s="13">
        <v>0.25</v>
      </c>
      <c r="C56" s="3">
        <f t="shared" si="19"/>
        <v>-2368231.1045120009</v>
      </c>
      <c r="D56" s="3">
        <f t="shared" si="19"/>
        <v>-2150172.8604159998</v>
      </c>
      <c r="E56" s="3">
        <f t="shared" si="19"/>
        <v>-1577123.0289919991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">
      <c r="A57" s="2"/>
      <c r="B57" s="2"/>
      <c r="C57" s="2"/>
      <c r="D57" s="2"/>
      <c r="E57" s="2"/>
    </row>
    <row r="58" spans="1:17" x14ac:dyDescent="0.3">
      <c r="A58" s="2"/>
      <c r="B58" s="2"/>
      <c r="C58" s="2"/>
      <c r="D58" s="2"/>
      <c r="E58" s="2"/>
    </row>
    <row r="59" spans="1:17" x14ac:dyDescent="0.3">
      <c r="A59" s="2"/>
      <c r="B59" s="2"/>
      <c r="C59" s="2"/>
      <c r="D59" s="2"/>
      <c r="E59" s="2"/>
    </row>
    <row r="60" spans="1:17" x14ac:dyDescent="0.3">
      <c r="A60" s="2"/>
      <c r="B60" s="2"/>
      <c r="C60" s="2"/>
      <c r="D60" s="2"/>
      <c r="E60" s="2"/>
    </row>
    <row r="61" spans="1:17" x14ac:dyDescent="0.3">
      <c r="A61" s="2"/>
      <c r="B61" s="2"/>
      <c r="C61" s="2"/>
      <c r="D61" s="2"/>
      <c r="E61" s="2"/>
    </row>
    <row r="62" spans="1:17" x14ac:dyDescent="0.3">
      <c r="A62" s="2"/>
      <c r="B62" s="2"/>
      <c r="C62" s="2"/>
      <c r="D62" s="2"/>
      <c r="E62" s="2"/>
    </row>
    <row r="63" spans="1:17" x14ac:dyDescent="0.3">
      <c r="A63" s="2"/>
      <c r="B63" s="2"/>
      <c r="C63" s="2"/>
      <c r="D63" s="2"/>
      <c r="E63" s="2"/>
    </row>
    <row r="64" spans="1:17" x14ac:dyDescent="0.3">
      <c r="A64" s="2"/>
      <c r="B64" s="2"/>
      <c r="C64" s="2"/>
      <c r="D64" s="2"/>
      <c r="E64" s="2"/>
    </row>
    <row r="65" spans="1:5" x14ac:dyDescent="0.3">
      <c r="A65" s="2"/>
      <c r="B65" s="2"/>
      <c r="C65" s="2"/>
      <c r="D65" s="2"/>
      <c r="E65" s="2"/>
    </row>
    <row r="66" spans="1:5" x14ac:dyDescent="0.3">
      <c r="A66" s="2"/>
      <c r="B66" s="2"/>
      <c r="C66" s="2"/>
      <c r="D66" s="2"/>
      <c r="E66" s="2"/>
    </row>
    <row r="67" spans="1:5" x14ac:dyDescent="0.3">
      <c r="A67" s="2"/>
      <c r="B67" s="2"/>
      <c r="C67" s="2"/>
      <c r="D67" s="2"/>
      <c r="E67" s="2"/>
    </row>
    <row r="68" spans="1:5" x14ac:dyDescent="0.3">
      <c r="A68" s="2"/>
      <c r="B68" s="2"/>
      <c r="C68" s="2"/>
      <c r="D68" s="2"/>
      <c r="E68" s="2"/>
    </row>
    <row r="69" spans="1:5" x14ac:dyDescent="0.3">
      <c r="A69" s="2"/>
      <c r="B69" s="2"/>
      <c r="C69" s="2"/>
      <c r="D69" s="2"/>
      <c r="E69" s="2"/>
    </row>
    <row r="70" spans="1:5" x14ac:dyDescent="0.3">
      <c r="A70" s="2"/>
      <c r="B70" s="2"/>
      <c r="C70" s="2"/>
      <c r="D70" s="2"/>
      <c r="E70" s="2"/>
    </row>
    <row r="71" spans="1:5" x14ac:dyDescent="0.3">
      <c r="A71" s="2"/>
      <c r="B71" s="2"/>
      <c r="C71" s="2"/>
      <c r="D71" s="2"/>
      <c r="E71" s="2"/>
    </row>
    <row r="72" spans="1:5" x14ac:dyDescent="0.3">
      <c r="A72" s="2"/>
      <c r="B72" s="2"/>
      <c r="C72" s="2"/>
      <c r="D72" s="2"/>
      <c r="E72" s="2"/>
    </row>
    <row r="73" spans="1:5" x14ac:dyDescent="0.3">
      <c r="A73" s="2"/>
      <c r="B73" s="2"/>
      <c r="C73" s="2"/>
      <c r="D73" s="2"/>
      <c r="E73" s="2"/>
    </row>
    <row r="74" spans="1:5" x14ac:dyDescent="0.3">
      <c r="A74" s="2"/>
      <c r="B74" s="2"/>
      <c r="C74" s="2"/>
      <c r="D74" s="2"/>
      <c r="E74" s="2"/>
    </row>
    <row r="75" spans="1:5" x14ac:dyDescent="0.3">
      <c r="A75" s="2"/>
      <c r="B75" s="2"/>
      <c r="C75" s="2"/>
      <c r="D75" s="2"/>
      <c r="E75" s="2"/>
    </row>
    <row r="76" spans="1:5" x14ac:dyDescent="0.3">
      <c r="A76" s="2"/>
      <c r="B76" s="2"/>
      <c r="C76" s="2"/>
      <c r="D76" s="2"/>
      <c r="E76" s="2"/>
    </row>
    <row r="77" spans="1:5" x14ac:dyDescent="0.3">
      <c r="A77" s="2"/>
      <c r="B77" s="2"/>
      <c r="C77" s="2"/>
      <c r="D77" s="2"/>
      <c r="E77" s="2"/>
    </row>
    <row r="78" spans="1:5" x14ac:dyDescent="0.3">
      <c r="A78" s="2"/>
      <c r="B78" s="2"/>
      <c r="C78" s="2"/>
      <c r="D78" s="2"/>
      <c r="E78" s="2"/>
    </row>
    <row r="79" spans="1:5" x14ac:dyDescent="0.3">
      <c r="A79" s="2"/>
      <c r="B79" s="2"/>
      <c r="C79" s="2"/>
      <c r="D79" s="2"/>
      <c r="E79" s="2"/>
    </row>
    <row r="80" spans="1:5" x14ac:dyDescent="0.3">
      <c r="A80" s="2"/>
      <c r="B80" s="2"/>
      <c r="C80" s="2"/>
      <c r="D80" s="2"/>
      <c r="E80" s="2"/>
    </row>
    <row r="81" spans="1:5" x14ac:dyDescent="0.3">
      <c r="A81" s="2"/>
      <c r="B81" s="2"/>
      <c r="C81" s="2"/>
      <c r="D81" s="2"/>
      <c r="E81" s="2"/>
    </row>
    <row r="82" spans="1:5" x14ac:dyDescent="0.3">
      <c r="A82" s="2"/>
      <c r="B82" s="2"/>
      <c r="C82" s="2"/>
      <c r="D82" s="2"/>
    </row>
    <row r="83" spans="1:5" x14ac:dyDescent="0.3">
      <c r="A83" s="2"/>
      <c r="B83" s="2"/>
      <c r="C83" s="2"/>
      <c r="D83" s="2"/>
    </row>
    <row r="84" spans="1:5" x14ac:dyDescent="0.3">
      <c r="A84" s="2"/>
      <c r="B84" s="2"/>
      <c r="C84" s="2"/>
      <c r="D84" s="2"/>
    </row>
    <row r="85" spans="1:5" x14ac:dyDescent="0.3">
      <c r="A85" s="2"/>
      <c r="B85" s="2"/>
      <c r="C85" s="2"/>
      <c r="D85" s="2"/>
    </row>
    <row r="86" spans="1:5" x14ac:dyDescent="0.3">
      <c r="A86" s="2"/>
      <c r="B86" s="2"/>
      <c r="C86" s="2"/>
      <c r="D86" s="2"/>
    </row>
    <row r="87" spans="1:5" x14ac:dyDescent="0.3">
      <c r="A87" s="2"/>
      <c r="B87" s="2"/>
      <c r="C87" s="2"/>
      <c r="D87" s="2"/>
    </row>
    <row r="88" spans="1:5" x14ac:dyDescent="0.3">
      <c r="A88" s="2"/>
      <c r="B88" s="2"/>
      <c r="C88" s="2"/>
      <c r="D88" s="2"/>
    </row>
  </sheetData>
  <mergeCells count="15">
    <mergeCell ref="A25:B25"/>
    <mergeCell ref="A28:E28"/>
    <mergeCell ref="A23:B23"/>
    <mergeCell ref="A24:B24"/>
    <mergeCell ref="L5:N5"/>
    <mergeCell ref="A19:B19"/>
    <mergeCell ref="A20:B20"/>
    <mergeCell ref="A21:B21"/>
    <mergeCell ref="A22:B22"/>
    <mergeCell ref="A26:B26"/>
    <mergeCell ref="A1:Q1"/>
    <mergeCell ref="A3:C3"/>
    <mergeCell ref="C5:E5"/>
    <mergeCell ref="F5:H5"/>
    <mergeCell ref="I5:K5"/>
  </mergeCells>
  <phoneticPr fontId="0" type="noConversion"/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Ejercicio 4</vt:lpstr>
      <vt:lpstr>Gráfico</vt:lpstr>
      <vt:lpstr>'Ejercicio 4'!Área_de_impresión</vt:lpstr>
    </vt:vector>
  </TitlesOfParts>
  <Company>Familia Senmache 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Sarmiento</dc:creator>
  <cp:lastModifiedBy>M645</cp:lastModifiedBy>
  <cp:lastPrinted>2004-08-25T03:22:32Z</cp:lastPrinted>
  <dcterms:created xsi:type="dcterms:W3CDTF">2004-08-19T22:06:20Z</dcterms:created>
  <dcterms:modified xsi:type="dcterms:W3CDTF">2013-10-18T23:16:58Z</dcterms:modified>
</cp:coreProperties>
</file>