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11580" windowHeight="6030" tabRatio="832"/>
  </bookViews>
  <sheets>
    <sheet name="Ejercicio 5" sheetId="34" r:id="rId1"/>
    <sheet name="Ejercicio 5 f" sheetId="38" r:id="rId2"/>
  </sheets>
  <definedNames>
    <definedName name="_xlnm.Print_Area" localSheetId="0">'Ejercicio 5'!$A$1:$C$70</definedName>
    <definedName name="_xlnm.Print_Area" localSheetId="1">'Ejercicio 5 f'!$A$1:$C$70</definedName>
  </definedNames>
  <calcPr calcId="145621"/>
</workbook>
</file>

<file path=xl/calcChain.xml><?xml version="1.0" encoding="utf-8"?>
<calcChain xmlns="http://schemas.openxmlformats.org/spreadsheetml/2006/main">
  <c r="E8" i="34" l="1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B68" i="34" l="1"/>
  <c r="B67" i="38" l="1"/>
  <c r="B71" i="38" s="1"/>
  <c r="D7" i="38"/>
  <c r="E7" i="38" s="1"/>
  <c r="D4" i="38"/>
  <c r="C9" i="38" s="1"/>
  <c r="E7" i="34"/>
  <c r="D4" i="34"/>
  <c r="B67" i="34"/>
  <c r="A10" i="34"/>
  <c r="C13" i="38" l="1"/>
  <c r="C21" i="38"/>
  <c r="C29" i="38"/>
  <c r="C37" i="38"/>
  <c r="C45" i="38"/>
  <c r="C53" i="38"/>
  <c r="C61" i="38"/>
  <c r="C10" i="38"/>
  <c r="C18" i="38"/>
  <c r="C26" i="38"/>
  <c r="C34" i="38"/>
  <c r="C42" i="38"/>
  <c r="C11" i="38"/>
  <c r="C15" i="38"/>
  <c r="C19" i="38"/>
  <c r="C23" i="38"/>
  <c r="C27" i="38"/>
  <c r="C31" i="38"/>
  <c r="C35" i="38"/>
  <c r="C39" i="38"/>
  <c r="C43" i="38"/>
  <c r="C47" i="38"/>
  <c r="C51" i="38"/>
  <c r="C55" i="38"/>
  <c r="C59" i="38"/>
  <c r="C63" i="38"/>
  <c r="C12" i="38"/>
  <c r="C16" i="38"/>
  <c r="C20" i="38"/>
  <c r="C24" i="38"/>
  <c r="C28" i="38"/>
  <c r="C32" i="38"/>
  <c r="C36" i="38"/>
  <c r="C40" i="38"/>
  <c r="C44" i="38"/>
  <c r="C48" i="38"/>
  <c r="C52" i="38"/>
  <c r="C56" i="38"/>
  <c r="C60" i="38"/>
  <c r="C64" i="38"/>
  <c r="C8" i="38"/>
  <c r="D8" i="38" s="1"/>
  <c r="E8" i="38" s="1"/>
  <c r="C17" i="38"/>
  <c r="C25" i="38"/>
  <c r="C33" i="38"/>
  <c r="C41" i="38"/>
  <c r="C49" i="38"/>
  <c r="C57" i="38"/>
  <c r="C65" i="38"/>
  <c r="C7" i="38"/>
  <c r="C14" i="38"/>
  <c r="C22" i="38"/>
  <c r="C30" i="38"/>
  <c r="C38" i="38"/>
  <c r="C46" i="38"/>
  <c r="C50" i="38"/>
  <c r="C54" i="38"/>
  <c r="C58" i="38"/>
  <c r="C62" i="38"/>
  <c r="C66" i="38"/>
  <c r="B68" i="38"/>
  <c r="C67" i="38"/>
  <c r="B69" i="38"/>
  <c r="C7" i="34"/>
  <c r="B69" i="34"/>
  <c r="D9" i="38" l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D34" i="38" s="1"/>
  <c r="D35" i="38" s="1"/>
  <c r="D36" i="38" s="1"/>
  <c r="D37" i="38" s="1"/>
  <c r="D38" i="38" s="1"/>
  <c r="D39" i="38" s="1"/>
  <c r="D40" i="38" s="1"/>
  <c r="D41" i="38" s="1"/>
  <c r="D42" i="38" s="1"/>
  <c r="D43" i="38" s="1"/>
  <c r="D44" i="38" s="1"/>
  <c r="D45" i="38" s="1"/>
  <c r="D46" i="38" s="1"/>
  <c r="D47" i="38" s="1"/>
  <c r="D48" i="38" s="1"/>
  <c r="D49" i="38" s="1"/>
  <c r="D50" i="38" s="1"/>
  <c r="D51" i="38" s="1"/>
  <c r="D52" i="38" s="1"/>
  <c r="D53" i="38" s="1"/>
  <c r="D54" i="38" s="1"/>
  <c r="D55" i="38" s="1"/>
  <c r="D56" i="38" s="1"/>
  <c r="D57" i="38" s="1"/>
  <c r="D58" i="38" s="1"/>
  <c r="D59" i="38" s="1"/>
  <c r="D60" i="38" s="1"/>
  <c r="D61" i="38" s="1"/>
  <c r="D62" i="38" s="1"/>
  <c r="D63" i="38" s="1"/>
  <c r="D64" i="38" s="1"/>
  <c r="D65" i="38" s="1"/>
  <c r="D66" i="38" s="1"/>
  <c r="D67" i="38" s="1"/>
  <c r="E67" i="38" s="1"/>
  <c r="B70" i="38" s="1"/>
  <c r="D7" i="34"/>
  <c r="B71" i="34"/>
  <c r="A8" i="34" l="1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D37" i="34" s="1"/>
  <c r="D38" i="34" s="1"/>
  <c r="D39" i="34" s="1"/>
  <c r="D40" i="34" s="1"/>
  <c r="D41" i="34" s="1"/>
  <c r="D42" i="34" s="1"/>
  <c r="D43" i="34" s="1"/>
  <c r="D44" i="34" s="1"/>
  <c r="D45" i="34" s="1"/>
  <c r="D46" i="34" s="1"/>
  <c r="D47" i="34" s="1"/>
  <c r="D48" i="34" s="1"/>
  <c r="D49" i="34" s="1"/>
  <c r="D50" i="34" s="1"/>
  <c r="D51" i="34" s="1"/>
  <c r="D52" i="34" s="1"/>
  <c r="D53" i="34" s="1"/>
  <c r="D54" i="34" s="1"/>
  <c r="D55" i="34" s="1"/>
  <c r="D56" i="34" s="1"/>
  <c r="D57" i="34" s="1"/>
  <c r="D58" i="34" s="1"/>
  <c r="D59" i="34" s="1"/>
  <c r="D60" i="34" s="1"/>
  <c r="D61" i="34" s="1"/>
  <c r="D62" i="34" s="1"/>
  <c r="D63" i="34" s="1"/>
  <c r="D64" i="34" s="1"/>
  <c r="D65" i="34" s="1"/>
  <c r="D66" i="34" s="1"/>
  <c r="D67" i="34" s="1"/>
  <c r="B70" i="34" l="1"/>
</calcChain>
</file>

<file path=xl/sharedStrings.xml><?xml version="1.0" encoding="utf-8"?>
<sst xmlns="http://schemas.openxmlformats.org/spreadsheetml/2006/main" count="24" uniqueCount="13">
  <si>
    <t>VAN</t>
  </si>
  <si>
    <t>TIR</t>
  </si>
  <si>
    <t>FLUJO</t>
  </si>
  <si>
    <t>FLUJO DESCONTADO</t>
  </si>
  <si>
    <t>Embutidos especiales</t>
  </si>
  <si>
    <t>FLUJO ACUMULADO DESCONTADO</t>
  </si>
  <si>
    <t>PRD</t>
  </si>
  <si>
    <t>PER. DE RECUPERACION DESCONTADO</t>
  </si>
  <si>
    <t>B/C</t>
  </si>
  <si>
    <t>Tasa de descuento anual</t>
  </si>
  <si>
    <t>Tasa de descuento mensual</t>
  </si>
  <si>
    <t>Mes</t>
  </si>
  <si>
    <t>Rellenitos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</si>
</sst>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Blue]\ #,##0.00_);[Red]\(\ #,##0.00\)"/>
    <numFmt numFmtId="166" formatCode="0.000%"/>
    <numFmt numFmtId="167" formatCode="[Blue]\ #,##0.000_);[Red]\(\ #,##0.000\)"/>
  </numFmts>
  <fonts count="9" x14ac:knownFonts="1">
    <font>
      <sz val="10"/>
      <name val="Arial"/>
    </font>
    <font>
      <sz val="10"/>
      <name val="Arial"/>
    </font>
    <font>
      <sz val="10"/>
      <name val="Comic Sans MS"/>
      <family val="4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16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7" tint="0.59999389629810485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5" fillId="0" borderId="0" xfId="0" applyFont="1"/>
    <xf numFmtId="165" fontId="4" fillId="0" borderId="1" xfId="1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6" fontId="7" fillId="2" borderId="1" xfId="2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/>
    </xf>
    <xf numFmtId="166" fontId="5" fillId="0" borderId="1" xfId="0" applyNumberFormat="1" applyFont="1" applyBorder="1" applyAlignment="1">
      <alignment horizontal="center"/>
    </xf>
    <xf numFmtId="165" fontId="7" fillId="2" borderId="1" xfId="1" applyNumberFormat="1" applyFont="1" applyFill="1" applyBorder="1" applyAlignment="1">
      <alignment horizontal="right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71"/>
  <sheetViews>
    <sheetView tabSelected="1" zoomScaleNormal="100" workbookViewId="0">
      <selection sqref="A1:E1"/>
    </sheetView>
  </sheetViews>
  <sheetFormatPr baseColWidth="10" defaultRowHeight="15" x14ac:dyDescent="0.3"/>
  <cols>
    <col min="1" max="1" width="6.7109375" style="1" customWidth="1"/>
    <col min="2" max="2" width="11.7109375" style="1" customWidth="1"/>
    <col min="3" max="3" width="13.85546875" style="1" bestFit="1" customWidth="1"/>
    <col min="4" max="4" width="13" style="1" bestFit="1" customWidth="1"/>
    <col min="5" max="5" width="14.7109375" style="1" customWidth="1"/>
    <col min="6" max="16384" width="11.42578125" style="1"/>
  </cols>
  <sheetData>
    <row r="1" spans="1:5" ht="20.25" x14ac:dyDescent="0.3">
      <c r="A1" s="18" t="s">
        <v>12</v>
      </c>
      <c r="B1" s="19"/>
      <c r="C1" s="19"/>
      <c r="D1" s="19"/>
      <c r="E1" s="20"/>
    </row>
    <row r="2" spans="1:5" ht="5.0999999999999996" customHeight="1" x14ac:dyDescent="0.3">
      <c r="A2" s="2"/>
      <c r="B2" s="2"/>
      <c r="C2" s="2"/>
      <c r="D2" s="2"/>
      <c r="E2" s="2"/>
    </row>
    <row r="3" spans="1:5" x14ac:dyDescent="0.3">
      <c r="A3" s="21" t="s">
        <v>9</v>
      </c>
      <c r="B3" s="21"/>
      <c r="C3" s="21"/>
      <c r="D3" s="16">
        <v>0.125</v>
      </c>
      <c r="E3" s="2"/>
    </row>
    <row r="4" spans="1:5" x14ac:dyDescent="0.3">
      <c r="A4" s="21" t="s">
        <v>10</v>
      </c>
      <c r="B4" s="21"/>
      <c r="C4" s="21"/>
      <c r="D4" s="16">
        <f>(1+D3)^(30/360)-1</f>
        <v>9.8635805532114595E-3</v>
      </c>
      <c r="E4" s="2"/>
    </row>
    <row r="5" spans="1:5" ht="5.0999999999999996" customHeight="1" x14ac:dyDescent="0.3">
      <c r="A5" s="2"/>
      <c r="B5" s="2"/>
      <c r="C5" s="2"/>
      <c r="D5" s="2"/>
      <c r="E5" s="2"/>
    </row>
    <row r="6" spans="1:5" ht="36" x14ac:dyDescent="0.3">
      <c r="A6" s="7" t="s">
        <v>11</v>
      </c>
      <c r="B6" s="12" t="s">
        <v>2</v>
      </c>
      <c r="C6" s="13" t="s">
        <v>3</v>
      </c>
      <c r="D6" s="14" t="s">
        <v>5</v>
      </c>
      <c r="E6" s="14" t="s">
        <v>7</v>
      </c>
    </row>
    <row r="7" spans="1:5" x14ac:dyDescent="0.3">
      <c r="A7" s="4">
        <v>0</v>
      </c>
      <c r="B7" s="3">
        <v>-600000</v>
      </c>
      <c r="C7" s="3">
        <f t="shared" ref="C7:C67" si="0">B7/(1+$D$4)^$A7</f>
        <v>-600000</v>
      </c>
      <c r="D7" s="3">
        <f>B7</f>
        <v>-600000</v>
      </c>
      <c r="E7" s="5" t="str">
        <f t="shared" ref="E7:E67" si="1">IF(AND(D7&gt;=0,D6&lt;0),$A6-D6/C7,"")</f>
        <v/>
      </c>
    </row>
    <row r="8" spans="1:5" x14ac:dyDescent="0.3">
      <c r="A8" s="4">
        <f t="shared" ref="A8:A10" si="2">+A7+1</f>
        <v>1</v>
      </c>
      <c r="B8" s="3">
        <v>12596.97</v>
      </c>
      <c r="C8" s="3">
        <f t="shared" si="0"/>
        <v>12473.932363319091</v>
      </c>
      <c r="D8" s="3">
        <f>C8+D7</f>
        <v>-587526.06763668091</v>
      </c>
      <c r="E8" s="5" t="str">
        <f t="shared" si="1"/>
        <v/>
      </c>
    </row>
    <row r="9" spans="1:5" x14ac:dyDescent="0.3">
      <c r="A9" s="4">
        <v>2</v>
      </c>
      <c r="B9" s="3">
        <v>12596.97</v>
      </c>
      <c r="C9" s="3">
        <f t="shared" si="0"/>
        <v>12352.096464837132</v>
      </c>
      <c r="D9" s="3">
        <f t="shared" ref="D9:D67" si="3">C9+D8</f>
        <v>-575173.97117184382</v>
      </c>
      <c r="E9" s="5" t="str">
        <f t="shared" si="1"/>
        <v/>
      </c>
    </row>
    <row r="10" spans="1:5" x14ac:dyDescent="0.3">
      <c r="A10" s="4">
        <f t="shared" si="2"/>
        <v>3</v>
      </c>
      <c r="B10" s="3">
        <v>12596.97</v>
      </c>
      <c r="C10" s="3">
        <f t="shared" si="0"/>
        <v>12231.450566888007</v>
      </c>
      <c r="D10" s="3">
        <f t="shared" si="3"/>
        <v>-562942.52060495585</v>
      </c>
      <c r="E10" s="5" t="str">
        <f t="shared" si="1"/>
        <v/>
      </c>
    </row>
    <row r="11" spans="1:5" x14ac:dyDescent="0.3">
      <c r="A11" s="4">
        <v>4</v>
      </c>
      <c r="B11" s="3">
        <v>12596.97</v>
      </c>
      <c r="C11" s="3">
        <f t="shared" si="0"/>
        <v>12111.983046450214</v>
      </c>
      <c r="D11" s="3">
        <f t="shared" si="3"/>
        <v>-550830.53755850566</v>
      </c>
      <c r="E11" s="5" t="str">
        <f t="shared" si="1"/>
        <v/>
      </c>
    </row>
    <row r="12" spans="1:5" x14ac:dyDescent="0.3">
      <c r="A12" s="4">
        <v>5</v>
      </c>
      <c r="B12" s="3">
        <v>12596.97</v>
      </c>
      <c r="C12" s="3">
        <f t="shared" si="0"/>
        <v>11993.682394027095</v>
      </c>
      <c r="D12" s="3">
        <f t="shared" si="3"/>
        <v>-538836.85516447853</v>
      </c>
      <c r="E12" s="5" t="str">
        <f t="shared" si="1"/>
        <v/>
      </c>
    </row>
    <row r="13" spans="1:5" x14ac:dyDescent="0.3">
      <c r="A13" s="4">
        <v>6</v>
      </c>
      <c r="B13" s="3">
        <v>12596.97</v>
      </c>
      <c r="C13" s="3">
        <f t="shared" si="0"/>
        <v>11876.537212538013</v>
      </c>
      <c r="D13" s="3">
        <f t="shared" si="3"/>
        <v>-526960.31795194047</v>
      </c>
      <c r="E13" s="5" t="str">
        <f t="shared" si="1"/>
        <v/>
      </c>
    </row>
    <row r="14" spans="1:5" x14ac:dyDescent="0.3">
      <c r="A14" s="4">
        <v>7</v>
      </c>
      <c r="B14" s="3">
        <v>12596.97</v>
      </c>
      <c r="C14" s="3">
        <f t="shared" si="0"/>
        <v>11760.53621622036</v>
      </c>
      <c r="D14" s="3">
        <f t="shared" si="3"/>
        <v>-515199.78173572011</v>
      </c>
      <c r="E14" s="5" t="str">
        <f t="shared" si="1"/>
        <v/>
      </c>
    </row>
    <row r="15" spans="1:5" x14ac:dyDescent="0.3">
      <c r="A15" s="4">
        <v>8</v>
      </c>
      <c r="B15" s="3">
        <v>12596.97</v>
      </c>
      <c r="C15" s="3">
        <f t="shared" si="0"/>
        <v>11645.668229542298</v>
      </c>
      <c r="D15" s="3">
        <f t="shared" si="3"/>
        <v>-503554.11350617779</v>
      </c>
      <c r="E15" s="5" t="str">
        <f t="shared" si="1"/>
        <v/>
      </c>
    </row>
    <row r="16" spans="1:5" x14ac:dyDescent="0.3">
      <c r="A16" s="4">
        <v>9</v>
      </c>
      <c r="B16" s="3">
        <v>12596.97</v>
      </c>
      <c r="C16" s="3">
        <f t="shared" si="0"/>
        <v>11531.922186126076</v>
      </c>
      <c r="D16" s="3">
        <f t="shared" si="3"/>
        <v>-492022.19132005173</v>
      </c>
      <c r="E16" s="5" t="str">
        <f t="shared" si="1"/>
        <v/>
      </c>
    </row>
    <row r="17" spans="1:5" x14ac:dyDescent="0.3">
      <c r="A17" s="4">
        <v>10</v>
      </c>
      <c r="B17" s="3">
        <v>12596.97</v>
      </c>
      <c r="C17" s="3">
        <f t="shared" si="0"/>
        <v>11419.287127681935</v>
      </c>
      <c r="D17" s="3">
        <f t="shared" si="3"/>
        <v>-480602.90419236978</v>
      </c>
      <c r="E17" s="5" t="str">
        <f t="shared" si="1"/>
        <v/>
      </c>
    </row>
    <row r="18" spans="1:5" x14ac:dyDescent="0.3">
      <c r="A18" s="4">
        <v>11</v>
      </c>
      <c r="B18" s="3">
        <v>12596.97</v>
      </c>
      <c r="C18" s="3">
        <f t="shared" si="0"/>
        <v>11307.752202952361</v>
      </c>
      <c r="D18" s="3">
        <f t="shared" si="3"/>
        <v>-469295.15198941744</v>
      </c>
      <c r="E18" s="5" t="str">
        <f t="shared" si="1"/>
        <v/>
      </c>
    </row>
    <row r="19" spans="1:5" x14ac:dyDescent="0.3">
      <c r="A19" s="4">
        <v>12</v>
      </c>
      <c r="B19" s="3">
        <v>12596.97</v>
      </c>
      <c r="C19" s="3">
        <f t="shared" si="0"/>
        <v>11197.306666666682</v>
      </c>
      <c r="D19" s="3">
        <f t="shared" si="3"/>
        <v>-458097.84532275074</v>
      </c>
      <c r="E19" s="5" t="str">
        <f t="shared" si="1"/>
        <v/>
      </c>
    </row>
    <row r="20" spans="1:5" x14ac:dyDescent="0.3">
      <c r="A20" s="4">
        <v>13</v>
      </c>
      <c r="B20" s="3">
        <v>12596.97</v>
      </c>
      <c r="C20" s="3">
        <f t="shared" si="0"/>
        <v>11087.939878505875</v>
      </c>
      <c r="D20" s="3">
        <f t="shared" si="3"/>
        <v>-447009.90544424485</v>
      </c>
      <c r="E20" s="5" t="str">
        <f t="shared" si="1"/>
        <v/>
      </c>
    </row>
    <row r="21" spans="1:5" x14ac:dyDescent="0.3">
      <c r="A21" s="4">
        <v>14</v>
      </c>
      <c r="B21" s="3">
        <v>12596.97</v>
      </c>
      <c r="C21" s="3">
        <f t="shared" si="0"/>
        <v>10979.641302077465</v>
      </c>
      <c r="D21" s="3">
        <f t="shared" si="3"/>
        <v>-436030.26414216741</v>
      </c>
      <c r="E21" s="5" t="str">
        <f t="shared" si="1"/>
        <v/>
      </c>
    </row>
    <row r="22" spans="1:5" x14ac:dyDescent="0.3">
      <c r="A22" s="4">
        <v>15</v>
      </c>
      <c r="B22" s="3">
        <v>12596.97</v>
      </c>
      <c r="C22" s="3">
        <f t="shared" si="0"/>
        <v>10872.400503900466</v>
      </c>
      <c r="D22" s="3">
        <f t="shared" si="3"/>
        <v>-425157.86363826692</v>
      </c>
      <c r="E22" s="5" t="str">
        <f t="shared" si="1"/>
        <v/>
      </c>
    </row>
    <row r="23" spans="1:5" x14ac:dyDescent="0.3">
      <c r="A23" s="4">
        <v>16</v>
      </c>
      <c r="B23" s="3">
        <v>12596.97</v>
      </c>
      <c r="C23" s="3">
        <f t="shared" si="0"/>
        <v>10766.207152400206</v>
      </c>
      <c r="D23" s="3">
        <f t="shared" si="3"/>
        <v>-414391.6564858667</v>
      </c>
      <c r="E23" s="5" t="str">
        <f t="shared" si="1"/>
        <v/>
      </c>
    </row>
    <row r="24" spans="1:5" x14ac:dyDescent="0.3">
      <c r="A24" s="4">
        <v>17</v>
      </c>
      <c r="B24" s="3">
        <v>12596.97</v>
      </c>
      <c r="C24" s="3">
        <f t="shared" si="0"/>
        <v>10661.051016912988</v>
      </c>
      <c r="D24" s="3">
        <f t="shared" si="3"/>
        <v>-403730.60546895373</v>
      </c>
      <c r="E24" s="5" t="str">
        <f t="shared" si="1"/>
        <v/>
      </c>
    </row>
    <row r="25" spans="1:5" x14ac:dyDescent="0.3">
      <c r="A25" s="4">
        <v>18</v>
      </c>
      <c r="B25" s="3">
        <v>12596.97</v>
      </c>
      <c r="C25" s="3">
        <f t="shared" si="0"/>
        <v>10556.921966700471</v>
      </c>
      <c r="D25" s="3">
        <f t="shared" si="3"/>
        <v>-393173.68350225326</v>
      </c>
      <c r="E25" s="5" t="str">
        <f t="shared" si="1"/>
        <v/>
      </c>
    </row>
    <row r="26" spans="1:5" x14ac:dyDescent="0.3">
      <c r="A26" s="4">
        <v>19</v>
      </c>
      <c r="B26" s="3">
        <v>12596.97</v>
      </c>
      <c r="C26" s="3">
        <f t="shared" si="0"/>
        <v>10453.809969973669</v>
      </c>
      <c r="D26" s="3">
        <f t="shared" si="3"/>
        <v>-382719.87353227957</v>
      </c>
      <c r="E26" s="5" t="str">
        <f t="shared" si="1"/>
        <v/>
      </c>
    </row>
    <row r="27" spans="1:5" x14ac:dyDescent="0.3">
      <c r="A27" s="4">
        <v>20</v>
      </c>
      <c r="B27" s="3">
        <v>12596.97</v>
      </c>
      <c r="C27" s="3">
        <f t="shared" si="0"/>
        <v>10351.705092926501</v>
      </c>
      <c r="D27" s="3">
        <f t="shared" si="3"/>
        <v>-372368.16843935306</v>
      </c>
      <c r="E27" s="5" t="str">
        <f t="shared" si="1"/>
        <v/>
      </c>
    </row>
    <row r="28" spans="1:5" x14ac:dyDescent="0.3">
      <c r="A28" s="4">
        <v>21</v>
      </c>
      <c r="B28" s="3">
        <v>12596.97</v>
      </c>
      <c r="C28" s="3">
        <f t="shared" si="0"/>
        <v>10250.59749877875</v>
      </c>
      <c r="D28" s="3">
        <f t="shared" si="3"/>
        <v>-362117.57094057428</v>
      </c>
      <c r="E28" s="5" t="str">
        <f t="shared" si="1"/>
        <v/>
      </c>
    </row>
    <row r="29" spans="1:5" x14ac:dyDescent="0.3">
      <c r="A29" s="4">
        <v>22</v>
      </c>
      <c r="B29" s="3">
        <v>12596.97</v>
      </c>
      <c r="C29" s="3">
        <f t="shared" si="0"/>
        <v>10150.477446828401</v>
      </c>
      <c r="D29" s="3">
        <f t="shared" si="3"/>
        <v>-351967.0934937459</v>
      </c>
      <c r="E29" s="5" t="str">
        <f t="shared" si="1"/>
        <v/>
      </c>
    </row>
    <row r="30" spans="1:5" x14ac:dyDescent="0.3">
      <c r="A30" s="4">
        <v>23</v>
      </c>
      <c r="B30" s="3">
        <v>12596.97</v>
      </c>
      <c r="C30" s="3">
        <f t="shared" si="0"/>
        <v>10051.33529151322</v>
      </c>
      <c r="D30" s="3">
        <f t="shared" si="3"/>
        <v>-341915.75820223265</v>
      </c>
      <c r="E30" s="5" t="str">
        <f t="shared" si="1"/>
        <v/>
      </c>
    </row>
    <row r="31" spans="1:5" x14ac:dyDescent="0.3">
      <c r="A31" s="4">
        <v>24</v>
      </c>
      <c r="B31" s="3">
        <v>12596.97</v>
      </c>
      <c r="C31" s="3">
        <f t="shared" si="0"/>
        <v>9953.1614814815093</v>
      </c>
      <c r="D31" s="3">
        <f t="shared" si="3"/>
        <v>-331962.59672075114</v>
      </c>
      <c r="E31" s="5" t="str">
        <f t="shared" si="1"/>
        <v/>
      </c>
    </row>
    <row r="32" spans="1:5" x14ac:dyDescent="0.3">
      <c r="A32" s="4">
        <v>25</v>
      </c>
      <c r="B32" s="3">
        <v>12596.97</v>
      </c>
      <c r="C32" s="3">
        <f t="shared" si="0"/>
        <v>9855.9465586719016</v>
      </c>
      <c r="D32" s="3">
        <f t="shared" si="3"/>
        <v>-322106.65016207926</v>
      </c>
      <c r="E32" s="5" t="str">
        <f t="shared" si="1"/>
        <v/>
      </c>
    </row>
    <row r="33" spans="1:5" x14ac:dyDescent="0.3">
      <c r="A33" s="4">
        <v>26</v>
      </c>
      <c r="B33" s="3">
        <v>12596.97</v>
      </c>
      <c r="C33" s="3">
        <f t="shared" si="0"/>
        <v>9759.6811574022067</v>
      </c>
      <c r="D33" s="3">
        <f t="shared" si="3"/>
        <v>-312346.96900467703</v>
      </c>
      <c r="E33" s="5" t="str">
        <f t="shared" si="1"/>
        <v/>
      </c>
    </row>
    <row r="34" spans="1:5" x14ac:dyDescent="0.3">
      <c r="A34" s="4">
        <v>27</v>
      </c>
      <c r="B34" s="3">
        <v>12596.97</v>
      </c>
      <c r="C34" s="3">
        <f t="shared" si="0"/>
        <v>9664.3560034670954</v>
      </c>
      <c r="D34" s="3">
        <f t="shared" si="3"/>
        <v>-302682.61300120992</v>
      </c>
      <c r="E34" s="5" t="str">
        <f t="shared" si="1"/>
        <v/>
      </c>
    </row>
    <row r="35" spans="1:5" x14ac:dyDescent="0.3">
      <c r="A35" s="4">
        <v>28</v>
      </c>
      <c r="B35" s="3">
        <v>12596.97</v>
      </c>
      <c r="C35" s="3">
        <f t="shared" si="0"/>
        <v>9569.9619132446405</v>
      </c>
      <c r="D35" s="3">
        <f t="shared" si="3"/>
        <v>-293112.65108796529</v>
      </c>
      <c r="E35" s="5" t="str">
        <f t="shared" si="1"/>
        <v/>
      </c>
    </row>
    <row r="36" spans="1:5" x14ac:dyDescent="0.3">
      <c r="A36" s="4">
        <v>29</v>
      </c>
      <c r="B36" s="3">
        <v>12596.97</v>
      </c>
      <c r="C36" s="3">
        <f t="shared" si="0"/>
        <v>9476.4897928115588</v>
      </c>
      <c r="D36" s="3">
        <f t="shared" si="3"/>
        <v>-283636.16129515372</v>
      </c>
      <c r="E36" s="5" t="str">
        <f t="shared" si="1"/>
        <v/>
      </c>
    </row>
    <row r="37" spans="1:5" x14ac:dyDescent="0.3">
      <c r="A37" s="4">
        <v>30</v>
      </c>
      <c r="B37" s="3">
        <v>12596.97</v>
      </c>
      <c r="C37" s="3">
        <f t="shared" si="0"/>
        <v>9383.9306370670984</v>
      </c>
      <c r="D37" s="3">
        <f t="shared" si="3"/>
        <v>-274252.2306580866</v>
      </c>
      <c r="E37" s="5" t="str">
        <f t="shared" si="1"/>
        <v/>
      </c>
    </row>
    <row r="38" spans="1:5" x14ac:dyDescent="0.3">
      <c r="A38" s="4">
        <v>31</v>
      </c>
      <c r="B38" s="3">
        <v>12596.97</v>
      </c>
      <c r="C38" s="3">
        <f t="shared" si="0"/>
        <v>9292.2755288654971</v>
      </c>
      <c r="D38" s="3">
        <f t="shared" si="3"/>
        <v>-264959.95512922108</v>
      </c>
      <c r="E38" s="5" t="str">
        <f t="shared" si="1"/>
        <v/>
      </c>
    </row>
    <row r="39" spans="1:5" x14ac:dyDescent="0.3">
      <c r="A39" s="4">
        <v>32</v>
      </c>
      <c r="B39" s="3">
        <v>12596.97</v>
      </c>
      <c r="C39" s="3">
        <f t="shared" si="0"/>
        <v>9201.5156381569032</v>
      </c>
      <c r="D39" s="3">
        <f t="shared" si="3"/>
        <v>-255758.43949106417</v>
      </c>
      <c r="E39" s="5" t="str">
        <f t="shared" si="1"/>
        <v/>
      </c>
    </row>
    <row r="40" spans="1:5" x14ac:dyDescent="0.3">
      <c r="A40" s="4">
        <v>33</v>
      </c>
      <c r="B40" s="3">
        <v>12596.97</v>
      </c>
      <c r="C40" s="3">
        <f t="shared" si="0"/>
        <v>9111.6422211366789</v>
      </c>
      <c r="D40" s="3">
        <f t="shared" si="3"/>
        <v>-246646.79726992748</v>
      </c>
      <c r="E40" s="5" t="str">
        <f t="shared" si="1"/>
        <v/>
      </c>
    </row>
    <row r="41" spans="1:5" x14ac:dyDescent="0.3">
      <c r="A41" s="4">
        <v>34</v>
      </c>
      <c r="B41" s="3">
        <v>12596.97</v>
      </c>
      <c r="C41" s="3">
        <f t="shared" si="0"/>
        <v>9022.6466194030363</v>
      </c>
      <c r="D41" s="3">
        <f t="shared" si="3"/>
        <v>-237624.15065052445</v>
      </c>
      <c r="E41" s="5" t="str">
        <f t="shared" si="1"/>
        <v/>
      </c>
    </row>
    <row r="42" spans="1:5" x14ac:dyDescent="0.3">
      <c r="A42" s="4">
        <v>35</v>
      </c>
      <c r="B42" s="3">
        <v>12596.97</v>
      </c>
      <c r="C42" s="3">
        <f t="shared" si="0"/>
        <v>8934.520259122879</v>
      </c>
      <c r="D42" s="3">
        <f t="shared" si="3"/>
        <v>-228689.63039140156</v>
      </c>
      <c r="E42" s="5" t="str">
        <f t="shared" si="1"/>
        <v/>
      </c>
    </row>
    <row r="43" spans="1:5" x14ac:dyDescent="0.3">
      <c r="A43" s="4">
        <v>36</v>
      </c>
      <c r="B43" s="3">
        <v>12596.97</v>
      </c>
      <c r="C43" s="3">
        <f t="shared" si="0"/>
        <v>8847.2546502057994</v>
      </c>
      <c r="D43" s="3">
        <f t="shared" si="3"/>
        <v>-219842.37574119575</v>
      </c>
      <c r="E43" s="5" t="str">
        <f t="shared" si="1"/>
        <v/>
      </c>
    </row>
    <row r="44" spans="1:5" x14ac:dyDescent="0.3">
      <c r="A44" s="4">
        <v>37</v>
      </c>
      <c r="B44" s="3">
        <v>12596.97</v>
      </c>
      <c r="C44" s="3">
        <f t="shared" si="0"/>
        <v>8760.8413854861483</v>
      </c>
      <c r="D44" s="3">
        <f t="shared" si="3"/>
        <v>-211081.53435570959</v>
      </c>
      <c r="E44" s="5" t="str">
        <f t="shared" si="1"/>
        <v/>
      </c>
    </row>
    <row r="45" spans="1:5" x14ac:dyDescent="0.3">
      <c r="A45" s="4">
        <v>38</v>
      </c>
      <c r="B45" s="3">
        <v>12596.97</v>
      </c>
      <c r="C45" s="3">
        <f t="shared" si="0"/>
        <v>8675.2721399130842</v>
      </c>
      <c r="D45" s="3">
        <f t="shared" si="3"/>
        <v>-202406.26221579651</v>
      </c>
      <c r="E45" s="5" t="str">
        <f t="shared" si="1"/>
        <v/>
      </c>
    </row>
    <row r="46" spans="1:5" x14ac:dyDescent="0.3">
      <c r="A46" s="4">
        <v>39</v>
      </c>
      <c r="B46" s="3">
        <v>12596.97</v>
      </c>
      <c r="C46" s="3">
        <f t="shared" si="0"/>
        <v>8590.538669748541</v>
      </c>
      <c r="D46" s="3">
        <f t="shared" si="3"/>
        <v>-193815.72354604796</v>
      </c>
      <c r="E46" s="5" t="str">
        <f t="shared" si="1"/>
        <v/>
      </c>
    </row>
    <row r="47" spans="1:5" x14ac:dyDescent="0.3">
      <c r="A47" s="4">
        <v>40</v>
      </c>
      <c r="B47" s="3">
        <v>12596.97</v>
      </c>
      <c r="C47" s="3">
        <f t="shared" si="0"/>
        <v>8506.6328117730282</v>
      </c>
      <c r="D47" s="3">
        <f t="shared" si="3"/>
        <v>-185309.09073427494</v>
      </c>
      <c r="E47" s="5" t="str">
        <f t="shared" si="1"/>
        <v/>
      </c>
    </row>
    <row r="48" spans="1:5" x14ac:dyDescent="0.3">
      <c r="A48" s="4">
        <v>41</v>
      </c>
      <c r="B48" s="3">
        <v>12596.97</v>
      </c>
      <c r="C48" s="3">
        <f t="shared" si="0"/>
        <v>8423.5464824991759</v>
      </c>
      <c r="D48" s="3">
        <f t="shared" si="3"/>
        <v>-176885.54425177578</v>
      </c>
      <c r="E48" s="5" t="str">
        <f t="shared" si="1"/>
        <v/>
      </c>
    </row>
    <row r="49" spans="1:5" x14ac:dyDescent="0.3">
      <c r="A49" s="4">
        <v>42</v>
      </c>
      <c r="B49" s="3">
        <v>12596.97</v>
      </c>
      <c r="C49" s="3">
        <f t="shared" si="0"/>
        <v>8341.2716773929897</v>
      </c>
      <c r="D49" s="3">
        <f t="shared" si="3"/>
        <v>-168544.27257438278</v>
      </c>
      <c r="E49" s="5" t="str">
        <f t="shared" si="1"/>
        <v/>
      </c>
    </row>
    <row r="50" spans="1:5" x14ac:dyDescent="0.3">
      <c r="A50" s="4">
        <v>43</v>
      </c>
      <c r="B50" s="3">
        <v>12596.97</v>
      </c>
      <c r="C50" s="3">
        <f t="shared" si="0"/>
        <v>8259.8004701026784</v>
      </c>
      <c r="D50" s="3">
        <f t="shared" si="3"/>
        <v>-160284.47210428011</v>
      </c>
      <c r="E50" s="5" t="str">
        <f t="shared" si="1"/>
        <v/>
      </c>
    </row>
    <row r="51" spans="1:5" x14ac:dyDescent="0.3">
      <c r="A51" s="4">
        <v>44</v>
      </c>
      <c r="B51" s="3">
        <v>12596.97</v>
      </c>
      <c r="C51" s="3">
        <f t="shared" si="0"/>
        <v>8179.1250116950368</v>
      </c>
      <c r="D51" s="3">
        <f t="shared" si="3"/>
        <v>-152105.34709258509</v>
      </c>
      <c r="E51" s="5" t="str">
        <f t="shared" si="1"/>
        <v/>
      </c>
    </row>
    <row r="52" spans="1:5" x14ac:dyDescent="0.3">
      <c r="A52" s="4">
        <v>45</v>
      </c>
      <c r="B52" s="3">
        <v>12596.97</v>
      </c>
      <c r="C52" s="3">
        <f t="shared" si="0"/>
        <v>8099.237529899282</v>
      </c>
      <c r="D52" s="3">
        <f t="shared" si="3"/>
        <v>-144006.1095626858</v>
      </c>
      <c r="E52" s="5" t="str">
        <f t="shared" si="1"/>
        <v/>
      </c>
    </row>
    <row r="53" spans="1:5" x14ac:dyDescent="0.3">
      <c r="A53" s="4">
        <v>46</v>
      </c>
      <c r="B53" s="3">
        <v>12596.97</v>
      </c>
      <c r="C53" s="3">
        <f t="shared" si="0"/>
        <v>8020.1303283582665</v>
      </c>
      <c r="D53" s="3">
        <f t="shared" si="3"/>
        <v>-135985.97923432753</v>
      </c>
      <c r="E53" s="5" t="str">
        <f t="shared" si="1"/>
        <v/>
      </c>
    </row>
    <row r="54" spans="1:5" x14ac:dyDescent="0.3">
      <c r="A54" s="4">
        <v>47</v>
      </c>
      <c r="B54" s="3">
        <v>12596.97</v>
      </c>
      <c r="C54" s="3">
        <f t="shared" si="0"/>
        <v>7941.7957858870141</v>
      </c>
      <c r="D54" s="3">
        <f t="shared" si="3"/>
        <v>-128044.18344844051</v>
      </c>
      <c r="E54" s="5" t="str">
        <f t="shared" si="1"/>
        <v/>
      </c>
    </row>
    <row r="55" spans="1:5" x14ac:dyDescent="0.3">
      <c r="A55" s="4">
        <v>48</v>
      </c>
      <c r="B55" s="3">
        <v>12596.97</v>
      </c>
      <c r="C55" s="3">
        <f t="shared" si="0"/>
        <v>7864.2263557384995</v>
      </c>
      <c r="D55" s="3">
        <f t="shared" si="3"/>
        <v>-120179.95709270201</v>
      </c>
      <c r="E55" s="5" t="str">
        <f t="shared" si="1"/>
        <v/>
      </c>
    </row>
    <row r="56" spans="1:5" x14ac:dyDescent="0.3">
      <c r="A56" s="4">
        <v>49</v>
      </c>
      <c r="B56" s="3">
        <v>12596.97</v>
      </c>
      <c r="C56" s="3">
        <f t="shared" si="0"/>
        <v>7787.4145648765871</v>
      </c>
      <c r="D56" s="3">
        <f t="shared" si="3"/>
        <v>-112392.54252782543</v>
      </c>
      <c r="E56" s="5" t="str">
        <f t="shared" si="1"/>
        <v/>
      </c>
    </row>
    <row r="57" spans="1:5" x14ac:dyDescent="0.3">
      <c r="A57" s="4">
        <v>50</v>
      </c>
      <c r="B57" s="3">
        <v>12596.97</v>
      </c>
      <c r="C57" s="3">
        <f t="shared" si="0"/>
        <v>7711.3530132560863</v>
      </c>
      <c r="D57" s="3">
        <f t="shared" si="3"/>
        <v>-104681.18951456934</v>
      </c>
      <c r="E57" s="5" t="str">
        <f t="shared" si="1"/>
        <v/>
      </c>
    </row>
    <row r="58" spans="1:5" x14ac:dyDescent="0.3">
      <c r="A58" s="4">
        <v>51</v>
      </c>
      <c r="B58" s="3">
        <v>12596.97</v>
      </c>
      <c r="C58" s="3">
        <f t="shared" si="0"/>
        <v>7636.0343731098246</v>
      </c>
      <c r="D58" s="3">
        <f t="shared" si="3"/>
        <v>-97045.155141459516</v>
      </c>
      <c r="E58" s="5" t="str">
        <f t="shared" si="1"/>
        <v/>
      </c>
    </row>
    <row r="59" spans="1:5" x14ac:dyDescent="0.3">
      <c r="A59" s="4">
        <v>52</v>
      </c>
      <c r="B59" s="3">
        <v>12596.97</v>
      </c>
      <c r="C59" s="3">
        <f t="shared" si="0"/>
        <v>7561.4513882427018</v>
      </c>
      <c r="D59" s="3">
        <f t="shared" si="3"/>
        <v>-89483.703753216818</v>
      </c>
      <c r="E59" s="5" t="str">
        <f t="shared" si="1"/>
        <v/>
      </c>
    </row>
    <row r="60" spans="1:5" x14ac:dyDescent="0.3">
      <c r="A60" s="4">
        <v>53</v>
      </c>
      <c r="B60" s="3">
        <v>12596.97</v>
      </c>
      <c r="C60" s="3">
        <f t="shared" si="0"/>
        <v>7487.5968733326126</v>
      </c>
      <c r="D60" s="3">
        <f t="shared" si="3"/>
        <v>-81996.106879884202</v>
      </c>
      <c r="E60" s="5" t="str">
        <f t="shared" si="1"/>
        <v/>
      </c>
    </row>
    <row r="61" spans="1:5" x14ac:dyDescent="0.3">
      <c r="A61" s="4">
        <v>54</v>
      </c>
      <c r="B61" s="3">
        <v>12596.97</v>
      </c>
      <c r="C61" s="3">
        <f t="shared" si="0"/>
        <v>7414.4637132382231</v>
      </c>
      <c r="D61" s="3">
        <f t="shared" si="3"/>
        <v>-74581.643166645983</v>
      </c>
      <c r="E61" s="5" t="str">
        <f t="shared" si="1"/>
        <v/>
      </c>
    </row>
    <row r="62" spans="1:5" x14ac:dyDescent="0.3">
      <c r="A62" s="4">
        <v>55</v>
      </c>
      <c r="B62" s="3">
        <v>12596.97</v>
      </c>
      <c r="C62" s="3">
        <f t="shared" si="0"/>
        <v>7342.0448623134989</v>
      </c>
      <c r="D62" s="3">
        <f t="shared" si="3"/>
        <v>-67239.598304332481</v>
      </c>
      <c r="E62" s="5" t="str">
        <f t="shared" si="1"/>
        <v/>
      </c>
    </row>
    <row r="63" spans="1:5" x14ac:dyDescent="0.3">
      <c r="A63" s="4">
        <v>56</v>
      </c>
      <c r="B63" s="3">
        <v>12596.97</v>
      </c>
      <c r="C63" s="3">
        <f t="shared" si="0"/>
        <v>7270.3333437289311</v>
      </c>
      <c r="D63" s="3">
        <f t="shared" si="3"/>
        <v>-59969.264960603548</v>
      </c>
      <c r="E63" s="5" t="str">
        <f t="shared" si="1"/>
        <v/>
      </c>
    </row>
    <row r="64" spans="1:5" x14ac:dyDescent="0.3">
      <c r="A64" s="4">
        <v>57</v>
      </c>
      <c r="B64" s="3">
        <v>12596.97</v>
      </c>
      <c r="C64" s="3">
        <f t="shared" si="0"/>
        <v>7199.3222487993717</v>
      </c>
      <c r="D64" s="3">
        <f t="shared" si="3"/>
        <v>-52769.942711804179</v>
      </c>
      <c r="E64" s="5" t="str">
        <f t="shared" si="1"/>
        <v/>
      </c>
    </row>
    <row r="65" spans="1:5" x14ac:dyDescent="0.3">
      <c r="A65" s="4">
        <v>58</v>
      </c>
      <c r="B65" s="3">
        <v>12596.97</v>
      </c>
      <c r="C65" s="3">
        <f t="shared" si="0"/>
        <v>7129.0047363184694</v>
      </c>
      <c r="D65" s="3">
        <f t="shared" si="3"/>
        <v>-45640.937975485707</v>
      </c>
      <c r="E65" s="5" t="str">
        <f t="shared" si="1"/>
        <v/>
      </c>
    </row>
    <row r="66" spans="1:5" x14ac:dyDescent="0.3">
      <c r="A66" s="4">
        <v>59</v>
      </c>
      <c r="B66" s="3">
        <v>12596.97</v>
      </c>
      <c r="C66" s="3">
        <f t="shared" si="0"/>
        <v>7059.3740318995788</v>
      </c>
      <c r="D66" s="3">
        <f t="shared" si="3"/>
        <v>-38581.56394358613</v>
      </c>
      <c r="E66" s="5" t="str">
        <f t="shared" si="1"/>
        <v/>
      </c>
    </row>
    <row r="67" spans="1:5" x14ac:dyDescent="0.3">
      <c r="A67" s="4">
        <v>60</v>
      </c>
      <c r="B67" s="3">
        <f>12596.97+25%*600000</f>
        <v>162596.97</v>
      </c>
      <c r="C67" s="3">
        <f t="shared" si="0"/>
        <v>90229.767023320266</v>
      </c>
      <c r="D67" s="3">
        <f t="shared" si="3"/>
        <v>51648.203079734136</v>
      </c>
      <c r="E67" s="5">
        <f t="shared" si="1"/>
        <v>59.427592414525627</v>
      </c>
    </row>
    <row r="68" spans="1:5" x14ac:dyDescent="0.3">
      <c r="A68" s="15" t="s">
        <v>0</v>
      </c>
      <c r="B68" s="17">
        <f>B7+NPV($D$4,B8:B67)</f>
        <v>51648.203079733765</v>
      </c>
      <c r="C68" s="6"/>
      <c r="D68" s="2"/>
      <c r="E68" s="2"/>
    </row>
    <row r="69" spans="1:5" x14ac:dyDescent="0.3">
      <c r="A69" s="15" t="s">
        <v>1</v>
      </c>
      <c r="B69" s="10">
        <f>IRR(B7:B67)</f>
        <v>1.2538062831940033E-2</v>
      </c>
      <c r="C69" s="6"/>
      <c r="D69" s="2"/>
      <c r="E69" s="2"/>
    </row>
    <row r="70" spans="1:5" x14ac:dyDescent="0.3">
      <c r="A70" s="15" t="s">
        <v>6</v>
      </c>
      <c r="B70" s="8">
        <f>MAX(E7:E67)</f>
        <v>59.427592414525627</v>
      </c>
      <c r="C70" s="2"/>
      <c r="D70" s="2"/>
      <c r="E70" s="2"/>
    </row>
    <row r="71" spans="1:5" x14ac:dyDescent="0.3">
      <c r="A71" s="15" t="s">
        <v>8</v>
      </c>
      <c r="B71" s="11">
        <f>ABS(NPV($D$3,B8:B67)/B7)</f>
        <v>0.16802956428856122</v>
      </c>
      <c r="C71" s="2"/>
      <c r="D71" s="2"/>
      <c r="E71" s="2"/>
    </row>
  </sheetData>
  <mergeCells count="3">
    <mergeCell ref="A1:E1"/>
    <mergeCell ref="A3:C3"/>
    <mergeCell ref="A4:C4"/>
  </mergeCells>
  <phoneticPr fontId="0" type="noConversion"/>
  <printOptions horizontalCentered="1"/>
  <pageMargins left="0.75" right="0.75" top="0.39370078740157483" bottom="1" header="0" footer="0"/>
  <pageSetup paperSize="9" orientation="portrait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zoomScaleNormal="100" workbookViewId="0">
      <selection activeCell="D3" sqref="D3"/>
    </sheetView>
  </sheetViews>
  <sheetFormatPr baseColWidth="10" defaultRowHeight="15" x14ac:dyDescent="0.3"/>
  <cols>
    <col min="1" max="1" width="6.7109375" style="1" customWidth="1"/>
    <col min="2" max="2" width="11.7109375" style="1" customWidth="1"/>
    <col min="3" max="3" width="13.85546875" style="1" bestFit="1" customWidth="1"/>
    <col min="4" max="4" width="13" style="1" bestFit="1" customWidth="1"/>
    <col min="5" max="5" width="14.7109375" style="1" customWidth="1"/>
    <col min="6" max="16384" width="11.42578125" style="1"/>
  </cols>
  <sheetData>
    <row r="1" spans="1:5" ht="20.25" x14ac:dyDescent="0.3">
      <c r="A1" s="18" t="s">
        <v>4</v>
      </c>
      <c r="B1" s="19"/>
      <c r="C1" s="19"/>
      <c r="D1" s="19"/>
      <c r="E1" s="20"/>
    </row>
    <row r="2" spans="1:5" ht="5.0999999999999996" customHeight="1" x14ac:dyDescent="0.3">
      <c r="A2" s="2"/>
      <c r="B2" s="2"/>
      <c r="C2" s="2"/>
      <c r="D2" s="2"/>
      <c r="E2" s="2"/>
    </row>
    <row r="3" spans="1:5" x14ac:dyDescent="0.3">
      <c r="A3" s="21" t="s">
        <v>9</v>
      </c>
      <c r="B3" s="21"/>
      <c r="C3" s="21"/>
      <c r="D3" s="9">
        <v>0.16500000000000001</v>
      </c>
      <c r="E3" s="2"/>
    </row>
    <row r="4" spans="1:5" x14ac:dyDescent="0.3">
      <c r="A4" s="21" t="s">
        <v>10</v>
      </c>
      <c r="B4" s="21"/>
      <c r="C4" s="21"/>
      <c r="D4" s="9">
        <f>(1+D3)^(30/360)-1</f>
        <v>1.2808087081983555E-2</v>
      </c>
      <c r="E4" s="2"/>
    </row>
    <row r="5" spans="1:5" ht="5.0999999999999996" customHeight="1" x14ac:dyDescent="0.3">
      <c r="A5" s="2"/>
      <c r="B5" s="2"/>
      <c r="C5" s="2"/>
      <c r="D5" s="2"/>
      <c r="E5" s="2"/>
    </row>
    <row r="6" spans="1:5" ht="36" x14ac:dyDescent="0.3">
      <c r="A6" s="7" t="s">
        <v>11</v>
      </c>
      <c r="B6" s="12" t="s">
        <v>2</v>
      </c>
      <c r="C6" s="13" t="s">
        <v>3</v>
      </c>
      <c r="D6" s="14" t="s">
        <v>5</v>
      </c>
      <c r="E6" s="14" t="s">
        <v>7</v>
      </c>
    </row>
    <row r="7" spans="1:5" x14ac:dyDescent="0.3">
      <c r="A7" s="4">
        <v>0</v>
      </c>
      <c r="B7" s="3">
        <v>-600000</v>
      </c>
      <c r="C7" s="3">
        <f t="shared" ref="C7:C38" si="0">B7/(1+$D$4)^$A7</f>
        <v>-600000</v>
      </c>
      <c r="D7" s="3">
        <f>B7</f>
        <v>-600000</v>
      </c>
      <c r="E7" s="5" t="str">
        <f t="shared" ref="E7:E8" si="1">IF(AND(D7&gt;=0,D6&lt;0),$A6-D6/C7,"")</f>
        <v/>
      </c>
    </row>
    <row r="8" spans="1:5" x14ac:dyDescent="0.3">
      <c r="A8" s="4">
        <v>1</v>
      </c>
      <c r="B8" s="3">
        <v>12596.97</v>
      </c>
      <c r="C8" s="3">
        <f t="shared" si="0"/>
        <v>12437.66727445208</v>
      </c>
      <c r="D8" s="3">
        <f>C8+D7</f>
        <v>-587562.33272554795</v>
      </c>
      <c r="E8" s="5" t="str">
        <f t="shared" si="1"/>
        <v/>
      </c>
    </row>
    <row r="9" spans="1:5" x14ac:dyDescent="0.3">
      <c r="A9" s="4">
        <v>2</v>
      </c>
      <c r="B9" s="3">
        <v>12596.97</v>
      </c>
      <c r="C9" s="3">
        <f t="shared" si="0"/>
        <v>12280.379109418871</v>
      </c>
      <c r="D9" s="3">
        <f t="shared" ref="D9:D67" si="2">C9+D8</f>
        <v>-575281.95361612912</v>
      </c>
      <c r="E9" s="5"/>
    </row>
    <row r="10" spans="1:5" x14ac:dyDescent="0.3">
      <c r="A10" s="4">
        <v>3</v>
      </c>
      <c r="B10" s="3">
        <v>12596.97</v>
      </c>
      <c r="C10" s="3">
        <f t="shared" si="0"/>
        <v>12125.080028537344</v>
      </c>
      <c r="D10" s="3">
        <f t="shared" si="2"/>
        <v>-563156.87358759181</v>
      </c>
      <c r="E10" s="5"/>
    </row>
    <row r="11" spans="1:5" x14ac:dyDescent="0.3">
      <c r="A11" s="4">
        <v>4</v>
      </c>
      <c r="B11" s="3">
        <v>12596.97</v>
      </c>
      <c r="C11" s="3">
        <f t="shared" si="0"/>
        <v>11971.744877621477</v>
      </c>
      <c r="D11" s="3">
        <f t="shared" si="2"/>
        <v>-551185.12870997027</v>
      </c>
      <c r="E11" s="5"/>
    </row>
    <row r="12" spans="1:5" x14ac:dyDescent="0.3">
      <c r="A12" s="4">
        <v>5</v>
      </c>
      <c r="B12" s="3">
        <v>12596.97</v>
      </c>
      <c r="C12" s="3">
        <f t="shared" si="0"/>
        <v>11820.348820587966</v>
      </c>
      <c r="D12" s="3">
        <f t="shared" si="2"/>
        <v>-539364.77988938231</v>
      </c>
      <c r="E12" s="5"/>
    </row>
    <row r="13" spans="1:5" x14ac:dyDescent="0.3">
      <c r="A13" s="4">
        <v>6</v>
      </c>
      <c r="B13" s="3">
        <v>12596.97</v>
      </c>
      <c r="C13" s="3">
        <f t="shared" si="0"/>
        <v>11670.867335433453</v>
      </c>
      <c r="D13" s="3">
        <f t="shared" si="2"/>
        <v>-527693.91255394882</v>
      </c>
      <c r="E13" s="5"/>
    </row>
    <row r="14" spans="1:5" x14ac:dyDescent="0.3">
      <c r="A14" s="4">
        <v>7</v>
      </c>
      <c r="B14" s="3">
        <v>12596.97</v>
      </c>
      <c r="C14" s="3">
        <f t="shared" si="0"/>
        <v>11523.276210262658</v>
      </c>
      <c r="D14" s="3">
        <f t="shared" si="2"/>
        <v>-516170.63634368614</v>
      </c>
      <c r="E14" s="5"/>
    </row>
    <row r="15" spans="1:5" x14ac:dyDescent="0.3">
      <c r="A15" s="4">
        <v>8</v>
      </c>
      <c r="B15" s="3">
        <v>12596.97</v>
      </c>
      <c r="C15" s="3">
        <f t="shared" si="0"/>
        <v>11377.551539366694</v>
      </c>
      <c r="D15" s="3">
        <f t="shared" si="2"/>
        <v>-504793.08480431943</v>
      </c>
      <c r="E15" s="5"/>
    </row>
    <row r="16" spans="1:5" x14ac:dyDescent="0.3">
      <c r="A16" s="4">
        <v>9</v>
      </c>
      <c r="B16" s="3">
        <v>12596.97</v>
      </c>
      <c r="C16" s="3">
        <f t="shared" si="0"/>
        <v>11233.669719351004</v>
      </c>
      <c r="D16" s="3">
        <f t="shared" si="2"/>
        <v>-493559.41508496844</v>
      </c>
      <c r="E16" s="5"/>
    </row>
    <row r="17" spans="1:5" x14ac:dyDescent="0.3">
      <c r="A17" s="4">
        <v>10</v>
      </c>
      <c r="B17" s="3">
        <v>12596.97</v>
      </c>
      <c r="C17" s="3">
        <f t="shared" si="0"/>
        <v>11091.607445312266</v>
      </c>
      <c r="D17" s="3">
        <f t="shared" si="2"/>
        <v>-482467.80763965618</v>
      </c>
      <c r="E17" s="5"/>
    </row>
    <row r="18" spans="1:5" x14ac:dyDescent="0.3">
      <c r="A18" s="4">
        <v>11</v>
      </c>
      <c r="B18" s="3">
        <v>12596.97</v>
      </c>
      <c r="C18" s="3">
        <f t="shared" si="0"/>
        <v>10951.341707063635</v>
      </c>
      <c r="D18" s="3">
        <f t="shared" si="2"/>
        <v>-471516.46593259252</v>
      </c>
      <c r="E18" s="5"/>
    </row>
    <row r="19" spans="1:5" x14ac:dyDescent="0.3">
      <c r="A19" s="4">
        <v>12</v>
      </c>
      <c r="B19" s="3">
        <v>12596.97</v>
      </c>
      <c r="C19" s="3">
        <f t="shared" si="0"/>
        <v>10812.849785407727</v>
      </c>
      <c r="D19" s="3">
        <f t="shared" si="2"/>
        <v>-460703.6161471848</v>
      </c>
      <c r="E19" s="5"/>
    </row>
    <row r="20" spans="1:5" x14ac:dyDescent="0.3">
      <c r="A20" s="4">
        <v>13</v>
      </c>
      <c r="B20" s="3">
        <v>12596.97</v>
      </c>
      <c r="C20" s="3">
        <f t="shared" si="0"/>
        <v>10676.109248456722</v>
      </c>
      <c r="D20" s="3">
        <f t="shared" si="2"/>
        <v>-450027.50689872808</v>
      </c>
      <c r="E20" s="5"/>
    </row>
    <row r="21" spans="1:5" x14ac:dyDescent="0.3">
      <c r="A21" s="4">
        <v>14</v>
      </c>
      <c r="B21" s="3">
        <v>12596.97</v>
      </c>
      <c r="C21" s="3">
        <f t="shared" si="0"/>
        <v>10541.097947999033</v>
      </c>
      <c r="D21" s="3">
        <f t="shared" si="2"/>
        <v>-439486.40895072906</v>
      </c>
      <c r="E21" s="5"/>
    </row>
    <row r="22" spans="1:5" x14ac:dyDescent="0.3">
      <c r="A22" s="4">
        <v>15</v>
      </c>
      <c r="B22" s="3">
        <v>12596.97</v>
      </c>
      <c r="C22" s="3">
        <f t="shared" si="0"/>
        <v>10407.794015911883</v>
      </c>
      <c r="D22" s="3">
        <f t="shared" si="2"/>
        <v>-429078.61493481719</v>
      </c>
      <c r="E22" s="5"/>
    </row>
    <row r="23" spans="1:5" x14ac:dyDescent="0.3">
      <c r="A23" s="4">
        <v>16</v>
      </c>
      <c r="B23" s="3">
        <v>12596.97</v>
      </c>
      <c r="C23" s="3">
        <f t="shared" si="0"/>
        <v>10276.175860619293</v>
      </c>
      <c r="D23" s="3">
        <f t="shared" si="2"/>
        <v>-418802.4390741979</v>
      </c>
      <c r="E23" s="5"/>
    </row>
    <row r="24" spans="1:5" x14ac:dyDescent="0.3">
      <c r="A24" s="4">
        <v>17</v>
      </c>
      <c r="B24" s="3">
        <v>12596.97</v>
      </c>
      <c r="C24" s="3">
        <f t="shared" si="0"/>
        <v>10146.222163594819</v>
      </c>
      <c r="D24" s="3">
        <f t="shared" si="2"/>
        <v>-408656.21691060311</v>
      </c>
      <c r="E24" s="5"/>
    </row>
    <row r="25" spans="1:5" x14ac:dyDescent="0.3">
      <c r="A25" s="4">
        <v>18</v>
      </c>
      <c r="B25" s="3">
        <v>12596.97</v>
      </c>
      <c r="C25" s="3">
        <f t="shared" si="0"/>
        <v>10017.911875908545</v>
      </c>
      <c r="D25" s="3">
        <f t="shared" si="2"/>
        <v>-398638.30503469455</v>
      </c>
      <c r="E25" s="5"/>
    </row>
    <row r="26" spans="1:5" x14ac:dyDescent="0.3">
      <c r="A26" s="4">
        <v>19</v>
      </c>
      <c r="B26" s="3">
        <v>12596.97</v>
      </c>
      <c r="C26" s="3">
        <f t="shared" si="0"/>
        <v>9891.2242148177338</v>
      </c>
      <c r="D26" s="3">
        <f t="shared" si="2"/>
        <v>-388747.08081987681</v>
      </c>
      <c r="E26" s="5"/>
    </row>
    <row r="27" spans="1:5" x14ac:dyDescent="0.3">
      <c r="A27" s="4">
        <v>20</v>
      </c>
      <c r="B27" s="3">
        <v>12596.97</v>
      </c>
      <c r="C27" s="3">
        <f t="shared" si="0"/>
        <v>9766.1386604005947</v>
      </c>
      <c r="D27" s="3">
        <f t="shared" si="2"/>
        <v>-378980.94215947622</v>
      </c>
      <c r="E27" s="5"/>
    </row>
    <row r="28" spans="1:5" x14ac:dyDescent="0.3">
      <c r="A28" s="4">
        <v>21</v>
      </c>
      <c r="B28" s="3">
        <v>12596.97</v>
      </c>
      <c r="C28" s="3">
        <f t="shared" si="0"/>
        <v>9642.6349522326218</v>
      </c>
      <c r="D28" s="3">
        <f t="shared" si="2"/>
        <v>-369338.30720724358</v>
      </c>
      <c r="E28" s="5"/>
    </row>
    <row r="29" spans="1:5" x14ac:dyDescent="0.3">
      <c r="A29" s="4">
        <v>22</v>
      </c>
      <c r="B29" s="3">
        <v>12596.97</v>
      </c>
      <c r="C29" s="3">
        <f t="shared" si="0"/>
        <v>9520.6930861049495</v>
      </c>
      <c r="D29" s="3">
        <f t="shared" si="2"/>
        <v>-359817.61412113864</v>
      </c>
      <c r="E29" s="5"/>
    </row>
    <row r="30" spans="1:5" x14ac:dyDescent="0.3">
      <c r="A30" s="4">
        <v>23</v>
      </c>
      <c r="B30" s="3">
        <v>12596.97</v>
      </c>
      <c r="C30" s="3">
        <f t="shared" si="0"/>
        <v>9400.2933107842364</v>
      </c>
      <c r="D30" s="3">
        <f t="shared" si="2"/>
        <v>-350417.32081035443</v>
      </c>
      <c r="E30" s="5"/>
    </row>
    <row r="31" spans="1:5" x14ac:dyDescent="0.3">
      <c r="A31" s="4">
        <v>24</v>
      </c>
      <c r="B31" s="3">
        <v>12596.97</v>
      </c>
      <c r="C31" s="3">
        <f t="shared" si="0"/>
        <v>9281.4161248134988</v>
      </c>
      <c r="D31" s="3">
        <f t="shared" si="2"/>
        <v>-341135.90468554094</v>
      </c>
      <c r="E31" s="5"/>
    </row>
    <row r="32" spans="1:5" x14ac:dyDescent="0.3">
      <c r="A32" s="4">
        <v>25</v>
      </c>
      <c r="B32" s="3">
        <v>12596.97</v>
      </c>
      <c r="C32" s="3">
        <f t="shared" si="0"/>
        <v>9164.0422733534087</v>
      </c>
      <c r="D32" s="3">
        <f t="shared" si="2"/>
        <v>-331971.8624121875</v>
      </c>
      <c r="E32" s="5"/>
    </row>
    <row r="33" spans="1:5" x14ac:dyDescent="0.3">
      <c r="A33" s="4">
        <v>26</v>
      </c>
      <c r="B33" s="3">
        <v>12596.97</v>
      </c>
      <c r="C33" s="3">
        <f t="shared" si="0"/>
        <v>9048.1527450635458</v>
      </c>
      <c r="D33" s="3">
        <f t="shared" si="2"/>
        <v>-322923.70966712397</v>
      </c>
      <c r="E33" s="5"/>
    </row>
    <row r="34" spans="1:5" x14ac:dyDescent="0.3">
      <c r="A34" s="4">
        <v>27</v>
      </c>
      <c r="B34" s="3">
        <v>12596.97</v>
      </c>
      <c r="C34" s="3">
        <f t="shared" si="0"/>
        <v>8933.7287690230769</v>
      </c>
      <c r="D34" s="3">
        <f t="shared" si="2"/>
        <v>-313989.98089810088</v>
      </c>
      <c r="E34" s="5"/>
    </row>
    <row r="35" spans="1:5" x14ac:dyDescent="0.3">
      <c r="A35" s="4">
        <v>28</v>
      </c>
      <c r="B35" s="3">
        <v>12596.97</v>
      </c>
      <c r="C35" s="3">
        <f t="shared" si="0"/>
        <v>8820.7518116903811</v>
      </c>
      <c r="D35" s="3">
        <f t="shared" si="2"/>
        <v>-305169.22908641049</v>
      </c>
      <c r="E35" s="5"/>
    </row>
    <row r="36" spans="1:5" x14ac:dyDescent="0.3">
      <c r="A36" s="4">
        <v>29</v>
      </c>
      <c r="B36" s="3">
        <v>12596.97</v>
      </c>
      <c r="C36" s="3">
        <f t="shared" si="0"/>
        <v>8709.2035739011335</v>
      </c>
      <c r="D36" s="3">
        <f t="shared" si="2"/>
        <v>-296460.02551250934</v>
      </c>
      <c r="E36" s="5"/>
    </row>
    <row r="37" spans="1:5" x14ac:dyDescent="0.3">
      <c r="A37" s="4">
        <v>30</v>
      </c>
      <c r="B37" s="3">
        <v>12596.97</v>
      </c>
      <c r="C37" s="3">
        <f t="shared" si="0"/>
        <v>8599.0659879043305</v>
      </c>
      <c r="D37" s="3">
        <f t="shared" si="2"/>
        <v>-287860.95952460502</v>
      </c>
      <c r="E37" s="5"/>
    </row>
    <row r="38" spans="1:5" x14ac:dyDescent="0.3">
      <c r="A38" s="4">
        <v>31</v>
      </c>
      <c r="B38" s="3">
        <v>12596.97</v>
      </c>
      <c r="C38" s="3">
        <f t="shared" si="0"/>
        <v>8490.321214435824</v>
      </c>
      <c r="D38" s="3">
        <f t="shared" si="2"/>
        <v>-279370.63831016922</v>
      </c>
      <c r="E38" s="5"/>
    </row>
    <row r="39" spans="1:5" x14ac:dyDescent="0.3">
      <c r="A39" s="4">
        <v>32</v>
      </c>
      <c r="B39" s="3">
        <v>12596.97</v>
      </c>
      <c r="C39" s="3">
        <f t="shared" ref="C39:C67" si="3">B39/(1+$D$4)^$A39</f>
        <v>8382.9516398288379</v>
      </c>
      <c r="D39" s="3">
        <f t="shared" si="2"/>
        <v>-270987.68667034036</v>
      </c>
      <c r="E39" s="5"/>
    </row>
    <row r="40" spans="1:5" x14ac:dyDescent="0.3">
      <c r="A40" s="4">
        <v>33</v>
      </c>
      <c r="B40" s="3">
        <v>12596.97</v>
      </c>
      <c r="C40" s="3">
        <f t="shared" si="3"/>
        <v>8276.939873161049</v>
      </c>
      <c r="D40" s="3">
        <f t="shared" si="2"/>
        <v>-262710.74679717934</v>
      </c>
      <c r="E40" s="5"/>
    </row>
    <row r="41" spans="1:5" x14ac:dyDescent="0.3">
      <c r="A41" s="4">
        <v>34</v>
      </c>
      <c r="B41" s="3">
        <v>12596.97</v>
      </c>
      <c r="C41" s="3">
        <f t="shared" si="3"/>
        <v>8172.2687434377258</v>
      </c>
      <c r="D41" s="3">
        <f t="shared" si="2"/>
        <v>-254538.47805374162</v>
      </c>
      <c r="E41" s="5"/>
    </row>
    <row r="42" spans="1:5" x14ac:dyDescent="0.3">
      <c r="A42" s="4">
        <v>35</v>
      </c>
      <c r="B42" s="3">
        <v>12596.97</v>
      </c>
      <c r="C42" s="3">
        <f t="shared" si="3"/>
        <v>8068.9212968105048</v>
      </c>
      <c r="D42" s="3">
        <f t="shared" si="2"/>
        <v>-246469.55675693112</v>
      </c>
      <c r="E42" s="5"/>
    </row>
    <row r="43" spans="1:5" x14ac:dyDescent="0.3">
      <c r="A43" s="4">
        <v>36</v>
      </c>
      <c r="B43" s="3">
        <v>12596.97</v>
      </c>
      <c r="C43" s="3">
        <f t="shared" si="3"/>
        <v>7966.8807938313303</v>
      </c>
      <c r="D43" s="3">
        <f t="shared" si="2"/>
        <v>-238502.67596309978</v>
      </c>
      <c r="E43" s="5"/>
    </row>
    <row r="44" spans="1:5" x14ac:dyDescent="0.3">
      <c r="A44" s="4">
        <v>37</v>
      </c>
      <c r="B44" s="3">
        <v>12596.97</v>
      </c>
      <c r="C44" s="3">
        <f t="shared" si="3"/>
        <v>7866.1307067411262</v>
      </c>
      <c r="D44" s="3">
        <f t="shared" si="2"/>
        <v>-230636.54525635866</v>
      </c>
      <c r="E44" s="5"/>
    </row>
    <row r="45" spans="1:5" x14ac:dyDescent="0.3">
      <c r="A45" s="4">
        <v>38</v>
      </c>
      <c r="B45" s="3">
        <v>12596.97</v>
      </c>
      <c r="C45" s="3">
        <f t="shared" si="3"/>
        <v>7766.6547167927438</v>
      </c>
      <c r="D45" s="3">
        <f t="shared" si="2"/>
        <v>-222869.89053956591</v>
      </c>
      <c r="E45" s="5"/>
    </row>
    <row r="46" spans="1:5" x14ac:dyDescent="0.3">
      <c r="A46" s="4">
        <v>39</v>
      </c>
      <c r="B46" s="3">
        <v>12596.97</v>
      </c>
      <c r="C46" s="3">
        <f t="shared" si="3"/>
        <v>7668.4367116077901</v>
      </c>
      <c r="D46" s="3">
        <f t="shared" si="2"/>
        <v>-215201.45382795812</v>
      </c>
      <c r="E46" s="5"/>
    </row>
    <row r="47" spans="1:5" x14ac:dyDescent="0.3">
      <c r="A47" s="4">
        <v>40</v>
      </c>
      <c r="B47" s="3">
        <v>12596.97</v>
      </c>
      <c r="C47" s="3">
        <f t="shared" si="3"/>
        <v>7571.46078256685</v>
      </c>
      <c r="D47" s="3">
        <f t="shared" si="2"/>
        <v>-207629.99304539128</v>
      </c>
      <c r="E47" s="5"/>
    </row>
    <row r="48" spans="1:5" x14ac:dyDescent="0.3">
      <c r="A48" s="4">
        <v>41</v>
      </c>
      <c r="B48" s="3">
        <v>12596.97</v>
      </c>
      <c r="C48" s="3">
        <f t="shared" si="3"/>
        <v>7475.7112222327323</v>
      </c>
      <c r="D48" s="3">
        <f t="shared" si="2"/>
        <v>-200154.28182315856</v>
      </c>
      <c r="E48" s="5"/>
    </row>
    <row r="49" spans="1:5" x14ac:dyDescent="0.3">
      <c r="A49" s="4">
        <v>42</v>
      </c>
      <c r="B49" s="3">
        <v>12596.97</v>
      </c>
      <c r="C49" s="3">
        <f t="shared" si="3"/>
        <v>7381.172521806292</v>
      </c>
      <c r="D49" s="3">
        <f t="shared" si="2"/>
        <v>-192773.10930135226</v>
      </c>
      <c r="E49" s="5"/>
    </row>
    <row r="50" spans="1:5" x14ac:dyDescent="0.3">
      <c r="A50" s="4">
        <v>43</v>
      </c>
      <c r="B50" s="3">
        <v>12596.97</v>
      </c>
      <c r="C50" s="3">
        <f t="shared" si="3"/>
        <v>7287.8293686144407</v>
      </c>
      <c r="D50" s="3">
        <f t="shared" si="2"/>
        <v>-185485.27993273782</v>
      </c>
      <c r="E50" s="5"/>
    </row>
    <row r="51" spans="1:5" x14ac:dyDescent="0.3">
      <c r="A51" s="4">
        <v>44</v>
      </c>
      <c r="B51" s="3">
        <v>12596.97</v>
      </c>
      <c r="C51" s="3">
        <f t="shared" si="3"/>
        <v>7195.6666436299047</v>
      </c>
      <c r="D51" s="3">
        <f t="shared" si="2"/>
        <v>-178289.61328910792</v>
      </c>
      <c r="E51" s="5"/>
    </row>
    <row r="52" spans="1:5" x14ac:dyDescent="0.3">
      <c r="A52" s="4">
        <v>45</v>
      </c>
      <c r="B52" s="3">
        <v>12596.97</v>
      </c>
      <c r="C52" s="3">
        <f t="shared" si="3"/>
        <v>7104.6694190223607</v>
      </c>
      <c r="D52" s="3">
        <f t="shared" si="2"/>
        <v>-171184.94387008555</v>
      </c>
      <c r="E52" s="5"/>
    </row>
    <row r="53" spans="1:5" x14ac:dyDescent="0.3">
      <c r="A53" s="4">
        <v>46</v>
      </c>
      <c r="B53" s="3">
        <v>12596.97</v>
      </c>
      <c r="C53" s="3">
        <f t="shared" si="3"/>
        <v>7014.8229557405384</v>
      </c>
      <c r="D53" s="3">
        <f t="shared" si="2"/>
        <v>-164170.12091434503</v>
      </c>
      <c r="E53" s="5"/>
    </row>
    <row r="54" spans="1:5" x14ac:dyDescent="0.3">
      <c r="A54" s="4">
        <v>47</v>
      </c>
      <c r="B54" s="3">
        <v>12596.97</v>
      </c>
      <c r="C54" s="3">
        <f t="shared" si="3"/>
        <v>6926.1127011248964</v>
      </c>
      <c r="D54" s="3">
        <f t="shared" si="2"/>
        <v>-157244.00821322014</v>
      </c>
      <c r="E54" s="5"/>
    </row>
    <row r="55" spans="1:5" x14ac:dyDescent="0.3">
      <c r="A55" s="4">
        <v>48</v>
      </c>
      <c r="B55" s="3">
        <v>12596.97</v>
      </c>
      <c r="C55" s="3">
        <f t="shared" si="3"/>
        <v>6838.5242865504979</v>
      </c>
      <c r="D55" s="3">
        <f t="shared" si="2"/>
        <v>-150405.48392666964</v>
      </c>
      <c r="E55" s="5"/>
    </row>
    <row r="56" spans="1:5" x14ac:dyDescent="0.3">
      <c r="A56" s="4">
        <v>49</v>
      </c>
      <c r="B56" s="3">
        <v>12596.97</v>
      </c>
      <c r="C56" s="3">
        <f t="shared" si="3"/>
        <v>6752.0435250996788</v>
      </c>
      <c r="D56" s="3">
        <f t="shared" si="2"/>
        <v>-143653.44040156997</v>
      </c>
      <c r="E56" s="5"/>
    </row>
    <row r="57" spans="1:5" x14ac:dyDescent="0.3">
      <c r="A57" s="4">
        <v>50</v>
      </c>
      <c r="B57" s="3">
        <v>12596.97</v>
      </c>
      <c r="C57" s="3">
        <f t="shared" si="3"/>
        <v>6666.6564092641584</v>
      </c>
      <c r="D57" s="3">
        <f t="shared" si="2"/>
        <v>-136986.78399230581</v>
      </c>
      <c r="E57" s="5"/>
    </row>
    <row r="58" spans="1:5" x14ac:dyDescent="0.3">
      <c r="A58" s="4">
        <v>51</v>
      </c>
      <c r="B58" s="3">
        <v>12596.97</v>
      </c>
      <c r="C58" s="3">
        <f t="shared" si="3"/>
        <v>6582.349108676216</v>
      </c>
      <c r="D58" s="3">
        <f t="shared" si="2"/>
        <v>-130404.43488362958</v>
      </c>
      <c r="E58" s="5"/>
    </row>
    <row r="59" spans="1:5" x14ac:dyDescent="0.3">
      <c r="A59" s="4">
        <v>52</v>
      </c>
      <c r="B59" s="3">
        <v>12596.97</v>
      </c>
      <c r="C59" s="3">
        <f t="shared" si="3"/>
        <v>6499.1079678685419</v>
      </c>
      <c r="D59" s="3">
        <f t="shared" si="2"/>
        <v>-123905.32691576105</v>
      </c>
      <c r="E59" s="5"/>
    </row>
    <row r="60" spans="1:5" x14ac:dyDescent="0.3">
      <c r="A60" s="4">
        <v>53</v>
      </c>
      <c r="B60" s="3">
        <v>12596.97</v>
      </c>
      <c r="C60" s="3">
        <f t="shared" si="3"/>
        <v>6416.9195040624318</v>
      </c>
      <c r="D60" s="3">
        <f t="shared" si="2"/>
        <v>-117488.40741169862</v>
      </c>
      <c r="E60" s="5"/>
    </row>
    <row r="61" spans="1:5" x14ac:dyDescent="0.3">
      <c r="A61" s="4">
        <v>54</v>
      </c>
      <c r="B61" s="3">
        <v>12596.97</v>
      </c>
      <c r="C61" s="3">
        <f t="shared" si="3"/>
        <v>6335.7704049839422</v>
      </c>
      <c r="D61" s="3">
        <f t="shared" si="2"/>
        <v>-111152.63700671468</v>
      </c>
      <c r="E61" s="5"/>
    </row>
    <row r="62" spans="1:5" x14ac:dyDescent="0.3">
      <c r="A62" s="4">
        <v>55</v>
      </c>
      <c r="B62" s="3">
        <v>12596.97</v>
      </c>
      <c r="C62" s="3">
        <f t="shared" si="3"/>
        <v>6255.6475267076739</v>
      </c>
      <c r="D62" s="3">
        <f t="shared" si="2"/>
        <v>-104896.989480007</v>
      </c>
      <c r="E62" s="5"/>
    </row>
    <row r="63" spans="1:5" x14ac:dyDescent="0.3">
      <c r="A63" s="4">
        <v>56</v>
      </c>
      <c r="B63" s="3">
        <v>12596.97</v>
      </c>
      <c r="C63" s="3">
        <f t="shared" si="3"/>
        <v>6176.5378915278143</v>
      </c>
      <c r="D63" s="3">
        <f t="shared" si="2"/>
        <v>-98720.451588479191</v>
      </c>
      <c r="E63" s="5"/>
    </row>
    <row r="64" spans="1:5" x14ac:dyDescent="0.3">
      <c r="A64" s="4">
        <v>57</v>
      </c>
      <c r="B64" s="3">
        <v>12596.97</v>
      </c>
      <c r="C64" s="3">
        <f t="shared" si="3"/>
        <v>6098.4286858561027</v>
      </c>
      <c r="D64" s="3">
        <f t="shared" si="2"/>
        <v>-92622.022902623081</v>
      </c>
      <c r="E64" s="5"/>
    </row>
    <row r="65" spans="1:5" x14ac:dyDescent="0.3">
      <c r="A65" s="4">
        <v>58</v>
      </c>
      <c r="B65" s="3">
        <v>12596.97</v>
      </c>
      <c r="C65" s="3">
        <f t="shared" si="3"/>
        <v>6021.3072581463839</v>
      </c>
      <c r="D65" s="3">
        <f t="shared" si="2"/>
        <v>-86600.715644476702</v>
      </c>
      <c r="E65" s="5"/>
    </row>
    <row r="66" spans="1:5" x14ac:dyDescent="0.3">
      <c r="A66" s="4">
        <v>59</v>
      </c>
      <c r="B66" s="3">
        <v>12596.97</v>
      </c>
      <c r="C66" s="3">
        <f t="shared" si="3"/>
        <v>5945.1611168454046</v>
      </c>
      <c r="D66" s="3">
        <f t="shared" si="2"/>
        <v>-80655.554527631291</v>
      </c>
      <c r="E66" s="5"/>
    </row>
    <row r="67" spans="1:5" x14ac:dyDescent="0.3">
      <c r="A67" s="4">
        <v>60</v>
      </c>
      <c r="B67" s="3">
        <f>12596.97+25%*600000</f>
        <v>162596.97</v>
      </c>
      <c r="C67" s="3">
        <f t="shared" si="3"/>
        <v>75767.476235933107</v>
      </c>
      <c r="D67" s="3">
        <f t="shared" si="2"/>
        <v>-4888.0782916981843</v>
      </c>
      <c r="E67" s="5" t="str">
        <f>IF(AND(D67&gt;=0,D8&lt;0),$A8-D8/C67,"")</f>
        <v/>
      </c>
    </row>
    <row r="68" spans="1:5" x14ac:dyDescent="0.3">
      <c r="A68" s="15" t="s">
        <v>0</v>
      </c>
      <c r="B68" s="17">
        <f>B7+NPV($D$3,B8:B67)</f>
        <v>-523647.00677847414</v>
      </c>
      <c r="C68" s="6"/>
      <c r="D68" s="2"/>
      <c r="E68" s="2"/>
    </row>
    <row r="69" spans="1:5" x14ac:dyDescent="0.3">
      <c r="A69" s="15" t="s">
        <v>1</v>
      </c>
      <c r="B69" s="10">
        <f>IRR(B7:B67)</f>
        <v>1.2538062831940033E-2</v>
      </c>
      <c r="C69" s="6"/>
      <c r="D69" s="2"/>
      <c r="E69" s="2"/>
    </row>
    <row r="70" spans="1:5" x14ac:dyDescent="0.3">
      <c r="A70" s="15" t="s">
        <v>6</v>
      </c>
      <c r="B70" s="8">
        <f>MAX(E7:E67)</f>
        <v>0</v>
      </c>
      <c r="C70" s="2"/>
      <c r="D70" s="2"/>
      <c r="E70" s="2"/>
    </row>
    <row r="71" spans="1:5" x14ac:dyDescent="0.3">
      <c r="A71" s="15" t="s">
        <v>8</v>
      </c>
      <c r="B71" s="11">
        <f>ABS(NPV($D$3,B8:B67)/B7)</f>
        <v>0.12725498870254309</v>
      </c>
      <c r="C71" s="2"/>
      <c r="D71" s="2"/>
      <c r="E71" s="2"/>
    </row>
  </sheetData>
  <mergeCells count="3">
    <mergeCell ref="A1:E1"/>
    <mergeCell ref="A3:C3"/>
    <mergeCell ref="A4:C4"/>
  </mergeCells>
  <printOptions horizontalCentered="1"/>
  <pageMargins left="0.75" right="0.75" top="0.39370078740157483" bottom="1" header="0" footer="0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Ejercicio 5</vt:lpstr>
      <vt:lpstr>Ejercicio 5 f</vt:lpstr>
      <vt:lpstr>'Ejercicio 5'!Área_de_impresión</vt:lpstr>
      <vt:lpstr>'Ejercicio 5 f'!Área_de_impresión</vt:lpstr>
    </vt:vector>
  </TitlesOfParts>
  <Company>Familia Senmache 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M. Martín Senmache Sarmiento</dc:creator>
  <cp:lastModifiedBy>M645</cp:lastModifiedBy>
  <cp:lastPrinted>2004-08-25T03:22:32Z</cp:lastPrinted>
  <dcterms:created xsi:type="dcterms:W3CDTF">2004-08-19T22:06:20Z</dcterms:created>
  <dcterms:modified xsi:type="dcterms:W3CDTF">2013-10-30T21:42:27Z</dcterms:modified>
</cp:coreProperties>
</file>