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5c04d13c-19bc-456f-8770-14185059599d.png" ContentType="image/.png"/>
  <Override PartName="/customUI/images/e604b90f-1ce2-487d-8eab-4632a513186d.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fc05390d1d154faa"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T:\Franco Ing\VBA files FF\Inflow Radial Flow\"/>
    </mc:Choice>
  </mc:AlternateContent>
  <bookViews>
    <workbookView xWindow="0" yWindow="0" windowWidth="23040" windowHeight="8844" firstSheet="1" activeTab="1"/>
  </bookViews>
  <sheets>
    <sheet name="CB_DATA_" sheetId="3" state="veryHidden" r:id="rId1"/>
    <sheet name="Inflow Radial Reservoir" sheetId="1" r:id="rId2"/>
    <sheet name="Charts Assum" sheetId="4" r:id="rId3"/>
    <sheet name="Percentiles and Statistics" sheetId="5" r:id="rId4"/>
    <sheet name="Equations" sheetId="2" r:id="rId5"/>
  </sheets>
  <functionGroups builtInGroupCount="18"/>
  <definedNames>
    <definedName name="AOF">'Charts Assum'!$E$35</definedName>
    <definedName name="CB_13445a265ad248bd9d75c6ee271f77f7" localSheetId="2" hidden="1">'Charts Assum'!$E$6</definedName>
    <definedName name="CB_25602291a590457a95c9a4cf4e371687" localSheetId="2" hidden="1">'Charts Assum'!$E$15</definedName>
    <definedName name="CB_3ae8b40c00764619a336463df675de31" localSheetId="2" hidden="1">'Charts Assum'!$E$10</definedName>
    <definedName name="CB_43517b5dbf814a72a9a3652a935e5ca6" localSheetId="2" hidden="1">'Charts Assum'!$E$11</definedName>
    <definedName name="CB_4e56fc80303845deb5381b75eec246bf" localSheetId="2" hidden="1">'Charts Assum'!$E$7</definedName>
    <definedName name="CB_655ea034e03d42d2b6b2ae3b8be392af" localSheetId="1" hidden="1">'Inflow Radial Reservoir'!$E$7</definedName>
    <definedName name="CB_678c1b5e95054d079f373495b57aeb28" localSheetId="2" hidden="1">'Charts Assum'!$E$8</definedName>
    <definedName name="CB_744123595c0c4f909dcff5b94673b3c1" localSheetId="2" hidden="1">'Charts Assum'!$E$3</definedName>
    <definedName name="CB_7fd21d816dc04689b37d532fbdb4e764" localSheetId="1" hidden="1">'Inflow Radial Reservoir'!$E$8</definedName>
    <definedName name="CB_802a394d6c0f4e9f87be645198f1c42a" localSheetId="2" hidden="1">'Charts Assum'!$E$4</definedName>
    <definedName name="CB_821acd69c1b14aef9af155ea03773aac" localSheetId="2" hidden="1">'Charts Assum'!$E$2</definedName>
    <definedName name="CB_824d28f10b144b93866cdba11e03ff10" localSheetId="2" hidden="1">'Charts Assum'!$E$14</definedName>
    <definedName name="CB_88574719f3ab455db339a42277bf91eb" localSheetId="2" hidden="1">'Charts Assum'!$E$13</definedName>
    <definedName name="CB_9cabd4ba328d4a088cbe02c87cd8310b" localSheetId="1" hidden="1">'Inflow Radial Reservoir'!$E$17</definedName>
    <definedName name="CB_9f6b1e4e9b354f2e8e0323eb9c84badb" localSheetId="2" hidden="1">'Charts Assum'!$E$12</definedName>
    <definedName name="CB_a27cbc4f118e4fb5b20935b0254aac8c" localSheetId="0" hidden="1">#N/A</definedName>
    <definedName name="CB_Block_00000000000000000000000000000000" localSheetId="0" hidden="1">"'7.0.0.0"</definedName>
    <definedName name="CB_Block_00000000000000000000000000000000" localSheetId="2" hidden="1">"'7.0.0.0"</definedName>
    <definedName name="CB_Block_00000000000000000000000000000000" localSheetId="1" hidden="1">"'7.0.0.0"</definedName>
    <definedName name="CB_Block_00000000000000000000000000000001" localSheetId="0" hidden="1">"'637287837245888447"</definedName>
    <definedName name="CB_Block_00000000000000000000000000000001" localSheetId="2" hidden="1">"'637287837246088458"</definedName>
    <definedName name="CB_Block_00000000000000000000000000000001" localSheetId="1" hidden="1">"'637287837246208465"</definedName>
    <definedName name="CB_Block_00000000000000000000000000000003" localSheetId="0" hidden="1">"'11.1.2926.0"</definedName>
    <definedName name="CB_Block_00000000000000000000000000000003" localSheetId="2" hidden="1">"'11.1.2926.0"</definedName>
    <definedName name="CB_Block_00000000000000000000000000000003" localSheetId="1" hidden="1">"'11.1.2926.0"</definedName>
    <definedName name="CB_BlockExt_00000000000000000000000000000003" localSheetId="0" hidden="1">"'11.1.2.2.000"</definedName>
    <definedName name="CB_BlockExt_00000000000000000000000000000003" localSheetId="2" hidden="1">"'11.1.2.2.000"</definedName>
    <definedName name="CB_BlockExt_00000000000000000000000000000003" localSheetId="1" hidden="1">"'11.1.2.2.000"</definedName>
    <definedName name="CB_c8ec9668ba824a07b699a3f31374f67e" localSheetId="1" hidden="1">'Inflow Radial Reservoir'!$E$6</definedName>
    <definedName name="CB_cac3b6696af24cc98b179da8324f77f1" localSheetId="1" hidden="1">'Inflow Radial Reservoir'!$E$14</definedName>
    <definedName name="CB_dc4d788634b94cc999bf63fcd474aded" localSheetId="1" hidden="1">'Inflow Radial Reservoir'!$E$41</definedName>
    <definedName name="CB_e6e6238b2dff442299fb52c62851e939" localSheetId="2" hidden="1">'Charts Assum'!$E$16</definedName>
    <definedName name="CB_e8031375a97045bbb9561635888fa778" localSheetId="1" hidden="1">'Inflow Radial Reservoir'!$E$4</definedName>
    <definedName name="CB_ee630cddc1ac47bdaa42c66087fe39c8" localSheetId="2" hidden="1">'Charts Assum'!$E$9</definedName>
    <definedName name="CB_f5dc82d3e97e4ab293c1078cddf45161" localSheetId="2" hidden="1">'Charts Assum'!$E$5</definedName>
    <definedName name="CB_f5ef912df180408ea4d71d7619e204e1" localSheetId="1" hidden="1">'Inflow Radial Reservoir'!$E$10</definedName>
    <definedName name="CBCR_003d3f61eb8f42f8928f1fcfa7ec4bfc" localSheetId="2" hidden="1">'Charts Assum'!$B$6</definedName>
    <definedName name="CBCR_03cc8d47b561484e87ba615a0f88e4c2" localSheetId="2" hidden="1">'Charts Assum'!$B$12</definedName>
    <definedName name="CBCR_076799d1d6d3447cb53eda2fad00c945" localSheetId="1" hidden="1">'Inflow Radial Reservoir'!$F$7</definedName>
    <definedName name="CBCR_081d5fdc455941fda87e2ec331e94c1d" localSheetId="1" hidden="1">'Inflow Radial Reservoir'!$G$7</definedName>
    <definedName name="CBCR_0fb21256b3364c3f924e42d556065f55" localSheetId="2" hidden="1">'Charts Assum'!$B$11</definedName>
    <definedName name="CBCR_1d2b51a6586b40e99ba1cca50db8a9e8" localSheetId="2" hidden="1">'Charts Assum'!$B$7</definedName>
    <definedName name="CBCR_24289f5cc1634b4e89c38c19ab80ac42" localSheetId="1" hidden="1">'Inflow Radial Reservoir'!$F$4</definedName>
    <definedName name="CBCR_2b2a0ac5e76a448c91b59bc1a315c32d" localSheetId="1" hidden="1">'Inflow Radial Reservoir'!$G$8</definedName>
    <definedName name="CBCR_30fd28e3928e4c79ac5be6e2adb4987d" localSheetId="1" hidden="1">'Inflow Radial Reservoir'!$B$17</definedName>
    <definedName name="CBCR_31f890117e0c4b88a5926d0af197a642" localSheetId="1" hidden="1">'Inflow Radial Reservoir'!$F$17</definedName>
    <definedName name="CBCR_37218a37f1284c11b58e7aa7f84f7802" localSheetId="1" hidden="1">'Inflow Radial Reservoir'!$B$10</definedName>
    <definedName name="CBCR_3a49f97e2fe54b2db7da04eee85402ae" localSheetId="2" hidden="1">'Charts Assum'!$B$2</definedName>
    <definedName name="CBCR_41c683be632840a9aa1ffbe403820c77" localSheetId="2" hidden="1">'Charts Assum'!$B$14</definedName>
    <definedName name="CBCR_47088675706c474f89470ee3759fcc7f" localSheetId="1" hidden="1">'Inflow Radial Reservoir'!$F$14</definedName>
    <definedName name="CBCR_5cbe56286763477b90427b8788b58b9c" localSheetId="1" hidden="1">'Inflow Radial Reservoir'!$G$14</definedName>
    <definedName name="CBCR_64e426cdd0834e80802272c0468d7893" localSheetId="2" hidden="1">'Charts Assum'!$B$3</definedName>
    <definedName name="CBCR_7a443e6c0be84432a2bf127ced421e61" localSheetId="1" hidden="1">'Inflow Radial Reservoir'!$F$6</definedName>
    <definedName name="CBCR_7bf83f851b6f4903b914783bf7edb841" localSheetId="2" hidden="1">'Charts Assum'!$D$11</definedName>
    <definedName name="CBCR_7dc61993980240f69cbc263d92848183" localSheetId="1" hidden="1">'Inflow Radial Reservoir'!$B$8</definedName>
    <definedName name="CBCR_80f0d33afabd4f2796f296896bf5b683" localSheetId="1" hidden="1">'Inflow Radial Reservoir'!$F$8</definedName>
    <definedName name="CBCR_826099394c02413dba62c60b65ed4b2e" localSheetId="2" hidden="1">'Charts Assum'!$B$5</definedName>
    <definedName name="CBCR_82fe064b539e49e09be3af6d59790ffc" localSheetId="2" hidden="1">'Charts Assum'!$D$14</definedName>
    <definedName name="CBCR_892f1e87a345466892f7a95d931f19fa" localSheetId="2" hidden="1">'Charts Assum'!$B$8</definedName>
    <definedName name="CBCR_8d0c7863b2f045239ebedcf500c0de76" localSheetId="1" hidden="1">'Inflow Radial Reservoir'!$B$6</definedName>
    <definedName name="CBCR_8fedd00cc3ae4c1681f4c616f73a1332" localSheetId="1" hidden="1">'Inflow Radial Reservoir'!$F$10</definedName>
    <definedName name="CBCR_94aedb09254743249263be1d484a2ed2" localSheetId="2" hidden="1">'Charts Assum'!$D$10</definedName>
    <definedName name="CBCR_9a20341d24854742889b13cd6b6ede3f" localSheetId="1" hidden="1">'Inflow Radial Reservoir'!$G$10</definedName>
    <definedName name="CBCR_9da9ddb634f7428dbcd37233ca5974ed" localSheetId="1" hidden="1">'Inflow Radial Reservoir'!$G$4</definedName>
    <definedName name="CBCR_a71bbba47f264fc2a0a7ef45c985c2bc" localSheetId="2" hidden="1">'Charts Assum'!$D$9</definedName>
    <definedName name="CBCR_b67fab9238424e588c657d028fb85ae7" localSheetId="1" hidden="1">'Inflow Radial Reservoir'!$D$41</definedName>
    <definedName name="CBCR_b6b0c9d99d4d48b59123538796d939a9" localSheetId="2" hidden="1">'Charts Assum'!$B$10</definedName>
    <definedName name="CBCR_b839749c89a84623afc1420a7fe52773" localSheetId="2" hidden="1">'Charts Assum'!$D$3</definedName>
    <definedName name="CBCR_c836f9284e7a453e958f09b91ddb9577" localSheetId="1" hidden="1">'Inflow Radial Reservoir'!$B$7</definedName>
    <definedName name="CBCR_cf4b85295c494a6cb2dc315ff1665666" localSheetId="2" hidden="1">'Charts Assum'!$B$16</definedName>
    <definedName name="CBCR_d268f6308d354ad289ca9c2ddea884ef" localSheetId="1" hidden="1">'Inflow Radial Reservoir'!$B$14</definedName>
    <definedName name="CBCR_d5876ab9505f4aca8bc347c001e09c94" localSheetId="1" hidden="1">'Inflow Radial Reservoir'!$G$6</definedName>
    <definedName name="CBCR_d63c90c7bcdc4bd0826d63e1e60e9846" localSheetId="1" hidden="1">'Inflow Radial Reservoir'!$B$40</definedName>
    <definedName name="CBCR_dd19511bee8c40a1925baf4fbb2b922f" localSheetId="2" hidden="1">'Charts Assum'!$B$15</definedName>
    <definedName name="CBCR_dfa60c199ce241f189e88af68c9ad4a7" localSheetId="2" hidden="1">'Charts Assum'!$B$9</definedName>
    <definedName name="CBCR_e3475fd5e2234ef995696eba8a5bb76a" localSheetId="1" hidden="1">'Inflow Radial Reservoir'!$G$17</definedName>
    <definedName name="CBCR_fc1dc47b37194a4cb618d24a9743802d" localSheetId="1" hidden="1">'Inflow Radial Reservoir'!$B$4</definedName>
    <definedName name="CBCR_fee25ced38434765be942de60e71da00" localSheetId="2" hidden="1">'Charts Assum'!$B$4</definedName>
    <definedName name="CBWorkbookPriority" localSheetId="0" hidden="1">-465418340</definedName>
    <definedName name="CBx_2db6647b4d2641988b791ce42346407b" localSheetId="0" hidden="1">"'CB_DATA_'!$A$1"</definedName>
    <definedName name="CBx_390587f0aa98444a855124ea4cb4c938" localSheetId="0" hidden="1">"'Charts Assum'!$A$1"</definedName>
    <definedName name="CBx_b97aabe48641434a9aba27264857935b" localSheetId="0" hidden="1">"'Inflow Radial Reservoir'!$A$1"</definedName>
    <definedName name="CBx_Sheet_Guid" localSheetId="0" hidden="1">"'2db6647b-4d26-4198-8b79-1ce42346407b"</definedName>
    <definedName name="CBx_Sheet_Guid" localSheetId="2" hidden="1">"'390587f0-aa98-444a-8551-24ea4cb4c938"</definedName>
    <definedName name="CBx_Sheet_Guid" localSheetId="1" hidden="1">"'b97aabe4-8641-434a-9aba-27264857935b"</definedName>
    <definedName name="CBx_SheetRef" localSheetId="0" hidden="1">CB_DATA_!$A$14</definedName>
    <definedName name="CBx_SheetRef" localSheetId="2" hidden="1">CB_DATA_!$C$14</definedName>
    <definedName name="CBx_SheetRef" localSheetId="1" hidden="1">CB_DATA_!$B$14</definedName>
    <definedName name="CBx_StorageType" localSheetId="0" hidden="1">2</definedName>
    <definedName name="CBx_StorageType" localSheetId="2" hidden="1">2</definedName>
    <definedName name="CBx_StorageType" localSheetId="1" hidden="1">2</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 i="4" l="1"/>
  <c r="E9" i="4"/>
  <c r="E11" i="4"/>
  <c r="E14" i="4"/>
  <c r="E16" i="4"/>
  <c r="E6" i="4" l="1"/>
  <c r="E2" i="4"/>
  <c r="E5" i="4"/>
  <c r="E15" i="4"/>
  <c r="E8" i="4"/>
  <c r="E12" i="4"/>
  <c r="E4" i="4"/>
  <c r="E35" i="1"/>
  <c r="E20" i="1" l="1"/>
  <c r="C11" i="3"/>
  <c r="E15" i="1" l="1"/>
  <c r="E13" i="4" s="1"/>
  <c r="B11" i="3" l="1"/>
  <c r="A11" i="3"/>
  <c r="E12" i="1"/>
  <c r="E10" i="4" s="1"/>
  <c r="E25" i="1"/>
  <c r="E21" i="1" l="1"/>
  <c r="E9" i="1"/>
  <c r="E7" i="4" s="1"/>
  <c r="E26" i="1" l="1"/>
  <c r="E28" i="1" s="1"/>
  <c r="E33" i="1" s="1"/>
  <c r="E29" i="1"/>
  <c r="E34" i="1" s="1"/>
  <c r="E36" i="1" l="1"/>
  <c r="E37" i="1" s="1"/>
  <c r="E40" i="1"/>
  <c r="AD10" i="1" s="1"/>
  <c r="E41" i="1" l="1"/>
  <c r="E17" i="4" s="1"/>
  <c r="AC11" i="1"/>
  <c r="AD11" i="1" s="1"/>
  <c r="AC12" i="1" l="1"/>
  <c r="AC13" i="1" s="1"/>
  <c r="AD12" i="1" l="1"/>
  <c r="AC14" i="1"/>
  <c r="AD13" i="1"/>
  <c r="AC15" i="1" l="1"/>
  <c r="AD14" i="1"/>
  <c r="AC16" i="1" l="1"/>
  <c r="AD15" i="1"/>
  <c r="AC17" i="1" l="1"/>
  <c r="AD16" i="1"/>
  <c r="AC18" i="1" l="1"/>
  <c r="AD17" i="1"/>
  <c r="AC19" i="1" l="1"/>
  <c r="AD18" i="1"/>
  <c r="AC20" i="1" l="1"/>
  <c r="AD19" i="1"/>
  <c r="AC21" i="1" l="1"/>
  <c r="AD20" i="1"/>
  <c r="AC22" i="1" l="1"/>
  <c r="AD21" i="1"/>
  <c r="AC23" i="1" l="1"/>
  <c r="AD22" i="1"/>
  <c r="AC24" i="1" l="1"/>
  <c r="AD23" i="1"/>
  <c r="AC25" i="1" l="1"/>
  <c r="AD24" i="1"/>
  <c r="AC26" i="1" l="1"/>
  <c r="AD25" i="1"/>
  <c r="AC27" i="1" l="1"/>
  <c r="AD26" i="1"/>
  <c r="AC28" i="1" l="1"/>
  <c r="AD27" i="1"/>
  <c r="AC29" i="1" l="1"/>
  <c r="AD28" i="1"/>
  <c r="AC30" i="1" l="1"/>
  <c r="AD29" i="1"/>
  <c r="AC31" i="1" l="1"/>
  <c r="AD30" i="1"/>
  <c r="AC32" i="1" l="1"/>
  <c r="AD31" i="1"/>
  <c r="AC33" i="1" l="1"/>
  <c r="AD32" i="1"/>
  <c r="AC34" i="1" l="1"/>
  <c r="AD33" i="1"/>
  <c r="AC35" i="1" l="1"/>
  <c r="AD34" i="1"/>
  <c r="AC36" i="1" l="1"/>
  <c r="AD35" i="1"/>
  <c r="AC37" i="1" l="1"/>
  <c r="AD36" i="1"/>
  <c r="AC38" i="1" l="1"/>
  <c r="AD37" i="1"/>
  <c r="AC39" i="1" l="1"/>
  <c r="AD38" i="1"/>
  <c r="AC40" i="1" l="1"/>
  <c r="AD39" i="1"/>
  <c r="AC41" i="1" l="1"/>
  <c r="AD40" i="1"/>
  <c r="AC42" i="1" l="1"/>
  <c r="AD41" i="1"/>
  <c r="AC43" i="1" l="1"/>
  <c r="AD42" i="1"/>
  <c r="AC44" i="1" l="1"/>
  <c r="AD43" i="1"/>
  <c r="AC45" i="1" l="1"/>
  <c r="AD44" i="1"/>
  <c r="AC46" i="1" l="1"/>
  <c r="AD45" i="1"/>
  <c r="AC47" i="1" l="1"/>
  <c r="AD46" i="1"/>
  <c r="AC48" i="1" l="1"/>
  <c r="AD47" i="1"/>
  <c r="AC49" i="1" l="1"/>
  <c r="AD48" i="1"/>
  <c r="AC50" i="1" l="1"/>
  <c r="AD49" i="1"/>
  <c r="AC51" i="1" l="1"/>
  <c r="AD50" i="1"/>
  <c r="AC52" i="1" l="1"/>
  <c r="AD51" i="1"/>
  <c r="AC53" i="1" l="1"/>
  <c r="AD52" i="1"/>
  <c r="AC54" i="1" l="1"/>
  <c r="AD53" i="1"/>
  <c r="AC55" i="1" l="1"/>
  <c r="AD54" i="1"/>
  <c r="AC56" i="1" l="1"/>
  <c r="AD55" i="1"/>
  <c r="AC57" i="1" l="1"/>
  <c r="AD56" i="1"/>
  <c r="AC58" i="1" l="1"/>
  <c r="AD57" i="1"/>
  <c r="AC59" i="1" l="1"/>
  <c r="AD58" i="1"/>
  <c r="AC60" i="1" l="1"/>
  <c r="AD59" i="1"/>
  <c r="AC61" i="1" l="1"/>
  <c r="AD60" i="1"/>
  <c r="AC62" i="1" l="1"/>
  <c r="AD61" i="1"/>
  <c r="AC63" i="1" l="1"/>
  <c r="AD62" i="1"/>
  <c r="AC64" i="1" l="1"/>
  <c r="AD63" i="1"/>
  <c r="AC65" i="1" l="1"/>
  <c r="AD64" i="1"/>
  <c r="AC66" i="1" l="1"/>
  <c r="AD65" i="1"/>
  <c r="AC67" i="1" l="1"/>
  <c r="AD66" i="1"/>
  <c r="AC68" i="1" l="1"/>
  <c r="AD67" i="1"/>
  <c r="AC69" i="1" l="1"/>
  <c r="AD68" i="1"/>
  <c r="AC70" i="1" l="1"/>
  <c r="AD69" i="1"/>
  <c r="AC71" i="1" l="1"/>
  <c r="AD70" i="1"/>
  <c r="AC72" i="1" l="1"/>
  <c r="AD71" i="1"/>
  <c r="AC73" i="1" l="1"/>
  <c r="AD73" i="1" s="1"/>
  <c r="AD72" i="1"/>
</calcChain>
</file>

<file path=xl/comments1.xml><?xml version="1.0" encoding="utf-8"?>
<comments xmlns="http://schemas.openxmlformats.org/spreadsheetml/2006/main">
  <authors>
    <author>Franco</author>
  </authors>
  <commentList>
    <comment ref="V9" authorId="0" shapeId="0">
      <text>
        <r>
          <rPr>
            <b/>
            <sz val="9"/>
            <color indexed="81"/>
            <rFont val="Tahoma"/>
            <family val="2"/>
          </rPr>
          <t>Franco:</t>
        </r>
        <r>
          <rPr>
            <sz val="9"/>
            <color indexed="81"/>
            <rFont val="Tahoma"/>
            <family val="2"/>
          </rPr>
          <t xml:space="preserve">
Standard Deviation</t>
        </r>
      </text>
    </comment>
    <comment ref="Z9" authorId="0" shapeId="0">
      <text>
        <r>
          <rPr>
            <b/>
            <sz val="9"/>
            <color indexed="81"/>
            <rFont val="Tahoma"/>
            <family val="2"/>
          </rPr>
          <t>Franco:</t>
        </r>
        <r>
          <rPr>
            <sz val="9"/>
            <color indexed="81"/>
            <rFont val="Tahoma"/>
            <family val="2"/>
          </rPr>
          <t xml:space="preserve">
Coefficient of Variation</t>
        </r>
      </text>
    </comment>
  </commentList>
</comments>
</file>

<file path=xl/sharedStrings.xml><?xml version="1.0" encoding="utf-8"?>
<sst xmlns="http://schemas.openxmlformats.org/spreadsheetml/2006/main" count="234" uniqueCount="126">
  <si>
    <t>Viscosity</t>
  </si>
  <si>
    <t>Temperature</t>
  </si>
  <si>
    <t>Wellbore radius</t>
  </si>
  <si>
    <t>Skin</t>
  </si>
  <si>
    <t>z</t>
  </si>
  <si>
    <t>Static reservoir pressure</t>
  </si>
  <si>
    <t>A</t>
  </si>
  <si>
    <t>B</t>
  </si>
  <si>
    <t>D</t>
  </si>
  <si>
    <t>b</t>
  </si>
  <si>
    <t>1/ft</t>
  </si>
  <si>
    <t>ºR</t>
  </si>
  <si>
    <t>mD</t>
  </si>
  <si>
    <t>cp</t>
  </si>
  <si>
    <t>ft</t>
  </si>
  <si>
    <t>acre</t>
  </si>
  <si>
    <t>k</t>
  </si>
  <si>
    <t>Permeability</t>
  </si>
  <si>
    <t>T</t>
  </si>
  <si>
    <t>m</t>
  </si>
  <si>
    <t>Z-Factor</t>
  </si>
  <si>
    <t>h</t>
  </si>
  <si>
    <t>Drainage radius</t>
  </si>
  <si>
    <t>S</t>
  </si>
  <si>
    <t>Turbulance Coefficient</t>
  </si>
  <si>
    <t>Constant</t>
  </si>
  <si>
    <t>Velocity coefficient/Turbulence parameter</t>
  </si>
  <si>
    <t>Coeficiente de flujo No-Darciano</t>
  </si>
  <si>
    <t>D/Mscf</t>
  </si>
  <si>
    <t>a</t>
  </si>
  <si>
    <t>q</t>
  </si>
  <si>
    <t>Gas Rate</t>
  </si>
  <si>
    <t>psi</t>
  </si>
  <si>
    <t>Mscf/D</t>
  </si>
  <si>
    <t>b x q</t>
  </si>
  <si>
    <t>Drainage area</t>
  </si>
  <si>
    <t>Reservoir thickness</t>
  </si>
  <si>
    <t>Perforated interval</t>
  </si>
  <si>
    <t>Gas specific gravity</t>
  </si>
  <si>
    <t>Damage zone permeability</t>
  </si>
  <si>
    <t>AOF</t>
  </si>
  <si>
    <t>MMscf/D</t>
  </si>
  <si>
    <r>
      <t>h</t>
    </r>
    <r>
      <rPr>
        <vertAlign val="subscript"/>
        <sz val="9"/>
        <color theme="1"/>
        <rFont val="Calibri"/>
        <family val="2"/>
        <scheme val="minor"/>
      </rPr>
      <t>p</t>
    </r>
  </si>
  <si>
    <r>
      <t>P</t>
    </r>
    <r>
      <rPr>
        <b/>
        <vertAlign val="subscript"/>
        <sz val="9"/>
        <color theme="1"/>
        <rFont val="Calibri"/>
        <family val="2"/>
        <scheme val="minor"/>
      </rPr>
      <t>wf</t>
    </r>
    <r>
      <rPr>
        <sz val="9"/>
        <color theme="1"/>
        <rFont val="Arial"/>
        <family val="2"/>
      </rPr>
      <t/>
    </r>
  </si>
  <si>
    <r>
      <t>r</t>
    </r>
    <r>
      <rPr>
        <vertAlign val="subscript"/>
        <sz val="9"/>
        <color theme="1"/>
        <rFont val="Calibri"/>
        <family val="2"/>
        <scheme val="minor"/>
      </rPr>
      <t>e</t>
    </r>
  </si>
  <si>
    <r>
      <t>r</t>
    </r>
    <r>
      <rPr>
        <vertAlign val="subscript"/>
        <sz val="9"/>
        <color theme="1"/>
        <rFont val="Calibri"/>
        <family val="2"/>
        <scheme val="minor"/>
      </rPr>
      <t>w</t>
    </r>
  </si>
  <si>
    <r>
      <t>p</t>
    </r>
    <r>
      <rPr>
        <vertAlign val="subscript"/>
        <sz val="9"/>
        <color theme="1"/>
        <rFont val="Calibri"/>
        <family val="2"/>
        <scheme val="minor"/>
      </rPr>
      <t>r</t>
    </r>
  </si>
  <si>
    <r>
      <t>k</t>
    </r>
    <r>
      <rPr>
        <vertAlign val="subscript"/>
        <sz val="9"/>
        <color theme="1"/>
        <rFont val="Calibri"/>
        <family val="2"/>
        <scheme val="minor"/>
      </rPr>
      <t>s</t>
    </r>
  </si>
  <si>
    <r>
      <t>a x q</t>
    </r>
    <r>
      <rPr>
        <vertAlign val="superscript"/>
        <sz val="9"/>
        <color theme="1"/>
        <rFont val="Calibri"/>
        <family val="2"/>
        <scheme val="minor"/>
      </rPr>
      <t>2</t>
    </r>
  </si>
  <si>
    <r>
      <t>(P</t>
    </r>
    <r>
      <rPr>
        <vertAlign val="subscript"/>
        <sz val="9"/>
        <color theme="1"/>
        <rFont val="Calibri"/>
        <family val="2"/>
        <scheme val="minor"/>
      </rPr>
      <t>r</t>
    </r>
    <r>
      <rPr>
        <sz val="9"/>
        <color theme="1"/>
        <rFont val="Calibri"/>
        <family val="2"/>
        <scheme val="minor"/>
      </rPr>
      <t>)</t>
    </r>
    <r>
      <rPr>
        <vertAlign val="superscript"/>
        <sz val="9"/>
        <color theme="1"/>
        <rFont val="Calibri"/>
        <family val="2"/>
        <scheme val="minor"/>
      </rPr>
      <t>2</t>
    </r>
  </si>
  <si>
    <r>
      <t>(P</t>
    </r>
    <r>
      <rPr>
        <vertAlign val="subscript"/>
        <sz val="9"/>
        <color theme="1"/>
        <rFont val="Calibri"/>
        <family val="2"/>
        <scheme val="minor"/>
      </rPr>
      <t>wf</t>
    </r>
    <r>
      <rPr>
        <sz val="9"/>
        <color theme="1"/>
        <rFont val="Calibri"/>
        <family val="2"/>
        <scheme val="minor"/>
      </rPr>
      <t>)</t>
    </r>
    <r>
      <rPr>
        <vertAlign val="superscript"/>
        <sz val="9"/>
        <color theme="1"/>
        <rFont val="Calibri"/>
        <family val="2"/>
        <scheme val="minor"/>
      </rPr>
      <t>2</t>
    </r>
  </si>
  <si>
    <r>
      <t>P</t>
    </r>
    <r>
      <rPr>
        <vertAlign val="subscript"/>
        <sz val="9"/>
        <color theme="1"/>
        <rFont val="Calibri"/>
        <family val="2"/>
        <scheme val="minor"/>
      </rPr>
      <t>wf</t>
    </r>
    <r>
      <rPr>
        <sz val="9"/>
        <color theme="1"/>
        <rFont val="Arial"/>
        <family val="2"/>
      </rPr>
      <t/>
    </r>
  </si>
  <si>
    <r>
      <t>psi</t>
    </r>
    <r>
      <rPr>
        <vertAlign val="superscript"/>
        <sz val="9"/>
        <color theme="1"/>
        <rFont val="Calibri"/>
        <family val="2"/>
        <scheme val="minor"/>
      </rPr>
      <t>2</t>
    </r>
  </si>
  <si>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</si>
  <si>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</si>
  <si>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</si>
  <si>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</si>
  <si>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</si>
  <si>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</si>
  <si>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</si>
  <si>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</si>
  <si>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</si>
  <si>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</si>
  <si>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</si>
  <si>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</si>
  <si>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2db6647b-4d26-4198-8b79-1ce42346407b</t>
  </si>
  <si>
    <t>CB_Block_0</t>
  </si>
  <si>
    <t>㜸〱敤㕣㕢㙣㈴㔷㤹敥㔳敥㙡㜷戵敤戱㌳㥥㕣㈶㠴挴㄰㐲㐲㍣㌸攳㐹㈶㘱㘰㘷㘷㝤㠹㘷㍣㜸挶捥搸㌳㐹ㄴ㔰㑦戹晢搴戸㌲㕤㔵㑥㔵戵㘷㥣㡤㤴㠸つ戰㘸㌷㐴㠲摤搵㘶挹敥愲〸㈱昱〲散ぢ换㈵㐲㐲㈰㠱㔰㤰㜸〸㐲㐸〸〵㠴攰㠱搵㙡愴㝤攱〱㈹晢㝤愷慡扡慢扢摤㘵愷㤳散㍡挸㘷搲扦㑦㥤㕢㥤㜳晥敢昹晦㔳挹㠹㕣㉥昷㍡ㄲ晦㌲攵㤹戹㘵㜹㌳〸愵㌳㌱攳搵㙡戲ㄲ摡㥥ㅢ㑣㑣昹扥戹戹㘰〷㘱ㅦㅡㄴ捡㌶敡〳扤ㅣ搸㑦捡㘲㜹㐳晡〱ㅡ改戹㕣戱㘸㘸愸攷㈰晣㡤㈴て〶㝢つ收〱㔶㘶愶ㄷ㔷ㅦ挷愸换愱攷换㐳㘳ㄷ愲扥挷㈷㈷㈷㈶㈷㡥ㅣ㍢㜲晦挴攱㐳㘳㌳昵㕡㔸昷攵㜱㔷搶㐳摦慣ㅤㅡ㕢慡慦搶散捡㐷攵收㡡㜷㔹扡挷攵敡攱㝢㔷捤晢㍥㌴㜹摦搱愳搶戱㘳ㅦㅡ挴慢㜳㘷㘷愶㤷㝣㘹〵㙦搱㤸㍡愷㝣摦慣慣搸㕣㥢㤴扥敤㕥㥡㤸㤹挶㝦愹昹攳改㠱㠹攵㌵㈹㐳扥㕡晡搲慤挸挰㐰挷〱㘷㉡〸敡捥㍡㌷捦㜰收戰搴㡡ㄹ㠴扡㌳㈳㙢㌵挳㐹㐶㉤㍡㡢搸扢㥡戹㌹攸㉣㑢㌷戰㐳㝢挳づ㌷ぢ捥ち〶慡づ㌹攷〳㜹捥㜴㉦挹戳愶㈳㜵攷㘴摤慥收愳㤴敢扢㌳ㄹ㈲㍤㌱戵晣㠹愹挰㤹㔹㌳㝤㌵愳㠰ㅢ㤳搱㜶捥慦戴戶扤扤晢戸㥣扡㝡〳挷扣愳㝢㍢搴㕣㌰晤㐶换昱敥㉤攳挵户捥攰㥥敥敤㔳㝢搴摡攷〳摤晢愸慤㙣㙤㉤〶㘲晡㔶㍢㡡挵ㄸ〵㠲㝥㠲㈲〱ㄱ㘸㤴〸〶〸〶〱㐴晥㝦挰㈵改㡥慣搲捡愶㔶㕥搵捡ㄵ慤㕣搵捡㔲㉢㕢㕡昹㤲㔶㕥搳捡戶㔶㝥㕣㉢㕦㐶㥢㈴ㄵ晢晢戵㌸㥤摥昷晣㥤摦ㅦ㥣㥦晢捡㜷㡦㍤昷昳㕦㝤收晣攰㍥㌴㝡㈸㥥搴慣㙦㕥〱愹㌵愹昸挸挴㘱晥摢㥥㉢挰ㄴ搶㔱敢〱㙢㜲戲㝡昴戰㜹慦愹㜳㔹ㄹ挸㙦㈱㤴ㄱ戴ㅤ戴ㅥ戶摤慡㜷㐵攱敥㤶㘹㌳㤰捤㡤ㅢ㡦敢愶扤扡㕢つ摥戵㜵攵㜲㘸㠶昲收昶扡收㈰ㅤ摤㤶挱㔶㌲㔰敦扢戵扤摢〵戳㔶㤷㔳㔷敤愸晡摤㙤搵捥㤲敦慤㜶慦㥤昳攵ㄳ㡤摡㡥ㄹ㑤㐱愸㙤愸戱㍢㔶ㄹ㔵㐵昳ㅡ㥢㔹昳〲改慡改㡤㍢㑢㜶攵戲昴㤷㈵㐵愲慣慡愵㕥捦慡㤸敢挷ㄷ㕤㉣ㄴ摣㕡㝤㙦扡搴㝡昰㙡〸㘶㤶㔵捣㜷㕤晡攱收㡡戹㕡㤳㌷戴㌴㠹摥㠹㡡㠳㉤挵㜳㕥愵ㅥ捣㜸㙥攸㝢戵搶㥡愹敡㠶〹㐹㔳㍤攳㔵㘵㍥㥦㔳㐲〱〲户慦㑦㠸摣摤摤㜹㐱㈱㈲㠵㘲㌲昲㑤慤㘴㌷㜱づ慢挳㉡㙡㤲㌴愹扤㙦㥢挱㌸㕦㈵㘳㌲㌸㌰戵㈶敡て扥昴慥㙤㠶㙤㘰敥敤㙤慣㘹愳昱敡ㅦ摣㤰㙥㜸捡㜴慢㌵改㘷㙡㍦挱ㄹㄹ挳〰晡㌵〸㠴慥扢㐷㔵㈷慥㡡㑤晤㡡㕤つ搷ち㙢搲扥戴ㄶ愲っㅡ戲㔸攴搶㜶㈴攳㍡ㄴㄹ晢〹㐶〱㑡愵㕣攱〰ㅢㄵ㑡㐸㌹㥤搲㈹㠳㤷㕢〴㌹晢戵昰昲愰㌵㘷搷㐲ㄹ〹攵㘱ぢㄸ㠹戴㥡㐲摦㄰㐹搴㌷㉢㤱挲㌸㘰捤㠰㑡㑤摢つ㌷㥢㝣摢挱㈵ㄱㄱ敤挹㠲㕤㈷ぢ㈸ち㕡攵㐱〶慦㠱㘸摡愴㐱㜶攳ㄴㄱ㤱つ㌲㌴㍢㐶㙥㈵㌲戶捦㤰ㄱ㘸㥦㈶㐲戶㍥摣㕤㐶㤰搸㍢㠹㤴㥤扡昲攳㥥㌴摢捡㤶㡦愴搹昵搸㌸攳〶㠲ㅢ〹㙥㈲㌸〸㈰㝥〷〹㐷㈹㠷㝣㙢㌲摥㠵㘷攳ㄶ㠲㜷〳㐰㍥ㄹ㤴㌹戱愸愲つ戵ㄳ㍢㤲敤㠶㘰㈷㉢愳㌸ㄲ㐵戴㡣ㅢ㜶收㤰愳㄰ㅤ㕢㥤扢㐳搷收㤵㡥㝤㝦㜷摡㑣㉦㠷ㄴ㤹搱㌴扤搶㙤㥡愶㌷㠲㑤㝢搴㕢户愱慢㌱㐶昰ㅥ㠰㤲昱㕥㐲㈸ㄷㅡ扣㍢戳攸㘹㔲扥㈳捣愲挸ㄸ敡㔱挱挷㠴捣㈳㐰㠶㤰敢㌸扥散搹搰㌴〷挷慤㜷扣つ㝤愸㍢㝦挷㐸㙦搳㥢㝢㝡㠷晥愲㌷㘸㐵摦づ昶ㄲ扦散慡㘳敥㐰戵昱㝥㠲㍢〱摡㜴っ㑦摦㙦搴㔳愰捣㘲㈷㠵戹晤昴扡㈸㉢㜷㘵㜳㕤㉡つ㌴㘸慤㤸晥㈵ㄹ挲㠳㌱㍦ぢ㕢搸昳㝤㔹挳愱戶慡ち㜸㝥戹戱戵㌰㤸昳㍤㠷攵㝢㌶㜲昰㡥㔰っ昹扣搶㤷㙢戳㤱㌳㙣捤㤴捦㈹㐵㌹搴挱昷㜶ㄷㄲ愹㑥慤攴挵㝥搹攷换㍤㐹搲㠳㈴昹〰戶搵戸ㅢ〰㔲㐲晣慣慢㐴㌹挴㘶ㅦ㔴捤㕡㉤㔶㝡昸㌲㑥㈷㙤㍥挴づ㌹㌲㄰㌹㙣愷攱㍦〸㠶㥣㘵摢㘹〸㡢〱㘷㐹晡ㄵ昸ㄶ散㥡㉣㐵㙥㔹㡡㥡㍤㔹昱づ㤱ㄵ㝤㝤ㅤ攷改っ晦㥡愲㤳㌶㈹㤱挹敤㤹㤵ㄹ㘷昱㈶㔱搱つ㐹愱㤲攱ㅡ㙡㐸㈰㔲ㅥ摢敥㠹㤸ㅥ㐴捣㍤搸㌸攳㌰挱㈴挱ㄱ〰晤㈷㤰㌴㍢摤㜸㠶挳晡㌷攸搲㉥㤷㜳㐵愲㐱戹〸㕦改㉡慣㡥昲㌵昷ㄳ㍣〰搰㘶晥搰〱㤹㐱㠸ち攵㈹㐲㔴㘱っ敢㠲㉤慦㤰〶昶㔹〸㉣捤搴㠳搰㜳ㄸ㔹ㅡ戲㘶扤戳㕥㌸㙢〷敢㠸㐴㡤㕡㜱收攱㌵改㠲扡㝣搸㍥㙤㘵摥晡扡慣ㅡ搶戲㔷㠷㘸㥢㥦摤つ〷㜳㙣〷㙣㐹㜵㌶搷〴㔲㙦攷㘳っ㈱戰搳捡摦㑡㙦散㡥扣摦㍣昴つ㌷㜷㜴挵づ㙢㜲挰㡡㤸㡥昹愲㠵㕤㐴攴愰摡㙦慤慣昹㔲捥づ㔹㈷㝤扢㕡戳㕤㐹㘴挰挶㘴戰㙥㐱㕥㐲㤴㘰挹㘳っ搰㜳㠷慣ㄵ摦㜴㠳㜵㤳〱挵捤晤㉤㑦㉡㉣愲㕢搳戶ㅢ攰㌵ち㡢捣て㕢换㙢摥ㄵ㐴㙣敢㡥㝢搲㕣て㜶〵㔶㐸昴㔱㔲愸ㄱ㥡搰㌴㔱搴㡡扤攲㠷〷昲㕣㡥扣㤷㈷㔰戸捡改昴㤹㘷㘸㙦摡昵㜱㡣㠶㜶㍡攷㌴㠸攸㔱愳戰㉦㔳ち㤳㔳㡤㘳散昳㘱㠰搳㈷捦捦㌷㈳㜳㙦㉡㘶慤搳换㥦㈱攳ㄵ㔹㌴〲㈱昴搱敤㡢㐸㠵㘵愴ㅣ㜰㈰㌰捥愷㜶昲㉢㔹慡つ愹㙦㕦㌳㍢㠷㐸搲愰戵㘰慥捡ㅡ攲搱㡥ㄹ敥㡢ㅥ㘸挶㍡㘶㉤㠸敢㘶㍣挷㌱㐹㕡㈴换攵㡡㐹ち㥥慡㠷摥ㄹ摢㌵㉣〰㐵㝦㜱㤱㜹ㄵ㐵收㔵㔵㌴㘸㥤㘳㘸㔰攵㌹㤶㜷挹昴敤㜰捤戱㉢㐵㍥㌰㝣户㉢㘸ㄲ㑣㑥挹㥢愴㐴㘶㡣戵㔹昳攷㘱戲〵ㄳ㐰昷〴攴㈸户㡥攸〷攵㙡愲㠰㝦愲㐷挷ㄲ〴㡣昲㤴ㅡ㝦㠱搱㜴㜵㍢〲㈲㐷愵㙢挹ㅤ㡣㙢㑦愳㈴ㄲ㐲挴㝡〶㠹挰㉢㤸ㄲ昲㜴㜱ㄷ慣昳慥ㅤ〲㝢挴搸㥣ㅤ捥〶㐰㌹〰戲敡㜸㝢戳挲㙡慡搳㜸㐳㉢摣搶㔹搵愲㈶㙥敤慣㑦敢㡤昷㙤㔱ㅤ㘹㤴㤴㈲搹慥㤱搲㉣㕢捣㜱㌷愹ㅡ愱ㄴ㜷愲㙤㐴㤶摢戴戹敦㤴㈲㙦㐲㌱㈹㥡挹ㄹ㝦愹〸〵㠱摥㔸㐷搱㘷㥦㑤ㅥ愹㠸つ㙤㠰ㄲ昵㔴㔴㌶ㄴ㠷〴攷㜱敤愴㉡㑢昱ㄳ昸㝢㕦㥣㕤慣㠷㉤㌵收搵搱戸㘶慡㔶㕢㜴㘱㈵㔴㑣扦扡㑢㔸ㅡ㙢㡢㌴㡣攲捥㕥戵㝦戴扤㈹㐶㡣搹㤰㘱㤱っ㍦㌰搸㄰捣㤵㡡愸搲㍡ㅢ攲㔶㌷㡡㡢㝣㍡㈳㑤㔷㘱㘰㌹慣捥捡つ㘵㠶㌵㉤昹㔱搵愱㜱㕡㔴㜲搴戰愶㔶〳愸昴㤰㜲㍣捥㈹〶㌷慣㜳㜴㑢攱ㄲ〳挴㙥㥣㕢慡㠴〸敤㌶〶攰挹㘰昷㘰〷㍢ㄲ㠵㑥㘸㥤㔱㠲ㄶ㌲〸户㜵ㄱ攴㥤ㅥ㌱ち㐱㙡愹昴摦㈷挴扦扣挰昴㤵ㄳ戹㈴ㄳ㌳ㄱ挳㕤ㄹ搶〳㤰㥢㡥㑣㤲㡢㐶㤳㠰㜹㈴搹㤴搰ㅡ㑣捡㘸㘲っ搱攴昳㐳摣攲㘱㉣㙢㤸㙣㔳挳㍤户搰㠶㌶慤㙤敥戳收摤㑡慤㕥㤵㑡ㄵ㈷戲㕡㘹攴㕤㠱㉦㜵〵㌰攲愶㡣㝤㠹㌷㘵ㅥ㐷㈹㉥㤹㐸敡摤敥㌶㑥愰扢ㄲ㜲ㄸ㈳㔲㝤っ㐰㘶戸攵㔴㐰慣攳㥥〲敤挳晤捤ぢっ敡昲ㅣ㐴㕡㐷ㄱ㘵搹〲敥攳㌵愲挸㡡摢㔲捤ㄶ扣〵㡦㌶㝢慡攸㤴ㅤㄵ敤ちㅣ㘱㥤㤱挰㉢ㄴ㘰㡣昴挸ㅤㅣ㈴㜷㉤㡥敥㕥㝢㕡㍤收慥〱ㄵち〳㠲㌱㕥㥥㠲㜲搸㔵㌰ㄲつ㙥慤㘹㜵ぢ㐶㝦㘹㜹ㅢ㔳〰㠲㘱㘰ㅡ戴㘸ㄹㄹ㌸㌳挸㙦㙦攰摣㠶㔶ㄹㄱ搲㜴㌰㤵㌱捡㔱㌸散㠱㌴㜰ㄳて搲㉢ㅥ㤴㔰㜸㐰㕤っ㑢敥㈶㡥㍢㌸〲㜹晥つ㙤㠵㑢㘶㠸敢㉦敥挱戶攲愹㙡㤵收㉥晣㜳扢〲慢戸扡ㄱ㤹愳〷摡㉥㘵愹㌵搱扥扢扤慤㈲扥㉣㜸㘴㜶攲㤴ㄹ㔶搶㤶挳捤攸攲㔶慦㈴愱扦っ㝦挴㤶㙦愷捤㥣㜷㜹ㄱ㜵㠳㝢㕦扡散㝡㔷㕣㌵㉦㍤攰慤㍦㔰〸慥㔰昶㜳㤲愵摣敢昸愷㤲㤶搳扦㠳ㄱ㜷㌲㙤づ搰㜴㤰㜰ㅣ㤵㈲㘹㌰㠶㝣〶㥤挰㜶㙦摣ㅡ㈰㥤ㅣ㘸愳ㄳ㈵〸昶〸挵扤昴㤶ㄱ㡡昸㌶搰㑡㘲㠹㡥攴搸昳㉦㠳昵挵户㔰㐲㠴攳㌹ㄶ㈳晡㝢㤰换㐰㥤ㄲ攴昱ㄵて㕥〸昹昳挱㔲挲捤㕢戲搳晦〱㌳㡢㙦戶愳攸㔶愲攸㍦㍢㔰㈴㜸つ㐴昱敦㘹㘴㤲愴㌳㍣晢㠶〲攱㕣搳摥〱昴㙤扦昰晢晦㜸〰㕤㠸㠹㐳搹㘸〸戵摤㠱攷㠶㠹搰搷㘱㈲㌰㜸慦㑣㠴㌳挸〸㐶昱㈳ㄳ㈱昶㠱㉣愲㘰㝢ㄳ㠱戱扤っ㐳㌰ㄵ㙡㑤戹㌵㜸〲扢挱愱㝦散ㄴ㉥摥捡〰昱㝣㈸慤㘰〶ㅥ愹ㅢ㍢㡢㤷㑣摦㜴づ慡昲㤳扥㠴㌲昳㔷㜰㤳㕢㜵㘱㡦㥢户慣㔱㥤戶昰㔵㈴㕥昶㍤㝦捡捥敥慦〳㔳㔱㡡摣昷愲㈸ち㙦挲㔳㈲㜸㙥挸晤昵㠱慦㥥晣昵㤳捦㥥攰㙤戵㤸㔶昵扢㤱敦㈵㘴㑦㝢〲㐱摤搴㐵㤱敢昹㘱捥ㄹ㝣愲㘴慦搷攴戴改㉢㉢㈸㌰㥣㈴ㅢㄱ㕥㡡㌰㈳攲摢つ㈶㈶敥㍤㐴㈶收㐴㥢扢㔳㝤搸愴㕣㠴ㄳ愹㠹㉢㥦㕥ㄲ㌶ㄴ㕤ㄵ㔹㡦搶愶晥㜵愸愲㌷㌸㤱㔶㉢㤱愷㑥㈶㈱扥搶慥敢㡥㔲搷㐵〷ㄹ㠶晤ㄳ㈹㠵昸〳㈹㈴㝤㤰攱㠵〰㈵愵捥㈱愳摦〳㤰ㄱ㔹㙢て昱搲ㅦ戰㈷〴㘴攳搲㕦㡦ㅦ戱㘰ㄷ㠱挵挴ㄷ摦敢㠹㤶戶㘸愲㥡ㄸ慡㔵㌶捤㌲㌲敡昰挲㠲挹愴㜴〵㤹㈴改㐷㤰摢戱㍢㡡㉦ㄹ㜲愲挰㕢挴搸扡㐳㕦㕢挹㜹搰慤攳收〷昴㑣㐱㈹っ㜷㍦㡢㜱㈰㔵㌱扡愸㘹㈹㉡㈲ㅣ㡥戲㡤㑥〳㜱ㄵ㜴㤶㝢㄰愷㔲〴晦昸愵㄰敢挷㥢㐳㕦摦㕥㐳ㅤ攷昶㘳㠱晣挱晥扡㌵㠳戱昱㔶㜲っ㈴散㡥㕡ㄵ愳敢攱攷搱㠵㡢捥〹愳㤹㔵捦攲㈸晥㈴㥣搵愷㜵攸㝦㐶慦ㄵ㘷㕤㘰㙦㠶戱㕢昴晦㈳㈸搸㔶晦ぢ挶摥ㄴ㈲ㅦ㡤㌳㝣搰ㄹ㍦搹㌶㘴挳ㅤ㠱㘷ㅢ挱ㅢ㜵㌰㌶㔴㤶㈱敦㈸户㡣㡦㔷愳㙡㈵挱攱昷捡户㕦㡤㘸昴愵㙤㍢搰㔵〰㌲㌶愴㝦ㄹ㈲愸㙢晦㔶戹㤵㥣㙥ぢ㡦愱攳㠱㌳㜶挵昷〲捦ち挷㤶ㄱ昴ㅤ攳户㘷ㄶ㙣㥥㈹昱愵㜶愱㜶㍢㜶㘲昰攳攸㜳㜶ㄱ〲晢慣っ摦慡㔸㈴㈳ぢ㍢㡢㘴昰㍢愴㤱㔴㜸㠹摡㈱戸捥㝡愸㙥搶昰改敡㈲㝣㥤㈱㡢㜶㠵戲㡢㍣捥敤㌷㌴戸㜵戸愳昵㔱昸㠳㘴㙤〲挱㌱戵㠴挷㍥捥㝤㙤摦㠳搶戶昱摡〲戶散捤攷㔶搲㕦〲㑥㜷昶㤶㔶㤲攱㍢昹㐵㜲挹㈸ㄳ攲搲晥〹晣摤戹㠳㤶愳㡤㠲捥攳て扡改〸ㅢ慦挱㝤戶㠳攸昷㐵㜴ㄵ㔳〴昸ㄹ㘶㥣攱㠳愰㤷㡦慣㈸晥つ换㈲〳㈰㥦㉢㔴〰扡㔳昵㡢㕢㔱昵挸㘹昶㐴ㄲ㍣㘳㤰ㅣ㑢攲ぢ㘸挸敤㡡㤶つ㤶攰戲㠵㍡㑢㈰㙦㈴㍤㤰捦〹㥥㈵搴㐴晥ㄹㅤㅡㄳ戱㔱摡㝤㈲晦戴搵㐴〴慤〰戵搰昴昸㈳㠹ㄶ㌱㙡愸㌶ㅣ〲㤷挰〳ㄸ㐹㤴挹㌰攵㈳㠵㑥㈱㡡㌱㝣㡢㈸㐲晡㘹晣昷戵ㄳ㍦㜹㠵改扦㑥〸㈵ㄱ㔱搵扡ち㑡㐴戵㡡攷搳慢昰㔱摡㝤ㄵ捦㙤戵㡡ㄱち㑢捥挴〸〱㠶晡㐴ㄹ㝦搴慡敡挸㜰㐳昹ㄳㄷ〹昰㙢㤹挵㠸㠹ㄲ搵昷ち㌲攸换㥤㔷慤慥㈲㤳昴搵戹ㄱㄹ㕦昹㈸㐳㠹㌷㈲改搴㈹㐴㕥搹㐲愴ㅥ㡢㑥散㡥摤ㄵ㐲〲㑢攲㘷戳㕤㘵㝢愱挷㔰扦昸㜴㠲㤸㔳愷㤲㑦愸戴㌸昸〴挲㠸㑣㔳ㄲㄲ㌷㔲㝣㉡㘹晣ㅦ摦㘸晡㑥㔱㠱〴敡㠹ㅡ㤳攰㔴攳㑦㈶㡤㡦攰昳㉣搵㈶挷慢〴㑣慦㈵㡤㐹㤸慡昱戳㐹攳㍦ㅣ㌹搸㘸㥣搰㘱㌴戲㑥㈲挹㌰㝡搵㌱㈰昵愹昶㌰㥡敢ㄶㄵ改㠰ㄵㄵ㔳㠴慡ㄸ㜲㑤愹搲㐱摣ち昱昱戱昴〲㉥㌹攱㉥〸愴㙤昴晦㑣㤸挷攵愷㔹㌳㌴昱㉤昴〶愲捥扥愱㥥搸戹㘰㉤晡㈸攸户收〳ㅣ慥慡扢㡡㐴㘰ㄷ攴愳晤摤挶㍢㥦㘱㐳㌶昷㈳㠹㤶㘹扣㑣搲㥢ㄶ㔱ㄱ㤶扣昸㐴㠲搹摣㌳㑤㥡㌱㥥〶㜲㈰㈶〱㤹㌱㥥〱㡣㈲㌲〷㔸㌰㐲晥㔷捣晤〹㔶晣つ挱戳〰㈵㐱㘶㈷ㅤㄴ㍥〹㌰㥣晣ㅦ㉢挶㌶㤴攳㐴ㄳ㑦㈶㉦㑢㤳㤱昱㘹㜶昸㕢㠰㍥昸㜱㐵㑣㠴㈵攳㌳㈸㐹扦㤴㠲㐳扤昴敦㔸昱昷〴捦〱㤴㜴㑥㜶挷扢挶㌵昵愸挲㍥㡢慥攲ㄹ〲晣㡣攷攳っㅦ㜴敥挳㐷扡ㅢ捤㍣ㄳ㈷㕦昸㈳收搹昲㈹晦㠳昸㌴㝦㤳㡢敥挳晦㤹㐴㔷ㄶ㝥㕥晢㜰㙦㘳㤱〹㘸㥣慢摦㍡㌶晢㑤㡣挳㜵㌵㐳㈹ㅣ㤱㑡愵愸ㄵ〴昱捤〵ぢて㙦攰㕢㡥慢ち㈱㐸〳慡挲㡤㉢㑥愰挰昸㍣㥢ㄲ挷挴㤳昱て㝣㈲㙡搵㈶晥㘳㥣攱㠳㈰㕥㔵昷挷攳敥挹ぢ㠹㙢㔵㘱户扤㤰昸㔷ㄵ㙢改ㄷ扥挰挱ㄴ戲㤰㘹搵㑡㐴㥡愲愱㉦㈰㌳搴㌷捣戹㍤㡣㥦㜶㔵㔴㉥㔶㉦㕥晣攳㜰㝥散收晣㈳㝦㌵昸挲㙢㍦晥捤攷㕥晤搸昱摦晦改挵ㄷ㕦晤敤攷㕥昹搳换慢挷㝦昸搲㑢㍦㌸晤敦慦晣㘶扦昵㐵敤ㅢ㝦㕣昸攲㔳㤳㤷㥦㝡挲㍡㝦昷挹愷ㅥ㝤晣愱挹愵敢挶晢晡晡晢敦ㅣ晤搱㑤㜷㡤㍣昳挴㌷挵昷㝥㜱愳㉢搴㜲昱㠲搶㘹㜰搹㙡ㅡ晦㡡っ愶挱ㄹ扦慤搳攰㜲搵㐶慤挶ㅢ㌵㡤㠲㈲㥣ㅢ㥣㠰慡㌰㕢㉢〶晥ㄷ昰昷戲改</t>
  </si>
  <si>
    <t>Decisioneering:7.0.0.0</t>
  </si>
  <si>
    <t>b97aabe4-8641-434a-9aba-27264857935b</t>
  </si>
  <si>
    <t>CB_Block_7.0.0.0:1</t>
  </si>
  <si>
    <t>Min</t>
  </si>
  <si>
    <t>Max</t>
  </si>
  <si>
    <r>
      <rPr>
        <sz val="9"/>
        <color theme="1"/>
        <rFont val="Symbol"/>
        <family val="1"/>
        <charset val="2"/>
      </rPr>
      <t>g</t>
    </r>
    <r>
      <rPr>
        <vertAlign val="subscript"/>
        <sz val="9"/>
        <color theme="1"/>
        <rFont val="Calibri"/>
        <family val="2"/>
        <scheme val="minor"/>
      </rPr>
      <t>g</t>
    </r>
  </si>
  <si>
    <t>㜸〱敤㕣㔹㙣㈴㐷ㄹ㥥㙡㑦㡦愷挷昶摡㔹㙦㡥捤㘹ㄲ㐲㐸扣㌸敢㑤㤶㤰挰戲昸挸ㅥ挱扢㜶搶摥㑤㔰㠸㘶摢㌳搵敢捥㑥㜷㍢摤㍤摥㜵㠸㤴〸〲〱㜱㐹攱㄰㠱㜰㈸㐲㐸扣㜰扣㜰扦㈰㈱㠱㔰㈲昱㄰ㅥ㤰㜸〸㠷攰〱㠴㔶攲㈵て㐸昰㝤搵摤㌳㍤㌳㥥戶㌳㐹挰㐱慥捤晣慥慥慢慢敡㍦敢晦慢㤳ㄳ戹㕣敥摦㐸晣换㤴㘷收摡挵昵㈰㤴捥挴㡣㔷慢挹㑡㘸㝢㙥㌰㌱攵晢收晡㥣ㅤ㠴㝤㘸㔰㈸摢愸て昴㜲㘰㍦㈶㡢攵㌵改〷㘸愴攷㜲挵愲愱愱㥥㠳昰㌷㤲㍣ㄸ散㌵㤸〷㔸㥡㤹㥥㕦㝥〴愳㉥㠶㥥㉦昷㡤㥤㠹晡ㅥ㥡㥣㥣㤸㥣㌸㜰昷㠱㜷㑥散摦㌷㌶㔳慦㠵㜵㕦ㅥ㜲㘵㍤昴捤摡扥戱㠵晡㜲捤慥扣㕦慥㉦㜹攷愵㝢㐸㉥敦扦㘳搹扣昳㕤㤳㜷ㅥ㍣㘸摤㝤昷扢〶昱敡摣挹㤹改〵㕦㕡挱敢㌴愶捥㈹摦㌹㉢㉢㌶搷㈶愵㙦扢攷㈶㘶愶昱㕦㙡晥㜸扡㙢㘲㜱㐵捡㤰慦㤶扥㜴㉢㌲㌰搰㜱挰㤹ち㠲扡戳捡捤㌳㥣㈳㔸㙡挵っ㐲摤㤹㤱戵㥡攱㈴愳ㄶ㥤㜹散㕤捤㕣ㅦ㜴ㄶ愵ㅢ搸愱扤㘶㠷敢〵㘷〹〳㔵㠷㥣搳㠱㍣㘵扡攷攴㐹搳㤱扡㜳戴㙥㔷昳㔱捡昵摤㤲っ㤱㥥㤸㕡晥挴㔴攰捣慣㤸扥㥡㔱挰㡤挹㘸㝢挴慦戴戶扤愹晢戸㥣扡㝡〳挷扣戹㝢㍢搴㥣㌱晤㐶换昱敥㉤攳挵户捥攰昶敥敤㔳㝢搴摡攷搶敥㝤搴㔶戶戶ㄶ〳㌱㝤慢ㅤ挵㘲㡣〲㐱㍦㐱㤱㠰〸㌴㑡〴〳〴㠳〰㈲晦㑦㜰㐹扡㈳慢戴戲愹㤵㤷戵㜲㐵㉢㔷戵戲搴捡㤶㔶㍥愷㤵㔷戴戲慤㤵ㅦ搱捡攷搱㈶㐹挵晥㝥㉤㑥㡦扥晣昸晤敦扤挶㤹晢昶㐷ㅥ㝡㝡㝤攰㑦㠷〶㜷愱搱晤昱愴㘶㝤昳〲㐸慤㐹挵〷㈶昶昳摦收㕣〱愶戰づ㕡㜷㔹㤳㤳搵㠳晢捤㍢㑣㥤换捡㐰㝥ぢ愱㡣愰敤愰昵㠰敤㔶扤ぢち㜷搷㑥㥢㠱㙣㙥摣㜸㕣㌷敤搵摤㙡㜰捤挶㤵㡢愱ㄹ捡慢摢敢㥡㠳㜴㜴㕢〴㕢挹㐰扤敦晡昶㙥㘷捣㕡㕤㑥㕤戴愳敡敢摡慡㥤〵摦㕢敥㕥㝢挴㤷㡦㌶㙡㍢㘶㌴〵愱戶愶挶敥㔸㘵㔴ㄵ捤㙢㙣㘶挵ぢ愴慢愶㌷敥㉣搸㤵昳搲㕦㤴ㄴ㠹戲慡㤶㝡㌹慢㘲慥ㅦ㥦㜷戱㔰㜰㙢昵挶㜴愹㜵敦挵㄰捣㉣慢㤸敦慡昴挳昵㈵㜳戹㈶慦㘸㘹ㄲ扤ㄳㄵ㝢㕢㡡㡦㜸㤵㝡㌰攳戹愱敦搵㕡㙢愶慡㙢㈶㈴㑤昵㠴㔷㤵昹㝣㑥〹〵〸摣扥㍥㈱㜲户㜵攷〵㠵㠸ㄴ㡡挹挸㔷戵㤲摤挴㈹慣づ慢愸㐹搲愴昶搶㑤〶攳㝣㤵㡣挹攰挰搴㥡愸㍦昸搲户㙦㌲㙣〳㜳㙦㙣㘳㑤ㅢ㡤㔷㝦敦㥡㜴挳㘳愶㕢慤㐹㍦㔳晢〹捥挸ㄸ〶搰㉦㐱㈰㜴摤㍤慡㍡㜱㔱慣敢ㄷ散㙡戸㔲㔸㤱昶戹㤵㄰㘵搰㤰挵㈲户戶㈳ㄹ㤷愱挸搸㑤㌰ち㔰㉡攵ち㝢搸愸㔰㐲捡改㤴㑥ㄹ扣摣㈲挸搹慦㠵㤷〷慤㈳㜶㉤㤴㤱㔰ㅥ戶㠰㤱㐸慢㈹昴つ㤱㐴㝤戳ㄲ㈹㡣㍤搶っ愸搴戴摤㜰扤挹户ㅤ㕣ㄲㄱ搱㡥㉣搸㜶戲㠰愲愰㔵ㅥ㘴昰ㅡ㠸愶㑤ㅡ㘴㌷㑥ㄱㄱ搹㈰㐳戳㘳攴㔶㈲㘳晢っㄹ㠱昶㘹㈲㘴敢晤摤㘵〴㠹扤㤳㐸搹愹㉢㍦敥㐸戳㡤㙣昹㐸㥡㕤㡥㡤㌳慥㈰戸㤲攰㉡㠲扤〰攲㉦㤰㜰㤴㜲挸户㈶攳ㅡ㍣ㅢ搷ㄲ㕣〷〰昹㘴㔰收挴愲㡡㌶搴㔶散㐸戶ㅢ㠲㥤慣㡣攲㐸ㄴ搱㌲㙥搸㤹㐳㡥㐲㜴㙣㜵㙥て㕤㥢㔷㍡昶㙤摤㘹㌳扤ㅣ㔲㘴㐶搳昴㕡㌷㘹㥡摥〸㌶敤㔱㙦摤㠰慥挶ㄸ挱㕢〰㑡挶㡤㠴㔰㉥㌴㜸户㘶搱搳愴㝣㔳㤸㐵㤱㌱搴愳㠲㡦〹㤹㐷㠰っ㈱搷㜱㝣搹戱愱㘹づ㡥㕢㙦㝡ㅢ㝡㕦㜷晥㡥㤱摥愶㌷㜷昴づ晤㐵慦搲㡡扥〹散㈵㝥摦㔵挷摣㡣㙡攳㙤〴户〰戴改ㄸ㥥扥㕦慤愷㐰㤹挵㑥ち㜳扢改㜵㔱㔶敥搲晡慡㔴ㅡ㘸搰㕡㌲晤㜳㌲㠴〷攳昸㉣㙣㘱捦昷㘵つ㠷摡慡㉡攰昹攵捡搶挲攰㠸敦㌹㉣摦戱㤱㠳㌷㠵㘲挸攷戵扥㕣㥢㡤㥣㘱㙢愶㝣㑥㈹捡愱づ扥愳扢㤰㐸㜵㙡㈵㉦昶换㍥㕦敥㐸㤲ㅥ㈴挹慤搸㔶攳㌶〰㐸〹昱摢慥ㄲ㘵ㅦ㥢扤㐳㌵㙢戵㔸改攱换㌸㥤戴昹㄰㍢攴挸㐰攴戰㥤㠶晦㈰ㄸ㜲ㄶ㙤愷㈱㉣〶㥣〵改㔷攰㕢戰㙢戲ㄴ戹㘵㈹㙡㜶㘴挵㥢㐴㔶昴昵㜵㥣愷㌳晣㙢㡡㑥摡愴㐴㈶户㘷㔶㘶㥣挵㥢㐴㐵㌷㈴㠵㑡㠶㙢愸㈱㠱㐸㜹㙣扢㈳㘲㝡㄰㌱户㘳攳㡣晤〴㤳〴〷〰昴ㄷ㈱㘹戶扡昱っ㠷昵慦搱愵㕤㉥攷㡡㐴㠳㜲ㄱ扥搰㔵㔸ㅤ攴㙢摥㐹㜰ㄷ㐰㥢昹㐳〷㘴〶㈱㉡㤴愷〸㔱㠵㌱慣㌳戶扣㐰ㅡ搸㘵㈱戰㌴㔳て㐲捦㘱㘴㘹挸㥡昵㑥㝡攱慣ㅤ慣㈲ㄲ㌵㙡挵㤹〷㔶愴ぢ敡昲㘱晢戴㤵㜹慢慢戲㙡㔸㡢㕥ㅤ愲敤昸散㜶㌸㤸㘳㍢㘰㑢慡戳戹㈶㤰㝡㍢ㅦ㜳っ散戴昲户搲ㅢ扢㈵敦㌷て㝤挳捤ㅤ㕤戲挳㥡ㅣ戰㈲愶㘳扥㘸㘱ㄷㄱ㌹愸昶㕢㑢㉢扥㤴戳㐳搶㔱摦慥搶㙣㔷ㄲㄹ戰㌱ㄹ慣㥢㤳攷㄰㈵㔸昰ㄸ〳昴摣㈱㙢挹㌷摤㘰搵㘴㐰㜱㝤㜷换㤳ち㡢攸搶戴敤〶㜸㡤挲㈲昳挳搶攲㡡㜷〱ㄱ摢扡攳ㅥ㌵㔷㠳㙤㠱ㄵㄲ㝤㤴ㄴ㙡㠴㈶㌴㑤ㄴ戵㘲慦昸攱㠱㍣㤷㈳敦攵〹ㄴ慥㜲㍡㝤收ㄹ摡㥢㜶㝤ㅣ愳愱㥤捥㌹つ㈲㝡搴㈸散换㤴挲攴㔴攳㙥昶戹〷攰扥愳愷㡦㌷㈳㜳慦㈹㘶慤搳换㥦㈱攳ㄵ㔹㌴〲㈱昴搱敤㡡㐸㠵㘵愴ㅣ㜰㈰㌰捥愷㜶昲㉢㔹慡つ愹㙦㔷㌳㝢〴㤱愴㐱㙢捥㕣㤶㌵挴愳ㅤ㌳摣ㄵ㍤搰㡣㜵捣㕡㄰搷捤㜸㡥㘳㤲戴㐸㤶㡢ㄵ㤳ㄴ㍣㔵て扤ㄳ戶㙢㔸〰㡡晥攲㈲昳㈲㡡捣㡢慡㘸搰㍡挵搰愰捡㜳㉣敦㥣改摢攱㡡㘳㔷㡡㝣㘰昸㙥㕢搰㈴㜸㥣㤲㌷㐹㠹捣ㄸ㙢戳收㑦挳㘴ぢ㈶㠰敥〹挸㔱㙥ㅤ搱て捡搵㐴〱晦㐴㡦㡥愵㥣㄰捡㔳㙡扣〷愳改敡㜶〴㐲㜶㉡㕤㑡敥㘰㕣㝡〲㈵㤱㄰㈲搶㌳㐸〴㕥挱㤴㤰愷㡢扢㘰㥤㜶敤㄰搸㈳挶㡥搸攱㙣〰㤴〳㈰慢㡥户㔷㉢慣愶㍡㡤㌷戴挲つ㥤㔵㉤㙡攲晡捥晡戴摥㜸敢〶搵㤱㐶㐹㈹㤲捤ㅡ㈹捤戲挱ㅣ户㤳慡ㄱ㑡㜱㈷摡㐶㘴戹㑤㥢晢㑥㈹昲ㅡㄴ㤳愲㤹㥣昱㕥㐵㈸㑤ㅤ㐵㥦㝤㌶㜹愴㈲㌶戴〱㑡搴㔳㔱搹㔰ㅣㄲ㍣㡥㙢㈷㔵㔹㡡㥦挰摦扢攲散㝣㍤㙣愹㌱㉦㡥挶㌵㔳戵摡扣ぢ㉢愱㘲晡搵㙤挲搲㔸㕢愴㘱ㄴ㜷昶慣晤搵晥愶ㄸ㌱㘶㐳㠶㐵㌲晣挰㘰㐳㌰㔷㉡愲㑡敢㙣㠸㕢摤㈸㉥昲改㠴㌴㕤㠵㠱挵戰㍡㉢搷㤴ㄹ搶戴攴㐷㔵㠷挶㘹㔱挹㔱挳㥡㕡づ愰搲㐳捡昱㌸愷ㄸ摣戰㑥搱㉤㠵㑢っ㄰扢㜱㙥愱ㄲ㈲戴摢ㄸ㠰㈷㠳敤㠳ㅤ散㐸ㄴ㍡愱㜵㐶〹㕡挸㈰摣搶㐵㤰㜷㝡挴㈸〴愹愵搲㍦づ㡢㉦㍦换昴敤挳戹㈴ㄳㅢ㝡っ㜷㘵㔸て㐰㙥㍡㌲㐹㉥ㅡ㑤〲收㤱㘴㔳㐲㙢㌰㈹愳㠹㌱㐴㤳捦て㜱㡢㠷戱慣㘱戲㑤つ昷摣㐲ㅢ摡戴戶扥换㍡敥㔶㙡昵慡㔴慡㌸㤱搵㑡㈳㙦ぢ㝣愹㉢㠰ㄱ㌷㘵散㑢扣㈹挷㜱㤴攲㤲㠹愴摥敤㙥攳㌰扡㉢㈱㠷㌱㈲搵挷〰㘴㠶㕢㑥〵挴㍡敥㈹搰㍥摣摤扣挰愰㉥捦㐱愴㜵ㄴ㔱㤶捤攱㍥㕥㈳㡡慣戸㉤搵㙣捥㥢昳㘸戳愷㡡㡥搹㔱搱戶挰ㄱ搶ㄹ〹扣㐲〱挶㐸㡦摣挱㐱㜲㤷攲攸敥愵㈷搴㘳敥ㄲ㔰愱㌰㈰ㄸ攳攵㈹㈸㠷㕤〵㈳搱攰搶㥡㔶户㘰昴㤷㤶户㌱〵㈰ㄸ〶愶㐱㡢㤶㤱㠱㌳㠳晣收〶捥つ㘸㤵ㄱ㈱㑤〷㔳ㄹ愳ㅣ㠵挳ㅥ㐸〳㌷昱㈰扤攴㐱〹㠵㝢搴挵戰攴㙥攲戸㠳㈳㤰攷㕦搱㔶戸㘰㠶戸晥攲敥㙤㉢㥥慡㔶㘹敥挲㍦户㉤戰㡡慢ㅢ㤱㌹扡愷敤㔲㤶㕡ㄳ敤扢㥢摡㉡攲换㠲〷㘶㈷㡥㤹㘱㘵㘵㌱㕣㡦㉥㙥昵㑡ㄲ晡捦攰㡦搸昰敤戴㤹昳㉥㉦愲慥㜱敦㑢攷㕤敦㠲慢收愵〷扣昵〷ち挱ㄵ捡㝥㑥戲㤴晢㌷晥愹愴攵昴㥦㘲挴慤㑣㥢〳㌴ㅤ㈴ㅣ㐷愵㐸ㅡ㡣㈱㥦㐱㈷戰摤ㅢ户〶㐸㈷㝢摡攸㐴〹㠲ㅤ㐲㜱捦扤㙥㠴㈲㝥〲戴㤲㔸愲㈳㌹昶晣㕢㘰㝤昱㘳㤴㄰攱㜸㡥挵㠸晥ㄶ攴㌲㔰愷〴㜹㝣挵㠳ㄷ㐲晥㝦戰㤴㜰昳㠶散昴㕦㘰㘶昱愳㜶ㄴ㕤㑦ㄴ晤戰〳㐵㠲搷㐰ㄴ晦摥㠷㑣㤲㜴㠶㘷㕦㔵㈰㥣㙢摡㌹㠰扥攱ㄷ㝥晦㠷〷搰戹㤸㌸㤴㡤㠶㔰摢捤㜸㙥㤸〸㝤ㅤ㈶〲㠳昷捡㐴㌸㠱㡣㘰ㄴ㍦㌲ㄱ㘲ㅦ挸㍣ち㌶㌷ㄱㄸ摢换㌰〴㔳愱搶㤴㕢㠳㈷戰㉢ㅣ晡挷㡥攱攲慤っ㄰捦㠷搲ち㘶攰㤱扡戲戳㜸挱昴㑤㘷慦㉡㍦敡㑢㈸㌳㝦〹㌷戹㔵ㄷ昶戸㝡挳ㅡ搵㘹〳㕦㐵攲㘵摦昱愷㙣敤晥㍡㌰ㄵ愵挸㝤㉦㡡愲昰ㅡ㍣㈵㠲攷㠶摣㠷昶㝣攷攸ㅦㅥ㝢敡㌰㙦慢挵戴慡摦㠶㝣㉦㈱㝢摡ㄳ〸敡愶㉥㡡㕣捥て㜳㑥攰ㄳ㈵㝢戵㈶愷㑤㕦㔹㐱㠱攱㈴搹㠸昰㔲㠴ㄹㄱ摦㜶㌰㌱㜱敦㈱㌲㌱㈷摡摣㥤敡挳㈶攵㈲㥣㐸㑤㕣昹昴㤲戰愱攸慡挸㝡戴㌶昵敦㐱ㄵ扤捡㠹戴㕡㠹㍣㜵㌲〹昱摤㜶㕤㜷㤰扡㉥㍡挸㌰散㥦㐸㈹挴ㅦ㐸㈱改㠳っ㉦〴㈸㈹㜵ちㄹ晤㜶㠰㡣挸㕡㝢㠸㤷晥㠰ㅤ㈱㈰ㅢ㤷晥㝡晣㠸〵扢〸㉣㈶扥昸㕥㑦戴戴㐵ㄳ搵挴㔰慤戲㘹ㄶ㤱㔱㠷ㄷㄶ㑣㈶愵㑢挸㈴㐹㍦㠰摣㤶摤㔱㝣挹㤰ㄳ〵摥㈲挶搶ㅤ晡摡㑡捥扤㙥ㅤ㌷㍦愰㘷ち㑡㘱戸扢㔹㡣〳愹㡡搱㐵㑤㑢㔱ㄱ攱㜰㤴㙤㜴ㅡ㠸慢愰戳摣扤㌸㤵㈲昸挷㉦㠵㔸㍦摥ㅣ晡昲昶ㅡ敡㌸户ㅦぢ攴て昶搷昵ㄹ㡣㡤户㤲㘳㈰㘱户搴慡ㄸ㕤て㍦㡤㉥㕣㜴㑥ㄸ捤慣㝡ㄶ〷昱㈷攱慣㍥慤㐳晦㌳㝡慤㌸敢っ㝢㌳㡣摤愲晦ㅦ㐴挱愶晡㕦㌰昶愶㄰昹㠱㌸挳〷㥤昱㤳㑤㐳㌶摣ㄱ㜸戶ㄱ扣㔱〷㘳㐳㘵ㄹ昲㡥㜲㡢昸㜸㌵慡㔶ㄲㅣ㝥慦㝣晢搵㠸㐶㕦摡戶〳㕤〵㈰㘳㐳晡户㈰㠲扡昶㙦㤵㕢挹改戶昰㄰㍡敥㌹㘱㔷㝣㉦昰慣㜰㙣ㄱ㐱摦㌱㝥㝢㘶挱收㤹ㄲ摦㙣ㄷ㙡㌷㘱㈷〶ㅦ㐶㥦㤳昳㄰搸㈷㘵昸㝡挵㈲ㄹ㔹搸㕡㈴㠳摦㈱㡤愴挲㑢搴づ挱㘵搶晤㜵戳㠶㑦㔷攷攱敢っ㔹戴㉤㤴㕤攴㜱㙥扦愱挱慤挳ㅤ慤昷挳ㅦ㈴㙢ㄳ〸㡥愹㈵㍣昴㌰昷戵㝤て㕡摢挶㙢ぢ搸戲㌷㥦㕢㐹㝦ㅥ㌸摤摡㕢㕡㐹㠶敦攴ㄷ挹㈵愳㑣㠸㑢晢㠷昱㜷敢づ㕡㡥㌶ち㍡㡦㍦攸愶㈳㙣扣〶昷搹ㄶ愲摦㘷搱㔵㑣ㄱ攰㘷㤸㜱㠶て㠲㕥㍥戲愲昸ㅡ㤶㐵〶㐰㍥㔷愸〰㜴愷敡攷㌶愲敡㤱晢搸ㄳ㐹昰㡣㐱㜲㉣㠹慦愰㈱户㉢㕡㌶㔸㠲换ㄶ敡㉣㠱扣㤱昴㐰㍥㈷㜸㤶㔰ㄳ昹ㄲ㍡㌴㈶㘲愳戴晢㐴扥戸搱㐴〴慤〰戵搰昴昸㈳㠹ㄶ㌱㙡愸㌶ㅣ〲㤷挰〳ㄸ㐹㤴挹㌰攵㈳㠵㑥㈱㡡㌱晣㤸㈸㐲晡㑤晣昷攵挳㉦扥挰昴昷挳㐲㐹㐴㔴戵慥㠲ㄲ㔱慤攲戳改㔵昸㈸敤扥㡡㑦㙦戴㡡ㄱち㑢捥挴〸〱㠶晡㐴ㄹ㝦搴慡敡挸㜰㐳昹ㄳ㘷〹昰㙢㤹挵㠸㠹ㄲ搵昷〲㌲攸换㥤㔷慤㉥㈲㤳昴搵戹ㄱㄹ㕦昹㈸㐳㠹㌷㈲改搴㈹㐴㕥搹㐲愴ㅥ㡢㑥散㡥摤ㄶ㐲〲㑢攲㘷戳㕤㘵㝢愱挷㔰扦㜸㍡㐱捣戱㘳挹㈷㔴㕡ㅣ㝣〲㘱㐴愶㈹〹㠹ㅢ㈹㍥㤶㌴晥晥て㥡扥㔳㔴㈰㠱㝡愲挶㈴㌸搵昸愳㐹攳〳昸㍣㑢戵挹昱㉡〱搳换㐹㘳ㄲ愶㙡晣㔴搲昸㙦〷昶㌶ㅡ㈷㜴ㄸ㡤慣㤳㐸㌲㡣㕥㜵っ㐸㝤慡㍤㡣收扡㐵㐵㍡㘰㐵挵ㄴ愱㉡㠶㕣㔳慡㜴㄰户㐲㝣㝣㉣㍤㠷㑢㑥戸ぢ〲㘹ㅢ晤㍦ㄳ㡥攳昲搳慣ㄹ㥡昸ㄶ㝡つ㔱㘷摦㔰㑦散㕣戰收㝤ㄴ昴㕢挷〳ㅣ慥慡摢㡡㐴㘰ㄷ攴愳晤摤挴㍢㥦㘱㐳㌶昷㈳㠹㤶㘹扣㑣搲㥢ㄶ㔱ㄱ㤶扣昸㜰㠲搹摣㤳㑤㥡㌱㥥〰㜲㈰㈶〱㤹㌱㥥〴㡣㈲㌲㝢㔸㌰㐲晥㔷捣晤㘱㔶㝣㠴攰㈹㠰㤲㈰戳㤳づちㅦ〵ㄸ㑥晥㡦ㄵ㘳㙢捡㜱愲㠹挷㤲㤷愵挹挸㜸㥡ㅤ㍥づ搰〷㍦慥㠸㠹戰㘴㝣〲㈵改㤷㔲㜰愸㤷㝥㤲ㄵ㥦㈲昸㌴㐰㐹攷㘴户扣㙢㕣㔳㡦㉡散㌳攸㉡㥥㈴挰捦昸㙣㥣攱㠳捥㝤㜸㜷㜷愳㤹㘷攲攴ぢ㝦挴㍣㕢㍥攵扦ㄷ㥦收慦㜳搱㝤昸㍦㤳攸捡挲捦㙢昷昴㌶ㄶ㤹㠰挶戹晡慤㘲戳㕦挳㌸㕣㔷㌳㤴挲ㄱ愹㔴㡡㕡㐱㄰摦㕣戰昰昰〶扥攵㤰慡㄰㠲㌴愰㉡摣戸攲㌰ち㡣捦戱㈹㜱㑣㍣ㄹ㥦攷ㄳ㔱慢㌶昱ぢ㜱㠶て㠲㜸㔵摤ㅦ㠹扢㈷㉦㈴慥㔵㠵摤昶㐲攲㕦㔵慣愴㕦昸㉣〷㔳挸㐲愶㔵㉢ㄱ㘹㡡㠶扥㠲捣㔰摦㌰攷昶〰㝥摡㐵㔱㌹㕢㍤㝢昶㤵攱晣搸搵昹〷摦㌷昸散换扦晥攳㌳㉦㝤昰搰㕦晦昵摣㜳㉦晤昹㤹ㄷ晥昵戳攵㐳扦㝣晥昹㕦摣昷昵ㄷ晥戸摢晡㠶昶㠳㔷收扥昱昸攴昹挷ㅦ戵㑥摦㜶昴昱て㍣㜲晦攴挲㘵攳㝤㝤晤晤户㡣晥敡慡户㡦㍣昹攸㡦挴捦㝦㜷愵㉢搴㜲昱㠲搶㘹㜰搹㙡ㅡ㕦㐵〶搳攰㡣摦搰㘹㜰戹㙡愳㤶攳㡤㥡㐶㐱ㄱ捥つ㑥㐰㔵㤸慤ㄵ〳晦〱つ搸戲㥥</t>
  </si>
  <si>
    <t>Percent perforated interval</t>
  </si>
  <si>
    <t>%</t>
  </si>
  <si>
    <t>390587f0-aa98-444a-8551-24ea4cb4c938</t>
  </si>
  <si>
    <t>Crystal Ball Simulation Trials</t>
  </si>
  <si>
    <t>P50</t>
  </si>
  <si>
    <t>P10</t>
  </si>
  <si>
    <t>P90</t>
  </si>
  <si>
    <t>Calculate Absolute Open Flow</t>
  </si>
  <si>
    <r>
      <t>Calculate P</t>
    </r>
    <r>
      <rPr>
        <b/>
        <vertAlign val="subscript"/>
        <sz val="9"/>
        <color theme="1"/>
        <rFont val="Calibri"/>
        <family val="2"/>
        <scheme val="minor"/>
      </rPr>
      <t>wf</t>
    </r>
    <r>
      <rPr>
        <b/>
        <sz val="9"/>
        <color theme="1"/>
        <rFont val="Calibri"/>
        <family val="2"/>
        <scheme val="minor"/>
      </rPr>
      <t xml:space="preserve"> for single gas rate</t>
    </r>
  </si>
  <si>
    <t>|Current Results|Sensitivity Charts|04. Jones Model.xlsm|Sensitivity Chart 1</t>
  </si>
  <si>
    <t>Percentile</t>
  </si>
  <si>
    <t>P100</t>
  </si>
  <si>
    <t>P99</t>
  </si>
  <si>
    <t>P80</t>
  </si>
  <si>
    <t>P70</t>
  </si>
  <si>
    <t>P60</t>
  </si>
  <si>
    <t>P40</t>
  </si>
  <si>
    <t>P30</t>
  </si>
  <si>
    <t>P20</t>
  </si>
  <si>
    <t>P1</t>
  </si>
  <si>
    <t>P0</t>
  </si>
  <si>
    <t>Variable</t>
  </si>
  <si>
    <t>Trials</t>
  </si>
  <si>
    <t>Mean</t>
  </si>
  <si>
    <t>Median</t>
  </si>
  <si>
    <t>Mode</t>
  </si>
  <si>
    <t>SD</t>
  </si>
  <si>
    <t>Variance</t>
  </si>
  <si>
    <t>Skewness</t>
  </si>
  <si>
    <t>Kurtosis</t>
  </si>
  <si>
    <t>CV</t>
  </si>
  <si>
    <t>Minimum</t>
  </si>
  <si>
    <t>Maximum</t>
  </si>
  <si>
    <t>Range width</t>
  </si>
  <si>
    <t>SD Error</t>
  </si>
  <si>
    <t>Base Case</t>
  </si>
  <si>
    <t>|Current Results|Sensitivity Charts|11. Inflow model Radial reservoir with CB.xlsm|Sensitivity Chart 1</t>
  </si>
  <si>
    <t>No calc!</t>
  </si>
  <si>
    <t>Statistics</t>
  </si>
  <si>
    <t>hp</t>
  </si>
  <si>
    <t>re</t>
  </si>
  <si>
    <t>rw</t>
  </si>
  <si>
    <t>pr</t>
  </si>
  <si>
    <t>gg</t>
  </si>
  <si>
    <t>ks</t>
  </si>
  <si>
    <t>ABsolute Open Flow</t>
  </si>
  <si>
    <t>㜸〱敤㕣㕢㙣ㅣ㔷ㄹ摥㌳摥㔹敦慣敤搸㡤搳㑢㑡㘹㑤㑢㈹搴挱㡤搳㠶㔲㈰〴㕦㜲㉢㑥散挶㑥捡㔵㥢昱敥㤹㜸㥡㥤ㄹ㜷㘶搶㠹㑢愵㔶㔰愰㠸㐲愵㜲ㄱ愵〵慡ち㔵㐲㐸㕣㕥戸扦㈰㈱㠱㔰㤱㜸㠰〷㈴㤰ち㐲昰〰㐲ㄱ扣昰㠰〴摦㜷㘶㘶㜷㜶搷㍢㜶户㉤戸挸㈷摤摦㘷捥㙤捥㌹晦昵晣晦㤹收㐴㉥㤷晢㌷ㄲ晦㌲攵㤹戹㙥㜱㍤〸愵㌳㌱攳搵㙡戲ㄲ摡㥥ㅢ㑣㑣昹扥戹㍥㘷〷㘱ㅦㅡㄴ捡㌶敡〳扤ㅣ搸て挸㘲㜹㑤晡〱ㅡ改戹㕣戱㘸㘸愸攷㈰晣㡤㈴て〶㝢つ收〱㤶㘶愶攷㤷敦挳愸㡢愱攷换㝤㘳㘷愳扥㠷㈶㈷㈷㈶㈷づ摣㜵攰㉤ㄳ晢昷㡤捤搴㙢㘱摤㤷㠷㕣㔹て㝤戳戶㙦㙣愱扥㕣戳㉢敦㤶敢㑢摥〵改ㅥ㤲换晢㙦㕦㌶敦㜸敢攴ㅤ〷て㕡㜷摤昵搶㐱扣㍡㜷㙡㘶㝡挱㤷㔶昰㌲㡤愹㜳捡㜷捣捡㡡捤戵㐹改摢敥昹㠹㤹㘹晣㤷㥡㍦㥥敥㥣㔸㕣㤱㌲攴慢愵㉦摤㡡っっ㜴ㅣ㜰愶㠲愰敥慣㜲昳っ攷㈸㤶㕡㌱㠳㔰㜷㘶㘴慤㘶㌸挹愸㐵㘷ㅥ㝢㔷㌳搷〷㥤㐵改〶㜶㘸慦搹攱㝡挱㔹挲㐰搵㈱攷㑣㈰㑦㥢敥㜹㜹捡㜴愴敥ㅣ慢摢搵㝣㤴㜲㝤户㈴㐳愴㈷愶㤶㍦㌱ㄵ㌸㌳㉢愶慦㘶ㄴ㜰㘳㌲摡ㅥ昵㉢慤㙤㙦敡㍥㉥愷慥摥挰㌱㙦敥摥づ㌵㘷㑤扦搱㜲扣㝢换㜸昱慤㌳戸慤㝢晢搴ㅥ戵昶㜹㔳昷㍥㙡㉢㕢㕢㡢㠱㤸扥搵㡥㘲㌱㐶㠱愰㥦愰㐸㐰〴ㅡ㈵㠲〱㠲㐱〰㤱晦〷戸㈴摤㤱㔵㕡搹搴捡换㕡戹愲㤵慢㕡㔹㙡㘵㑢㉢㥦搷捡㉢㕡搹搶捡昷㘹攵ぢ㘸㤳愴㘲㝦扦ㄶ愷晥扦㍦㝡㜱昷㤱挷收㝥昸扢挷㙦晣晡昴晢㤶〷㜷愱搱㍤昱愴㘶㝤昳㈲㐸慤㐹挵〷㈶昶昳摦收㕣〱愶戰づ㕡㜷㕡㤳㤳搵㠳晢捤摢㑤㥤换捡㐰㝥ぢ愱㡣愰敤愰㜵慦敤㔶扤㡢ち㜷搷㑤㥢㠱㙣㙥摣㜸㕣㌷敤搵摤㙡昰㥡㡤㉢ㄷ㐳㌳㤴搷戶搷㌵〷改攸戶〸戶㤲㠱㝡摦昵敤摤捥㥡戵扡㥣扡㘴㐷搵慦㙤慢㜶ㄶ㝣㙦戹㝢敤㔱㕦摥摦愸敤㤸搱ㄴ㠴摡㥡ㅡ扢㘳㤵㔱㔵㌴慦戱㤹ㄵ㉦㤰慥㥡摥戸戳㘰㔷㉥㐸㝦㔱㔲㈴捡慡㕡敡㤵慣㡡戹㝥㝣摥挵㐲挱慤搵ㅢ搳愵搶㤱㑢㈱㤸㔹㔶㌱摦㔵改㠷敢㑢收㜲㑤㕥搵搲㈴㝡㈷㉡昶戶ㄴㅦ昵㉡昵㘰挶㜳㐳摦慢戵搶㑣㔵搷㑣㐸㥡敡㐹慦㉡昳昹㥣ㄲち㄰戸㝤㝤㐲攴㙥敤捥ぢちㄱ㈹ㄴ㤳㤱慦㘹㈵扢㠹搳㔸ㅤ㔶㔱㤳愴㐹敤昵㥢っ挶昹㉡ㄹ㤳挱㠱愹㌵㔱㝦昰愵㙦摣㘴搸〶收㕥搹挶㥡㌶ㅡ慦晥挸㥡㜴挳攳愶㕢慤㐹㍦㔳晢〹捥挸ㄸ〶搰㉦㐳㈰㜴摤㍤慡㍡㜱㐹慣敢ㄷ敤㙡戸㔲㔸㤱昶昹㤵㄰㘵搰㤰挵㈲户戶㈳ㄹ㔷愰挸搸㑤㌰ち㔰㉡攵ち㝢搸愸㔰㐲捡改㤴㑥ㄹ扣摣㈲挸搹慦㠵㤷〷慤愳㜶㉤㤴㤱㔰ㅥ戶㠰㤱㐸慢㈹昴つ㤱㐴㝤戳ㄲ㈹㡣㍤搶っ愸搴戴摤㜰扤挹户ㅤ㕣ㄲㄱ搱㡥㉣搸㜶戲㠰愲愰㔵ㅥ㘴昰ㅡ㠸愶㑤ㅡ㘴㌷㑥ㄱㄱ搹㈰㐳戳㘳攴㔶㈲㘳晢っㄹ㠱昶㘹㈲㘴敢晤摤㘵〴㠹扤㤳㐸搹愹㉢㍦敥㐸戳㡤㙣昹㐸㥡㕤㠹㡤㌳慥㈲戸㥡攰ㅡ㠲扤〰攲㑦㤰㜰㤴㜲挸户㈶攳㌵㜸㌶慥㈳㜸㉤〰攴㤳㐱㤹ㄳ㡢㉡摡㔰㕢戱㈳搹㙥〸㜶戲㌲㡡㈳㔱㐴换戸㘱㘷づ㌹ち搱戱搵戹㍤㜴㙤㕥改搸㌷㜴愷捤昴㜲㐸㤱ㄹ㑤搳㙢摤愴㘹㝡㈳搸戴㐷扤㜵〳扡ㅡ㘳〴慦〳㈸ㄹ㌷ㄲ㐲戹搰攰摤㥡㐵㑦㤳昲㔵㘱ㄶ㐵挶㔰㡦ち㍥㈶㘴ㅥ〱㌲㠴㕣挷昱㘵挷㠶愶㌹㌸㙥扤敡㙤攸㝤摤昹㍢㐶㝡㥢摥摣搱㍢昴ㄷ扤㐸㉢晡㈶戰㤷昸㙤㔷ㅤ㜳㌳慡㡤㌷㄰摣〲搰愶㘳㜸晡㝥戱㥥〲㘵ㄶ㍢㈹捣敤愶搷㐵㔹戹㑢敢慢㔲㘹愰㐱㙢挹昴捦换㄰ㅥ㡣ㄳ戳戰㠵㍤摦㤷㌵ㅣ㙡慢慡㠰攷㤷慢㕢ぢ㠳愳扥攷戰㝣挷㐶づ㕥ㄵ㡡㈱㥦搷晡㜲㙤㌶㜲㠶慤㤹昲㌹愵㈸㠷㍡昸昶敥㐲㈲搵愹㤵扣搸㉦晢㝣戹㈳㐹㝡㤰㈴㙦挲戶ㅡ户〲㐰㑡㠸㕦㜷㤵㈸晢搸散捤慡㔹慢挵㑡て㕦挶改愴捤㠷搸㈱㐷〶㈲㠷敤㌴晣〷挱㤰戳㘸㍢つ㘱㌱攰㉣㐸扦〲摦㠲㕤㤳愵挸㉤㑢㔱戳㈳㉢㕥㈵戲愲慦慦攳㍣㥤攱㕦㔳㜴搲㈶㈵㌲戹㍤戳㌲攳㉣摥㈴㉡扡㈱㈹㔴㌲㕣㐳つ〹㐴捡㘳摢ㅤㄱ搳㠳㠸戹つㅢ㘷散㈷㤸㈴㌸〰愰晦〲㤲㘶慢ㅢ捦㜰㔸晦ㅡ㕤摡攵㜲慥㐸㌴㈸ㄷ攱昳㕤㠵搵㐱扥收㉤〴㜷〲戴㤹㍦㜴㐰㘶㄰愲㐲㜹㡡㄰㔵ㄸ挳㍡㙢换㡢愴㠱㕤ㄶ〲㑢㌳昵㈰昴ㅣ㐶㤶㠶慣㔹敦㤴ㄷ捥摡挱㉡㈲㔱愳㔶㥣戹㜷㐵扡愰㉥ㅦ戶㑦㕢㤹户扡㉡慢㠶戵攸搵㈱摡㑥捣㙥㠷㠳㌹戶〳戶愴㍡㥢㙢〲愹户昳㌱㠶㄰搸㘹攵㙦愵㌷㜶㑢摥㙦ㅥ晡㠶㥢㍢扡㘴㠷㌵㌹㘰㐵㑣挷㝣搱挲㉥㈲㜲㔰敤户㤶㔶㝣㈹㘷㠷慣㘳扥㕤慤搹慥㈴㌲㘰㘳㌲㔸㌷㈷捦㈳㑡戰攰㌱〶攸戹㐳搶㤲㙦扡挱慡挹㠰攲晡敥㤶㈷ㄵㄶ搱慤㘹摢つ昰ㅡ㠵㐵收㠷慤挵ㄵ敦㈲㈲戶㜵挷㍤㘶慥〶摢〲㉢㈴晡㈸㈹搴〸㑤㘸㥡㈸㙡挵㕥昱挳〳㜹㉥㐷摥换ㄳ㈸㕣攵㜴晡捣㌳戴㌷敤晡㌸㐶㐳㍢㥤㜳ㅡ㐴昴愸㔱搸㤷㈹㠵挹愹挶㕤散昳㌶㠰扢㡦㥤㌹搱㡣捣扤愴㤸戵㑥㉦㝦㠶㡣㔷㘴搱〸㠴搰㐷户㉢㈲ㄵ㤶㤱㜲挰㠱挰㌸㥦摡挹慦㘴愹㌶愴扥㕤捤散㔱㐴㤲〶慤㌹㜳㔹搶㄰㡦㜶捣㜰㔷昴㐰㌳搶㌱㙢㐱㕣㌷攳㌹㡥㐹搲㈲㔹㉥㔶㑣㔲昰㔴㍤昴㑥摡慥㘱〱㈸晡㡢㡢捣㑢㈸㌲㉦愹愲㐱敢㌴㐳㠳㉡捦戱扣昳愶㙦㠷㉢㡥㕤㈹昲㠱攱扢㙤㐱㤳㘰㜲㑡摥㈴㈵㌲㘳慣捤㥡㍦〳㤳㉤㤸〰扡㈷㈰㐷戹㜵㐴㍦㈸㔷ㄳ〵晣ㄳ㍤㍡㤶㈰㘰㤴愷搴㜸〷㐶搳搵敤〸㠸ㅣ㤵㉥㈷㜷㌰㉥㍦㠴㤲㐸〸ㄱ敢ㄹ㈴〲慦㘰㑡挸搳挵㕤戰捥戸㜶〸散ㄱ㘳㐷敤㜰㌶〰捡〱㤰㔵挷摢㙢ㄵ㔶㔳㥤挶ㅢ㕡攱㠶捥慡ㄶ㌵㜱㝤㘷㝤㕡㙦扣㝥㠳敡㐸愳愴ㄴ挹㘶㡤㤴㘶搹㘰㡥摢㐹搵〸愵戸ㄳ㙤㈳戲摣愶捤㝤愷ㄴ㜹〹㡡㐹搱㑣捥㜸愷㈲ㄴ〴㝡㘳ㅤ㐵㥦㝤㌶㜹愴㈲㌶戴〱㑡搴㔳㔱搹㔰ㅣㄲ㍣㠱㙢㈷㔵㔹㡡㥦挰摦扢攲散㝣㍤㙣愹㌱㉦㡤挶㌵㔳戵摡扣ぢ㉢愱㘲晡搵㙤挲搲㔸㕢愴㘱ㄴ㜷昶慡晤愳敤㑤㌱㘲捣㠶っ㡢㘴昸㠱挱㠶㘰慥㔴㐴㤵搶搹㄰户扡㔱㕣攴搳㐹㘹扡ち〳㡢㘱㜵㔶慥㈹㌳慣㘹挹㡦慡づ㡤搳愲㤲愳㠶㌵戵ㅣ㐰愵㠷㤴攳㜱㑥㌱戸㘱㥤愶㕢ち㤷ㄸ㈰㜶攳摣㐲㈵㐴㘸户㌱〰㑦〶摢〷㍢搸㤱㈸㜴㐲敢㡣ㄲ戴㤰㐱戸慤㡢㈰敦昴㠸㔱〸㔲㑢愵扦ㅤㄶ㕦㝣㤲改㙢㠷㜳㐹㈶㘶㈲㠶扢㌲慣〷㈰㌷ㅤ㤹㈴ㄷ㡤㈶〱昳㐸戲㈹愱㌵㤸㤴搱挴ㄸ愲挹攷㠷戸挵挳㔸搶㌰搹愶㠶㝢㙥愱つ㙤㕡㕢摦㘵㥤㜰㉢戵㝡㔵㉡㔵㥣挸㙡愵㤱户〵扥搴ㄵ挰㠸㥢㌲昶㈵摥㤴ㄳ㌸㑡㜱挹㐴㔲敦㜶户㜱ㄸ摤㤵㤰挳ㄸ㤱敡㘳〰㌲挳㉤愷〲㘲ㅤ昷ㄴ㘸ㅦ敥㙥㕥㘰㔰㤷攷㈰搲㍡㡡㈸换收㜰ㅦ慦ㄱ㐵㔶摣㤶㙡㌶攷捤㜹戴搹㔳㐵挷敤愸㘸㕢攰〸敢㡣〴㕥愱〰㘳愴㐷敥攰㈰戹换㜱㜴昷昲㐳敡㌱㜷ㄹ愸㔰ㄸ㄰㡣昱昲ㄴ㤴挳慥㠲㤱㘸㜰㙢㑤慢㕢㌰晡㑢换摢㤸〲㄰っ〳搳愰㐵换挸挰㤹㐱㝥㜳〳攷〶戴捡㠸㤰愶㠳愹㡣㔱㡥挲㘱て愴㠱㥢㜸㤰㕥昲愰㠴挲㍤敡㘲㔸㜲㌷㜱摣挱ㄱ挸昳慦㙡㉢㕣㌰㐳㕣㝦㜱昷戶ㄵ㑦㔵慢㌴㜷攱㥦摢ㄶ㔸挵搵㡤挸ㅣ摤搳㜶㈹㑢慤㠹昶摤㑤㙤ㄵ昱㘵挱〳戳ㄳ挷捤戰戲戲ㄸ慥㐷ㄷ户㝡㈵〹晤㐷昰㐷㙣昸㜶摡捣㜹㤷ㄷ㔱搷戸昷愵ぢ慥㜷搱㔵昳搲〳摥晡〳㠵攰ち㘵㍦㈷㔹捡晤ㅢ晦㔴搲㜲晡て㌱攲㔶愶捤〱㥡づㄲ㡥愳㔲㈴つ挶㤰捦愰ㄳ搸敥㡤㕢〳愴㤳㍤㙤㜴愲〴挱づ愱戸攷㕦㌶㐲ㄱ㍦〰㕡㐹㉣搱㤱ㅣ㝢晥ㅣ㔸㕦㝣ㅦ㈵㐴㌸㥥㘳㌱愲扦づ戹っ搴㈹㐱ㅥ㕦昱攰㠵㤰晦ㅦ㉣㈵摣扣㈱㍢晤ㄷ㤸㔹㝣慦ㅤ㐵搷ㄳ㐵摦敤㐰㤱攰㌵㄰挵扦㜷㈳㤳㈴㥤攱搹ㄷㄵ〸攷㥡㜶づ愰慦昸㠵摦晦攱〱㜴㉥㈶づ㘵愳㈱搴㜶㌳㥥ㅢ㈶㐲㕦㠷㠹挰攰扤㌲ㄱ㑥㈲㈳ㄸ挵㡦㑣㠴搸〷㌲㡦㠲捤㑤〴挶昶㌲っ挱㔴愸㌵攵搶攰〹散㉡㠷晥戱攳戸㜸㉢〳挴昳愱戴㠲ㄹ㜸愴慥敥㉣㕥㌰㝤搳搹慢捡㡦昹ㄲ捡捣㕦挲㑤㙥搵㠵㍤慥摤戰㐶㜵摡挰㔷㤱㜸搹㜷晣㈹㕢扢扦づ㑣㐵㈹㜲摦㡢愲㈸扣〴㑦㠹攰戹㈱昷愱㍤摦㌸昶晢〷ㅥ㌹捣摢㙡㌱慤敡户㈲摦㑢挸㥥昶〴㠲扡愹㡢㈲㔷昲挳㥣㤳昸㐴挹㕥慤挹㘹搳㔷㔶㔰㘰㌸㐹㌶㈲扣ㄴ㘱㐶挴户ㅤ㑣㑣摣㝢㠸㑣捣㠹㌶㜷愷晡戰㐹戹〸㈷㔲ㄳ㔷㍥扤㈴㙣㈸扡㉡戲ㅥ慤㑤晤㕢㔰㐵㉦㜲㈲慤㔶㈲㑦㥤㑣㐲㝣戳㕤搷ㅤ愴慥㡢づ㌲っ晢㈷㔲ち昱〷㔲㐸晡㈰挳ぢ〱㑡㑡㥤㐶㐶扦つ㈰㈳戲搶ㅥ攲愵㍦㘰㐷〸挸挶愵扦ㅥ㍦㘲挱㉥〲㡢㠹㉦扥搷ㄳ㉤㙤搱㐴㌵㌱㔴慢㙣㥡㐵㘴搴攱㠵〵㤳㐹改ㄲ㌲㐹搲て㈰户㘵㜷ㄴ㕦㌲攴㐴㠱户㠸戱㜵㠷扥戶㤲㜳挴慤攳收〷昴㑣㐱㈹っ㜷㌷㡢㜱㈰㔵㌱扡愸㘹㈹㉡㈲ㅣ㡥戲㡤㑥〳㜱ㄵ㜴㤶扢ㄷ愷㔲〴晦昸愵㄰敢挷㥢㐳㕦搹㕥㐳ㅤ攷昶㘳㠱晣挱晥扡㍥㠳戱昱㔶㜲っ㈴散㤶㕡ㄵ愳敢攱㘷搰㠵㡢捥〹愳㤹㔵捦攲㈰晥㈴㥣搵愷㜵攸㝦㐶慦ㄵ㘷㥤㘵㙦㠶戱㕢昴晦㝢㔰戰愹晥ㄷ㡣扤㈹㐴扥㌷捥昰㐱㘷晣㘴搳㤰つ㜷〴㥥㙤〴㙦搴挱搸㔰㔹㠶扣愳摣㈲㍥㕥㡤慡㤵〴㠷摦㉢摦㝥㌵愲搱㤷戶敤㐰㔷〱挸搸㤰晥ㅣ㐴㔰搷晥慤㜲㉢㌹摤ㄶ摥㡦㡥㝢㑥摡ㄵ摦ぢ㍣㉢ㅣ㕢㐴搰㜷㡣摦㥥㔹戰㜹愶挴㔷摢㠵摡㑤搸㠹挱て愲捦愹㜹〸散㔳㌲㝣戹㘲㤱㡣㉣㙣㉤㤲挱敦㤰㐶㔲攱㈵㙡㠷攰ち敢㥥扡㔹挳愷慢昳昰㜵㠶㉣摡ㄶ捡㉥昲㌸户摦搰攰搶攱㡥搶扢攱て㤲戵〹〴挷搴ㄲ摥晦㐱敥㙢晢ㅥ戴戶㡤搷ㄶ戰㘵㙦㍥户㤲晥㉣㜰扡戵户戴㤲っ摦挹㉦㤲㑢㐶㤹㄰㤷昶て攳敦搶ㅤ戴ㅣ㙤ㄴ㜴ㅥ㝦搰㑤㐷搸㜸つ敥戳㉤㐴扦捦愱慢㤸㈲挰捦㌰攳っㅦ〴扤㝣㘴㐵昱㘵㉣㡢っ㠰㝣慥㔰〱攸㑥搵㑦㙦㐴搵㈳㜷戳㈷㤲攰ㄹ㠳攴㔸ㄲ㑦愱㈱户㉢㕡㌶㔸㠲换ㄶ敡㉣㠱扣㤱昴㐰㍥㈷㜸㤶㔰ㄳ昹〲㍡㌴㈶㘲愳戴晢㐴㍥扦搱㐴〴慤〰戵搰昴昸㈳㠹ㄶ㌱㙡愸㌶ㅣ〲㤷挰〳ㄸ㐹㤴挹㌰攵㈳㠵㑥㈱㡡㌱㝣㥦㈸㐲晡㘵晣昷㠵挳扦㜸㥥改慦㠷㠵㤲㠸愸㙡㕤〵㈵愲㕡挵攳改㔵昸㈸敤扥㡡㑦㙤戴㡡ㄱち㑢捥挴〸〱㠶晡㐴ㄹ㝦搴慡敡挸㜰㐳昹ㄳ攷〸昰㙢㤹挵㠸㠹ㄲ搵昷㈲㌲攸换㥤㔷慤㉥㈱㤳昴搵戹ㄱㄹ㕦昹㈸㐳㠹㌷㈲改搴㈹㐴㕥搹㐲愴ㅥ㡢㑥散㡥摤ㄶ㐲〲㑢攲㘷戳㕤㘵㝢愱挷㔰扦昸㜸㠲㤸攳挷㤳㑦愸戴㌸昸〴挲㠸㑣㔳ㄲㄲ㌷㔲㝣㉣㘹晣敤敦㌴㝤愷愸㐰〲昵㐴㡤㐹㜰慡昱㐷㤳挶〷昰㜹㤶㙡㤳攳㔵〲愶ㄷ㤲挶㈴㑣搵昸㤱愴昱㕦づ散㙤㌴㑥攸㌰ㅡ㔹㈷㤱㘴ㄸ扤敡ㄸ㤰晡㔴㝢ㄸ捤㜵㡢㡡㜴挰㡡㡡㈹㐲㔵っ戹愶㔴改㈰㙥㠵昸昸㔸㝡づ㤷㥣㜰ㄷ〴搲㌶晡㝦㈶㥣挰攵愷㔹㌳㌴昱㉤昴ㅡ愲捥扥愱㥥搸戹㘰捤晢㈸攸户㑥〴㌸㕣㔵户ㄵ㠹挰㉥挸㐷晢扢㠹㜷㍥挳㠶㙣敥㐷ㄲ㉤搳㜸㤹愴㌷㉤愲㈲㉣㜹昱攱〴戳戹㠷㥢㌴㘳㍣〴攴㐰㑣〲㌲㘳㍣っㄸ㐵㘴昶戰㘰㠴晣慦㤸晢挳慣昸〸挱㈳〰㈵㐱㘶㈷ㅤㄴ㍥ち㌰㥣晣ㅦ㉢挶搶㤴攳㐴ㄳて㈴㉦㑢㤳㤱昱㜱㜶㜸ㄴ愰て㝥㕣ㄱㄳ㘱挹昸〴㑡搲㉦愵攰㔰㉦晤㈴㉢ㅥ㈳昸ㄴ㐰㐹攷㘴户扣㙢㕣㔳㡦㉡散搳攸㉡ㅥ㈶挰捦㜸㍣捥昰㐱攷㍥扣扤扢搱捣㌳㜱昲㠵㍦㘲㥥㉤㥦昲ㅦ挱愷昹敢㕣㜴ㅦ晥捦㈴扡戲昰昳摡摢㝡ㅢ㡢㑣㐰攳㕣晤㔶戱搹㉦㘱ㅣ慥慢ㄹ㑡攱㠸㔴㉡㐵慤㈰㠸㙦㉥㔸㜸㜸〳摦㜲㐸㔵〸㐱ㅡ㔰ㄵ㙥㕣㜱ㄸ〵挶㘷搸㤴㌸㈶㥥㡣捦昲㠹愸㔵㥢昸戹㌸挳〷㐱扣慡敥昷挵摤㤳ㄷㄲ搷慡挲㙥㝢㈱昱慦㉡㔶搲㉦㝣㤲㠳㈹㘴㈱搳慡㤵㠸㌴㐵㐳㑦㈱㌳搴㌷捣戹摤㡢㥦㜶㐹㔴捥㔵捦㥤晢攷㜰㝥散摡晣㝢摥㌵昸攴ぢ㍦晦挳ㄳ扦晡挰愱㍦晦敢改愷㝦昵挷㈷㥥晦搷㡦㤶て晤昴搹㘷㝦㜲昷㔷㥥晦挳㙥敢ㄹ敤㍢晦㥣㝢收挱挹ぢて摥㙦㥤戹昵搸㠳敦扤敦㥥挹㠵㉢挶晢晡晡晢㙦ㄹ晤搹㌵㙦ㅣ㜹昸晥敦㠹ㅦ晦收㙡㔷愸攵攲〵慤搳攰戲搵㌴扥㠴っ愶挱ㄹ扦愲搳攰㜲搵㐶㉤挷ㅢ㌵㡤㠲㈲㥣ㅢ㥣㠰慡㌰㕢㉢〶晥〳攷㈵戲搶</t>
  </si>
  <si>
    <t>Skin Var</t>
  </si>
  <si>
    <t>㜸〱捤㔸㝤㡣ㅢ㐷ㄵ昷慥扤㙢慦敤㑢摣㕣㍥㐸㐸㔲㡢㠶㝥㜰愹㜳扥摣攵慢ち㌹㝦攴㍥挲攵敥ㅡ扢㤷㍦㉡㘱敤㜹㘷捦㥢摢て㌳扢戶捦㐹㈹ㅦ㐲ㄵ㌴愵〸㉡㔵戴㉡ㄲ搰㡡戶㑡㘹慢戶〴㤲ㄶ㕡〹㤰㕡晥慣㉡㠱〰㠹ㄶ㉡㔱愴㈲㔴㄰晤ぢ〹摥㥢㕤㕦晣戱愶挹㜱㐸㤹㍢㍦捦捣㥢㜹㌳昳收晤摥㝢攳〰ㄷ〸〴晥つ〵扦戱㠴戰戲戳搰戴ㅤ㘲愴㜲㤶慥㤳戲愳㔹愶㥤捡㔰㉡㌷㘷㌴摢〹挲〰戱愴〱摦ㄶ㑡戶㜶㤶㐴㑡㜵㐲㙤ㄸ㈴〴〲㤱㠸挴〳ㅦ㠵攰㈷搱㙡㐸㌸㉢ㅥ〲㔲捣㘵攷ㄶ捦㠰搴㠲㘳㔱戲㌷戹攰捥㍤㥡㑥愷搲愹㤱挳㈳〷㔲挳㝢㤳戹㥡敥搴㈸㌹㙡㤲㥡㐳㘵㝤㙦㜲扥戶愸㙢攵捦㤰㘶搱㕡㈶收㔱戲㌸扣㝦㔱ㅥ㍤㤴ㅥㅤㅢ㔳てㅦ㍥ㄴ㠷愵〳昳戹散ㄴ搱慢㈰㙦扤愴㡡㈰㜵㌶㤷㥤愷㐴㕤㉦㤹〲㉡㈲㥤㈷㘵つ㌵㐶〸搵捣愵㔴㉥ぢ晦㙤㕡㠱搶挱搴㕣愱㐰㑣㕢㜳戴扡收㌴昱㝣㤲㌱㔷㕥㕣㤰昵ㅡㄱつ戶愵㠸戱㈰搳㔹搹㈰〳挶㕤㌶㌹㈵㥢㑢〴㕢㠲㌱㔹搳㤴㄰摣㘴昰㌶扦㠵㍣㈵愵收㜲搹㕣㐵愶づㄳ㠹ぢ散昳ㅢ捤㔶㑡戵㙤㠵捤㘱扤愸ㅥ㉥收搹ち㕢ㄳ㜷ㄹ㐶ㄲ〱㈲㑡㐰〶摢㘶㈶搹搴㘴㥡ぢ㝤〸ㄶ搷㍥㌱〶㈳昹㤲捣㤷ㄶ昹㔲㤹㉦㈹㝣㠹昰㈵㤵㉦㉤昱愵ち㕦搲昸搲ㄹ扥戴っ㘳㕡㈵ㄲづ昳㕥㤹㝢攵㥥敦㍦㜸挳㡦收㕥㤰挶㥥晦攴㠹㘷ㅥ㠸愳慣㔹㌸㕢㙡㤶㌸敢㘴〸〲㥥改敡㜵ㄹ㠷搱㠲攱㕥㐵㥥搸㘵〹敦㘹摡㔴挸㡡〸㌵戸扦戸㤱戳㑣㠷慣㌸㜹搹㤱挳挶扣㑣㠹改㐸㌰㘸㠸捤㜲㙢㌸㜳㠰昵戵㘶㐷扤ㄶ㐸㐸戰㙡㥢㤴ㄸ敢㜰㈵㜱〰扤㘰挸愵ㄱ搱て捣㔳戲㕤㜱攴㐵㥤散改扡㜲搴ㅢ㔸搹㕤㡥愶摢㈹㄰㌹㐹慤㕡ㄵ㌵扡㕥㜲㤸㈱愳㘱㠸〳㐰㤸敢挱㙦㔸㘰㕣摡〰㕦㔱〹㤹ㄲ㌲搱㉤挱ㄷ㤴ㄶ㉦扥〹ㅡ戰挵扣㘵挸㥡戹㑥㤷ㅢㅦ〴愱㜷㝡㔶㥣愷㜲〳㄰㜹㐵昴㐸㙡ㄸ晦㍥摡㈵㠱㐷㔲挷搴㠳㙡㍡慤㡣つ换晢㘵〱㈱㜰慤㠸摡っ㜳攲挶㘹捤㔴慣〶㠳搸㈶〳昰挳㘰㔳㙣㔶〹敢㡡慢㐵㤹㉥ㄱ㠰㉤㥤捥㙦㔶㜳ㄶ愵㐴㤷ㅤ愲戰づ昴搰摢㍡㍢敤〹㙡ㄹ搸扦㌳㉢摢攴ち㝣㠷㔴㜷愱慣㔵㌳ㄵ晢攳晥捣㠲〳愲㜷㜴昳慥〸改㤹㔶〰㤷㐶㙣戶搳摤摤搳㤸昱㘷㔶㌴㤷扤慢㡢つ㑥捤㕡散捦㥤愰攴㜳慢摣㥥ㅤ㘵㈰㑣搵〹昲㝢㑥改戲摣㝤㠱ぢ戲㙣㘲戲敤つㄹ昳㕡㜹㤹搰〲挱㈰㐷ㄴ㜶搴㉤挸㈲㠰挷㌲戱㠷收㔰昵攰㔵㤵㑦戴昷慡挷㔷ㅣ〲㘸㔶㘰扦㄰㙤㥣㘶ㄱ㤱戴戵㘳㠸扢㈶㌰戶㜷㜴㑦㔸攵㥡㡤愸愵㤶摥挹挹㈸㜵ㄹ搶㔴㑥㕡ち〹㠵昸㘰㈰ㄴ〸㘱㠱㌰ㅡっ〲㤴㠷扢㠰捡㐲〶捡戶摢㝤㜳㥢攵愰㜳摥㝦㔵㤳㍡捤ぢ攷昹戹㡣搵昸捦㝤慣ㄳ㉢愹㔳愰㍤搰㤲㑥㄰㐸㝣户㐷㘹摢攸ㄵ慢挱㐵㝣晤愹㝢愲㌶㥤愱摤攲攸㕢晢ㅦ㠵㠹㕤戵㡣晦敦㘰㥥ㅦ昴㑥㝦扣づ㍥㝢㑡㌶ㄵ㥤搰晦慥㉦摣㤱㠴挸㤶戶㈰搹㡡㘴ㅢ㄰㑥㜸て㍣㕣㕦㙤㘲戲挴慤㜰㑤愱愱㈹㑥㐵慣㄰㙤愹攲㐰ㅦ攴㔸㤱〸慡摡〶㕦晡㍤㜰昵㈲㈴㔹㜱㑣戴愴敤㐸㜶〰㠹㐶愳慥てㄵ愳搲㑥㘸㡢扢㠰㙣㙡て挵慥愵㐴戹㄰㍡㕤扦晤慦㠶〸㡣㝤搱ㄹ㑢㔶㈶攴㌲愴㙣㘱㉦㘱㡢攴㉣愳ち㠱㡢㈶㜰㘴づ捣ㄶ攰㔰搷ㄴ㐲㈳搸㔱㠰挴㌰〴昹㥡㉤㌲搰摢㄰㤱㠲〱㐱㠸㐵晣搶㥡㙥挹摡攳㈹户㍤昱㥣敥㤱晦晥㥤㠷㡥攱㜹愳㔱㡣㑣搲㙥㈴㌷〲ㄱ㔰挹搷っ㤴㡤㌰㘹慢㔱愸㔸㡤㈹搰㌰戱摤㝣挸捥㔱捤搹搶摢つㄱ㔶㌶戶戳晥㐹㑡挰㌷搲㈲戸〸㜶㐶㥣戱挳㤷挳㈶敤㘰㜶摡㠶搰㈱㜵㐱㈳つ昴敢㌷昶戲㈰愱换搵㙣挷㘲〹挱敥㕥㝥摥㥡戵㥣扣㘶㔷㜵戹戹挷㠷敤㜲㑥㔷㠸〹㙥㡤㠲㜷晢愸㐱㔶戵㑡ㄴ㥦㍤ㄶ慣ㅡ㉤㤳改晣昵攰ㄸ攱愶摣挲㌱㥦挸㐵㌸㤱攷愰慣つ㤳ㅣ挲㈵㜰㙥昳戳㤳敦㥣晤捡㌱㐰㈹㠷戸〱攴〸㠸搳戵昸㑥㑣㕤〶㍡㈲昶ㄶ捣捣㑦挲㙢㐶慢敡㈴㉢㔳㌰㙣㡢摡㤲搱慡扡㠶搷〶㑣ㄷ㉤搷㠳戲㈱〰戹愱㈷搵摦昵戶㙤㥣搹㈰ㅡ㌳扡㍢㙥㜳㔷㡣㘰攷㐶愷戵挶扢ㄲ摥〶㔷㜹㡤ㅢ挱〷㘸戸㡥昹㜶愹〴昹㉢戴戰㜰挲ㅦ㐰㤴敦晥搰攳㠶㑣㝣㐱戱㔹搱㘵搳㙡㤸㙣攷㠲㡤㘹㄰ち㤴挲㘱㍣㐶ㄴ㍥慣㡣㠱搵㜰慥搵愰㘳ㅦ昲搳㤵㥢慥慥㍥昱愶ㄵ㠸ㅣ摥㥢㉥㡥㙦扡㈲㈵散攱ㄶ㘱つ㔰攱㠰㜱摡愲换㡢㤶戵㡣㡦㠸つ慣㘵㔷〸㜱昰㤱ㄵ㌳摣㤷㈲搶挱昶㠳挱㡥㠷㤴愷㜷㘴㘲戲捣ㄲ㘹昱㈶愸〵㈷㘸㤹戵戸摦挱昹昱〱昶敥㠵戳㤷㌲昷㥤挸㍤㝡昹㤶㥢愷㑥㍦㜴㌷昷㕢㡦㜱摦捡挹摦㕦ㅡ㝤㘳收㤱㔷换晦㝡换昹攱㕦㌹ㄶ慤㔰摡㉤㐰㌰ㅥ攰㐷㐰昸㕣㔵戴㑦挰挰㡤敡慡㐷㉢㙡㡥㑥㘲慡㙢㌰㔸㡦愸攰愳㈰ㄳ㔳挲㙡戱〲扡挸て愸㤳㔴㔳㜴捤㈴㘸㔰㤰攳攲㌳㜵㠶㉣㐱搶㌵㙦攱㤳搸㌲〷搴㈲㤵㑤ㅢ㈳㤰㔹㙥㙥敡㘸㌱っ〹㙡㔶㌳㙤㔸㠶㜹㔱慣㙦㔴搱挹挳㝤搶っ㜳㔲慥摡搷〳挸搸慦㈴愰ㅥ㈸慥㑢攳㌹㥥攷㈲㝣㘴㡤㌸〹㠸户㠲愸㐴ㅢ㉥㡦㈴㌳㜳ㄳ㤰㤷昱捣摤昱㈳戸㤴㙢慦㤸㈸㕣㝤ㄲ㠶挶ㅦ㘷扦㍢㜸搹㜱搰㉦㤲慦㘶㠹〸㌷改㌶㈰ㅣ收ㅦっ㌹㥦昲㉡搸㐸㘰搰挶ㄸ㉥づ〱搹㤰换㤶摡㜲㍥㜱㉦昴摤〰㝤慥愱户昰㤲挰ㄸ捦昲ㅣ㝣㕡㐹㈹㈰〹㌴㐸搶摡㠷㕤挳㐸搲㐸昰㤸搲㝥㈴愳㐸挶㠰㐴㌹戶ㅤ㙣ㅥ〰搲㉡〹摣ㄶ㈲㕦㍡〸㘴㈰挸愱㕣㠴戲㜸〸摢ㄹ㕤㑦戶挰㘸㡢㠷戱慢攳㜷ㄳ昱〸㜴愵攰挷慢攴戴愹敡㔶㈳㘹㐰㈶愴㈷㑦挹㡡㈶敢㐹㑡㙣㐲敢㤶㐶㤳つ捤愹㈴㈱ㄷ㕥搱㙤㠳晢愵〷戴㜳捡挵摢㙦㍥昹敤捣昹收捥㜷㙦㥡ㄸ㍦挷晤挲㘳㜴晦愸挱攱昱㔸攲㠸て㘳昱搳㐰㠲ㄹ摢㜰昱晣㥡㌷愹〷捦慦㝡㡣换㙦㕤㜸散敢㈳㤱ㄳて晣㡣㝦晤㥥摦愴㘳ㅣ敡㘹㔵㥡㠴搲㕣㐹慦昴㤳昴戲挷昸搲慥㌷扦昰㥡昱戵㠹ㄷ㍦㕦搸昷搳㤷晥慣㜰愸㙣㍦㐹㍦改㈷改挷ㅥ攳昶㙦晥敤㥦㕦晣攰挱昱㈷㝥扤慢扥晤㡦愱㜷㌸扣㌱㍦㐹㉦昵㤳昴愲挷ㄸ晤敥㘷挹搱户摦捣㕥㝣攱搹㍢捥晦改㕢捦㜱㜸敤㝥㤲㥥敦㈷改㌹㡦愱㕤晣昹慦晥㝥收㡤㤹昳摢扥昳搴挸㕣攳〳づ㙤挷㑦搲㌳晤㈴㕤昰ㄸ㤵㠷摦㝦晤换㤷挳㈷㉥㍥昲昸㍦〶㥤て敦攵搰〰晤㈴㍤搵㑦搲㤳ㅥ愳㌶ㄸ㝣慦晡昴换挷㉦㉤㙣ㅤ晢敡㌷㥥㕣㐹ㅣ〰㐹㔸〴㌴搷㍢晣挲㑤捦ㅢ㙡愸晢挱㝡ㅣㅥ愰㑤㐴㔲㄰㌲㜴㠱戹换㄰㝦㘴㙤戲㕡㈱ㅦ〱㉦晣〰㜶晤㍦挸㐱捦搰ㄹ戱ㄱ昲搲摤㈸ㅡ㐹㜷搴挶㐷挶〴㥥愳敢㡤ㄴ㡢㘱㡣㝥晡搸㕦挶敦ㅤ扦㍦ㄳ晢て搴摡㘴昶</t>
  </si>
  <si>
    <t>㜸〱捤㝤〷㝣ㅣ搵戵晥㕥㤵㤵㘶㉤㕢㡢㙤㥡㑤㔱挰㠰戱㠹㤰㔶慢戲㠰㠳㙤挹ㄵ㘳ㅢ换挶ㄴ㘳㜹换慣戵㔸搲㥡摤㤵ぢ㔵㈱戴〴㤲㔰㐳㌳㈵㠱㐰㜰〸ㅤ〲愴㔰㐲㘸〱ㅥ㠱攴㈵搴〰愱㤳㔰㐲〹㝦昰㠳晦昷㥤戹戳㥡摤㤹㤵昵㜸搱敦㠷扣㝢㜴㑦扤攷㥥㙦捡㥤㤹慢戱㑦昹㝣扥㉦昱挳摦晣愹㘰㘳愷捥㡤搹㥣搹㕢摦㥥敥改㌱攳戹㔴扡㉦㕢㍦㈳㤳㠹㙥㕣㤰捡收捡㘱攰敦㑡㐱㥦慤散捡愶㡥㌵慢扢搶㤹㤹㉣㡣㉡㝤扥敡㙡愳っ晡㕡晤つ摡㡣㐱㉦愳㠲〴㔶㍥挳㑦㔲㐵㔲㑤㘲㤰〴㐸㐶㤱搴㤰㡣㈶ㄹ㐳挲㘸㐶㤰㘴ㅢ㤰㥡戱㈰㑢摢㘷㉥㡡ㅤ㡤摣㍡㜳改㡣戹㑦摤愱㔶〶搳ㅡㅢ敢ㅢ敢㐳㤱㔰㑢㝤挳㍥㜵敤晤㍤戹晥㡣㌹慤捦散捦㘵愲㍤晢搴㉤敥㡦昵愴攲〷㤹ㅢ㤷愶搷㤸㝤搳捣㔸㐳㔳㉣ㅡ㙥㙢っ㌷㌷㈷㈳㤱戶㥡㜱㠸扣戰㝤收攲㡣㤹捣晥愷㘲㡥㘷捣㐵敤㌳敢ㄷ㥡戹晦㔴捣㙤ㄱㄳ㈱㍢搲扤搱㔴摦㝦㈸㘸㈵ㄱ㙡敡㌰攳㈹㐲㘹㥡㤹㔴摦敡㝡愴㕤㔰㘸㜰慤昵戳㔱昱㜸㌴㥢㙢㌷㝢㝡㤶㤸㐹愲㔸搳换㥡㤹ㄹ戳㉦㙥㘶挷昴捥摡㄰㌷㝢戴㍡㕢摤㝢㘸㌴戳㌰摡㙢㔶戰㔱摢㙢攱㌶㉦㘱昶攵㔲戹㡤愳㝢㤷㘵捤㈵搱扥搵㈶㑤㉡㝢攷昴愷ㄲㄵㄵ慡愲挲㔷扥㤷㔷㌲㠲㑤晤散㑣扣扤㍢㥡挹〹㐷搴ㅡ扤㙣ㅤ㕢㠸㈴㕥㤰ㄶ户愲扡㈲㉦挲搴㤹敡㍤挸捣昴㤹㍤散㠴攰㑤㉤㌲㤲㥡㔸愵捦ㄷ挷ㅥつ㠱㔱愳昴摥挳愱戰ㄷ㘳㍢㤲敤㐱晣㍢㤰㑣㥢㌴㜳㔲㘳愳戱㈳愵ㄳ㐰㔴挵㙢搸〱㥤㕥摣〹捡扡愲㘵㕤戱戲慥㜸㔹㔷愲慣换㉣敢㑡㤶㜵慤㉥敢敡㉥敢㑡㤵㜵ㅤ㕤搶戵〶㌶昶㑦㜵㔵㔵㤹晥㌹敡戸㐳摡扦㝤㑦㘶晥㜵㔷㤹㔳捥㕢戹攲ㅡ挵㝤㑥㜶扥㥤搰㌰㜶〶昱敦㐲㈲㔹㌴ㅢ扢㔲㕡〷愲搴摦㤰〵㌳㌹㘷户㔵㝢㥣晤搳㘳㘷㕤昰挸搵晦戵戰㜵扢搳ㄵ昷㔸〹戱ㅢ㡤㜷〷昱㑦〲愹敥㕣㤳敡慢〳愶挶ㅥ㤴敦〹愲搴㌳㍡挸挲㕤搶㕣搱㝣㘹晤愲ㅦ㤴敦晥捥愶㔳敥㝥㑥㜱㡦㤷㈰㤳㘹扣㌷㠸㝦ち㐸㈵昳〸ㄹ㔳㈹摣〷㐴愹愷㜵㠴搴攳ㄳ㑥扥昹扥昷收㕦昲挱戲户换搷敦㜷扤攲㠶㈶ㄱ敡㘹扣㉦㠸扦㠱㐴㐶搲㘲㌴㔲ㅡ〲㔱敡㜱ㅤ攲捣摤㕦㝦晤换㙦敥搶㜱昱攷㑢ㅥ㥣㝣挸㕢ㄱ挵㠳㡤㠴〸搳戸ㄹ挴摦〲㈲㐹㐴㡣㔶ち摢㐰㤴㝡㐸㐷㜸愱㈶晥敥昵昷晤㘶捥收㤹て慥㍡晤㡢挸挳㡡㐷㉡㠹戰ㅦ㡤昷〷昱ㅦ㐰㈲㐹㠴㡣㘹㤴㝥ぢ㐴愹晢㜴㠸ㅤ攷㉣㍦攳攷ㅦㅥ㌵敢搶挸搵扢慤扦攷㥣㜷ㄴ㡦㜳ㄲ㘲㍡㡤㘷㠰昸㘷㠲㐸ㄲ㑤㐶㍢㠵ㅤ㈰㑡晤㑡㐷㌸㝣昷ㄹ戹㥡ㄵ㘷㉦扡散扦㍥扥㙢㜶昶搶晢ㄴ户て㠹㌰㥢挶㜳㐰晣㜳㐱㈴㐲慢㌱㡦挲昹㈰㑡摤慥㈳っ㙣㌹㜴㘱㕢挳㡢戳㙥㙦㥢搸晦敥晤戳敦㔱㍣挲㑡㠴〵㌴㍥ㄸ挴扦㄰㐴㈲㌴ㅢ㡢㈸㕣っ愲搴㡤㍡挲搳㈷㍦晦昱㠹㙦摤㌲晦扣晢慡捥㝡攱愳㐳愲㡡㠷㘷㠹戰㠴挶㥤㈰晥愵㈴㔲㠸〶㘳ㄹ愵㠷㠲㈸㜵㥤づ㔱㜳摢㥢晢慤昳敤㌸晢慡㤶搹搳㍥改㝦戱㔱昱攰㉥㈱づ愳昱攱㈰晥㈳㐰㈴㠹㌶攳㐸ち㔷㠰㈸㜵㤵㡥戰㜲攲㔹慢㉢㉦愸㍡昸㡡搶昰〵户ㅦ晢捥㘴挵㌳㠳㐴㔸㐹攳㉥㄰晦㉡㄰㠹㄰㌶愲ㄴ挶㐰㤴扡㑣㐷㌸㌸㌲㘵愰戶攷㡡㠵愷晦㌶㜱挸㐵ㅦ㍣㌰㐵昱戴㈲ㄱㄲ㌴㌶㐱晣㐹ㄲㄹ㐶搸㔸㑤㘹㌷㠸㔲ㄷ敡㄰ㅦ㑣㍥昸攴昱愳捥㍢攸戴㥥攷㝥扣㑢昹㤷㐱挵㤳㤲㠴㌸㥡挶摣㉦晤㍤㈰㤲㐴㡢搱㑢㘱ㅦ㠸㔲攷攸〸㝢ㅥ搱㌱敥愹㈳㝥㌳昷戲晥〷摦摤㙢搷昵晦慥㔹ぢ昵㈱晡愸搱㤱㠹慥挷愱㜷昰愸ㅥ慡㙦攰扦慤㥦捥㜰㌶㑢㌶㈷㕢㤳㡤㡤㠹收㠶㘸㔳戴㤲挷㥤攱ㅥ㐴㜹愴慢㐹㉥㑦昵㈵搲敢攵愸㕡㤳㥣㥤敡挹㤹ㄹ㘱㙡㤳昸㘵㥤ㄹ㠴ㅦ㥤㥣戵〱愷搴戸㜵〰ㅥ㥦㙣㌷㌳㌹㥣㡡㜲ㅢ〷㡦捡㍢捤㡣㘶捤㐱㜶慡㡥㍤㌳摤摦㤷挸㑥昴㔶㜶收愲㌹㜳㐲戱㙥㌰㠸换慤ㄳ愷㈹㌳㉢㈹敤㔲散㜶㘸戴愷摦㥣戱㈱㘵愹㜷㉥㔲攳㠴㤵㡥㤵搶捥捥㤸挷攴戵慥㡣㘶㘰㑥戴㑥㘲扢㐶㘹愹慣扣敡摡扢搳㔹戳㑦搲㥢摡扢㌸ㄵ㕦㘳㘶㍡㑤捥愸捣㠴っ㜵㕢慡昴㔹㜳敡愲㍥っㄴ攷挱挴㙥㑥㈹ぢ㙤昶㈵捣〴昲㕤㡢㉡㙦㕣ㅡ㡤昵㤸摢ㄵ㤸㔸㝤㐲戱㘳㠱㜸㜶㍡摥㥦㙤㑦昷攵㌲改㥥㐲捤㡣挴扡㈸捥搴㠹㠳搳〹戳㐲㝥㝣ㄶ㔵扥昲㜲愵㝣㤳扤㑥㜹㡣㥤攵㐹搱戱㤱昰搴㍢戴戱㘳㈳愲戱攷挹㌴ㅦㄹつ挷㐶㐶晢扤㠷捣挴戹ㄱ搲扡㘱㐸㙢㡦㡤㤴㑥㍢ㄴ敥㜸昵㑢㠰て㜰攸㌱戹㔷㤶㑤㉡ㅤ㜲㜰扢摣㑡愶づ㔴㌸㠱愶昵㄰㐵㤳戰昹㙤㙦㘴㡤换捡挶改搱捦㕡㠷昹搸摣㘸㕦愲挷捣っ㌹晤㔷捣挸㌸㠶㈴㐳㤲㈵挹㤱昴㠳㔴㝥て挷戸㤲ㄵ攵㕣㐴㙤㔰ㅢ㉢搷愷ㄲ戹㙥㝦户㤹㕡摤㑤㔷㕣㌶㔴㔷戳摣ㅢ昰ㅤ挰㜷㉣㉣㌷昲摡挱㔸㑦㐲戱戱ㄱ㈴㄰昰昹㡦挵㙦㥦㍦㘰ㅣ挷㕦挷㠳搴摡ㄳ搲㍡㙢换っ愸㑡㑥戶晥昷㔳㐲改㔰㘶愰戸㐴挸㔶昶㈲㙥戶扣摣慢ㅡ㜳愳搹敥ㅣ㜷挴㈱㤵㌲昹㍢〱愹ㄸ㈷㠲搴㥣〴戲㜰慥搹㠳摤昸㍦㜵㜵㔱挹㐹攴㔶㘷戱捣㘳扢摥捥㡤㝤昱敥㑣扡て㔷㙣ㅤ搱㕣㜴㐶ㅣ㔳昵慣㡡晡㝢ㄷ愴摢晢㜳晥摥戹㈹晣慡改㕤㘲慥㌵愳戹㜶ㅣ愶㜳愳㝢ㄷ㘰㥡㉦挷搱㜹㠹つ㤵扤搶っ扤挳捣挶つ㑥攵攷攱戰戴挱㡦ㄶ㡥戳㌵扤㍣搰㤸ㅢ㜲っ㕤搵扢㌸㡡㑢㠱㥣〱愳愹攲㘵戵攸㌹㕡㘴戶㜷㐰㜳㠸㄰㤴愶㈳捡㈸ㄱ㔸㤱㝣摣㜲㜰〶挵㠹戶㐲搳攲㍤㘸㔹㉥搵㤳慤搷攵慤敦㐸攳㔲捦㤴㙢㔶㤶摤敦挷〶收ㅦㄲ慣攲ㅤ㥤搷〲㡢攲㌱㉢㉣㔲㤹㤳㐹昷慦攵㔹昲㍦ㄵ㠷戱㝣挶〰挸ㄵㅦ㙣摥㝦㡦换㙥晣㔲晦㍥〹扢㤰晣ㄸ㍢搰㠲摢㍢㔹晣㤲ㅦ攳㍢昸ㄵㄸ㑡㔷㌹〱ㄶ㥥㐷摡ㄲ㤷㉤㥣攰搷昴㘲戴㑢㌳愶㕣㠷㔵ぢ戳㜱慤㌹扡㜷㜹㍡戳㈶㤶㑥慦㈱昸㘳㠴换㜶㥢㘶㡥ㄷ㌷愳昴戵ㅣ摢㑡愹昲昲㠲㙢ㄸ挷㔵㄰㉦㡢晣愷㠳㡣㥥搱搳㔳㘷㐷捣晡捦㠰愸ㅣ㘷ㄴ晦㜷搱愸挷戵㝢摤扣扥㘴㑦㝡㝤㕤㉦㑥㑣㍤㜵㑢愲㠹㔴戴愷㉥㘳㘶捤捣扡㜴㉡㔳户㍥㤵敢慥〳㉥ㅢ㝡戲扤㙡ㅤ㙡挲换㤵昷㑦慦㡣㕣戴㜹㝥挷愹㠷㑣㝡㝢挱㙤㡦戴愹㝥慤㜰㕤ち昱ち㐸慥挵捥㐲挳昸㍥挹て㐸㝥㐸㜲㌶㠸㑡挳㤵㐷㌰㑥㐳㔷攱㍢㜸ㅣ㍡ㄷ㥣㜱ㅥ挹昹㈰㌸づ〹㉥㌸っ晤㠸㌲ㅥ㠶〲㑡昱敡㡡㠷ㅥ攳㈲㤲㡢㐱搴慥㈰摣㐹㝤挶㈵㈰㈵㤱收㈵㤹ㅢ改换㈰つㄸ㐳攸㔴ㅤ㉣㠸戶挱敡ㅡ慣愷挱㕡慡ㄵ扡〶慥攲ㅣ愹ㄵ慥㡢扣摤攰㈶挵戹㠶㐱慥㈵昹ㄹ挹㜵㈴㥢㐱搴㌲㕤ㅣ收㔳㠷敦㘰㜱慥〷㘷晣㠲攴〶㄰㐷㜱㙥愲㑣ㄷ㘷㜷戴愵㌸户㔰㜸㉢㠸攲㜵愳㔵㥣摢搰㉡㔹㥣㐹㜴㌸ㄶ〴〹っ敥〶扦㠴㈰㘰っ愱㔳㝢挲挲慢㌸㌳㜵つ㕣挵㤹愱ㄵ慥㡢搷挹㠸㈴挵戹ㄷつ攳㍥㤲晢㐹㝥㐷昲〰㠸摡ㅦ慥摣㜲戸㌹㕣㠹敦㘰㜱ㅥ〴㘷㍣㐴昲㌰㠸愳㌸㡦㔲愶㡢戳㌷摡㔲㥣挷㈸㝣ㅣ㐴昱㤲搸㉡捥ㄳ㘸㤵㉣捥ㄴ㍡戸㡡昳㐷㐸〳挶㄰㍡戵て㉣扣㡡㌳戹㔴㜱昶搲ち搷㜵㜹㍤㈲㐹㜱㥥㘵㉡捦㤱㍣㑦昲〲挹㡢㈰敡ㅢ扡㌸敥搳晢㑢戴㜹㤹攴ㄵ㄰㐷㜱㕥愵㑣ㄷ㠷㤷晡㔲㥣搷㈹㝣〳㐴昱㘲摦㉡捥㥢㘸㤵㉣㑥〳ㅤ㕣挵㜹〷搲㠰㌱㠴㑥㠵㘰攱㔵㥣㌱愵㡡㌳㕡㉢㕣㜷ㅣ挲㠸㈴挵昹㠸愹㝣㑣昲〹挹扦㐹㍥〵㔱㔵扡㌸〷㠰㤹㡥敦攰㤶昳ㄹ㌸攳㜳㤲㉤㈰㡥攲㝣㐱㤹㉥㑥㌳摡㔲ㅣㅦ捥㡥〶㑦㡥慡ㄵ㈲慢㌸㘵㘰㑢ㄶ愷㠵㔱㕣挵愹㠴㑢挰ㄸ㐲愷摡攰攷㔵㥣㡦扥㈸㜱㐰晥㔰㉢㕣㌷㔳昶㐳㈴㈹捥ㄸ收㕥㑢ㄲ㈴搹㠶㘴㉣㠸晡㈷㕣戹㕢晤〱㤶愷攲㍢㔸㥣昱戴搹㤶㘴㍢㄰㐷㜱㜶愰㑣ㄷ㘷㝦戸㐸㜱㈶㔰㌸ㄱ㐴㑤㠳挸㉡捥㑥㘰㑢ㄶ㠷㘸戸㡢戳㉢㕣〲挶㄰㍡昵㉤昸㜹ㄵ攷搹㔲挵㜹㐶㉢㕣户㠹愶㈳㤲ㄴ㘷㌲㜳摦㥢㘴ち挹㔴㤲㝤㐰搴搳扡㌸敥〳㜲㍤㙤昶㈵㘹〰㜱ㄴ㈷㐴㤹㉥捥っ㜴㈰挵〹㔳搸っ愲摡㈱戲㡡搳〲戶㘴㜱㘶挲捣㕤㥣〸㕣〲挶㄰㍡搵〱㍦慦攲摣㕢慡㌸昷㘸㠵敢づ搸㙣㐴㤲攲捣㘴敥敤㈴ㅤ㈴戳㐸㘶㠳愸扢㜴㜱摣挷㥣戹戴㤹㐷㌲ㅦ挴㔱㥣〵㤴改攲捣㐱〷㔲㥣㠵ㄴ㉥〲㔱昳㈰戲㡡戳ㄸ㙣挹攲捣㠵㤹扢㌸㥤㜰〹ㄸ㐳攸搴㝣昸㜹ㄵ攷㥡㔲挵昹愹㔶戸㙥敥㉤㐰㈴㈹捥ち收㝥ㄴ挹㑡㤲㉥㤲㔵㈰敡ち㕤ㅣ㙥挹搳昱ㅤ摣慤㘲戴㠹㤳㈴㐰ㅣ挵㐹㔲愶㡢㜳㌰㕣愴㌸摤ㄴ愶㐰ㄴ㙦ㄹ㕡挵㌹ㅡ㙣挹攲㉣㠴㤹扢㌸扤㜰〹ㄸ㐳攸搴㘲昸㜹ㄵ攷慣㔲挵㌹㔳㉢㕣昷㉤㤷㈰㤲ㄴ㘷ㅤ㜳㕦㑦戲㠱㘴㈳挹戱㈰敡㔴㕤㥣㈳㘰戹ち摦挱攲ㅣ㑦㥢ㄳ㐸㑥〴㜱ㄴ㘷㠰㌲㕤㥣㑥戸㐸㜱㑥愶昰㍢㈰㙡ㄹ㐴㔶㜱㑥〱㕢戲㌸㑢㘱收㉥捥改㜰〹ㄸ㐳攸搴愱昰昳㉡㑥愶㔴㜱㡥搱ち搷ㅤ搹挳㄰㐹㡡㜳㌶㜳㍦㠷攴㕣㤲昳㐸捥〷㔱㙢㜴㜱㝥〴换㉢昱ㅤ㉣捥㡦㘸㜳㈱挹㐵㈰㡥攲㕣㐲㤹㉥捥攱㜰㤱攲㙣愲昰㌲㄰㜵㈴㐴㔶㜱㉥〷㕢戲㌸㐴挳㕤㥣ㅦ挳㈵㘰っ愱㔳㉢攰攷㔵㥣挳㑡ㄵ㘷戹㔶戸㙥㌶慦㐴㈴㈹捥㘶收晥㜳㤲敢㐹㝥㐱㜲〳㠸㍡㐴ㄷ挷㝤㐰扥㠹㌶㌷㤳摣〲攲㈸捥㙤㤴改攲㜴愱〳㈹捥ㅤㄴ晥ㄲ㐴㐵㈱戲㡡㜳㈷搸㤲挵㔹〵㌳㜷㜱㝥〵㤷㠰㌱㠴㑥挵攰攷㔵㥣㙦㤵㉡捥㌴慤㜰摤㐷㑦㈰㤲ㄴ攷〱㜴㙡晣㥥攴㐱㤲㠷㐸ㅥ〶㔱慤扡㌸〷挰㜲㍡扥㠳㕢捥愳戴昹〳挹㘳㈰㡥攲㍣㐱㤹㉥㡥〹ㄷ㈹捥㤳ㄴ晥ㄱ㐴慤㠶挸㉡捥㔳㘰㑢ㄶ㈷〹㌳㜷㜱晥っ㤷㠰㌱㠴㑥㜵挳捦慢㌸㤳㑡ㄵ㘷㜷慤㜰㍤㈱㌸ㅡ㤱愴㌸㉦㌲昷扦㤱扣㐴昲㌲挹㉢㈰㙡㘷㕤ㅣ㙥挹慢昰ㅤ㉣捥慢戴㜹㡤攴㜵㄰㐷㜱摥愴㑣ㄷ㠷てㅤ愴㌸㙦㔳昸づ㠸敡㠵挸㉡捥㍦挰㤶㉣㑥て捣摣挵㜹て㉥〱㘳〸㥤敡㠳㥦㔷㜱〲愵㡡㘳㘸㐵昱挳㡦㑡摥㑡㉣扥㤹㈳捦㔸昳户㠵ㅤ㌷㥣挷挰搸㥦㕣搶㤷捡㘵㐷㈵㘷昴攷搲戳㔳戹㡥㙣慥㈶〹㠲愶戸㑣㤰㍢愸づ愷愹挹㐳㔳收晡愵戸㥤戱慢㕢㠵挷捦敤晤搹㕣㕡敥㔳敤攲搶㜷愴ㄷ愶㜳ㅤ愹散摡㥥攸挶㐹ㅥ㙡㑢戳扣摢散挳㉤晤っ敥散㙦捤㈸扤㜶慤㤹昰挸戱㌳摤㥦㠹㥢昳㍡扥づて〵㤴㜵挳捤㠷㝢㍡戸愲㔰㝢㤴扥〹敥愸晢㌸㘰㔳㠶晢㐰敡慢摤㔳昶㝦㡡㡤慥㉣㤹昳ㄹ晦てつ摣散㔳搸摡㡤捦戸㈵〶㝣㤵㤹慤㙥㈵㡥㈷つ愳㘰ㅣ㐸〲㔹㑢㌶㕡㍦捡㥡搷㤷㑤㈵捣㠰收づ㑥昵㡤搱捤㐵晤戹〲㑤㜴挳㌸慤挱晤慡㐵㝤㐰㍦ㅥ捤㈴扥づ挰㘰㘰昸戱㔰㔱㝥晣晢㙡戵戶挲昸㝣敦摢敢㝥摥㍦〹晢晢攷扡搶㔹愸㍤㙦ㅦ收昷㐸㌴ㅣて㙡昸ㄴ㜶㌴换㥤ㄷ㔷㤳㍢搸㡣昶〹ち㥤戹㐴㠷戹㙥㡣㔸㤸搸挶戱昰愳挷ㅣ㔷挸捡㕤㘴㈳㌹㈳㤶㑤昷昴攷捣㌱昹㤶散敢㐶㜲㠹搹ㄳ攵㐳户㥡㝣㙢㜱㍣㠷挷㤲昹㜸㝣愰昶昵㐱〸ㄵ愹搰㈸㈹挱挹㍦挴㈱慥㜰㄰摣㡤扥㈲慡挰㉦㈹㍦敦ㅥ愸㉥戹㤸㍦搷ㅤ攸戳ㅢ〱晥昸㉡㜳〸㍦晣愷㙡摣㤳挶搹て㝢慤㠳㥣ㅣ扦㙡㙣ㄹㅦ㘸㡤㑥捡愱て㑦慤戹收愷㤶扢㑥てㄶ㘴攵㔲昱㘸㑦捦挶㌱挹㜹㝤昱㥥晥㠴戹㈰ㅡ㌳㝢散挳㜶㍡搳晢㌵挱慢㠲㐷ㅢぢ慢㈱敡愲ㅦ㌵捥挳戲㌷晢ㄹ摥㔷㍥搲攱㝥づ晡㤴戳㉥㘲〴㡣㉦昴㝥搷㡦㐴晥搷㡦㌰〳㜰ㅡ㍢昸〰㕥㤶㔲攱搰收ㄲ昱㤸挶挷㌹昹愷愰戲挷㌹捣ㄶ愴ㄷ愴昱㠴㍡攱㄰捤㑤㔹愲慦捤㝥㈵㌰昹晤晥慦㝡㡥㐱慤昰昳扥扥㠹㡣㠳㥥挵ㅦ挸㜳っ㜷㡥昵攰㡢ㅦ〴㌹收㈲㜲晡㤷㠳㘰㄰㠶戵㍣㠲㔹㜳㠷愵愹㕣㡦㌹㉡㈹㝡㘹㔷㜳㤷㘰㌵慢㤲㑢扢昱㔰愵㘳㜴㜲㑥㈶㤵攸㐹昵㤹㥣㠷㘰挵〴㤷慦㉤㌰㔷攳搹晥攲㜴㌶挵㌵㤶愳㤳㑢㌳搱扥散㕡㍥㍢㡢㙦ㅣ㕢挰〹㔸㤵挹㤹愹㍥散㐰㔶㥦㙣搷㈶㍢扢搳敢戱㑣戳扦户㙦㑥㜴㙤昶㙢〱ㄴ昷㈷敢挷摡慢捡㔴㔹㤹慡㉥慢晥慡攷㉡㍦㑦㔲戵换㜱㘸㠹㘱攵㘱㕤〶㑦㠵晡㜱㡡㠲㤰户㘹换㐸㌴㝣扣搷㌳挴㍥㑣攴昴㙡ぢ敥挳捣戳㘰攱愲攷愳摥晣扡㔷ㅥ㤷つ㕦ㄹ㝣ㄴ挸晣㌹换收つ慥搱昹㍦㉤㍢慤摣㠸挸㐳㥣ㅥ㘴㔳挹㉦〸搸ㄶ挶㘳慣捤㠷㌲㙥㑤㠶㙣〵攴㡡㌷挹㐰㔲㙣戸㜵攲㡣㑡㜳㌶㘷攳㔱㙤つづ〶㌸ㅣ攳ㄱ㌷㡥挳㘳㉣㠶戳扣摥㘸㑦㔶敢摡搳扤扤㔱㙥㙥摣㔴㍢㜱㉣㌷慢㘵捡㡤愳㡢㤱〴㤱㙤㔲㡢愲ㅢ㈰㡡㙥㄰ㄱ㑥搱㕣攴㈳㙤挶㑡慦㡥㘶昰攰慥㌷ㄵ慦㈶挳㠵㌸㕦㡢敤ㄴ㥢㔰〵㡡㘹晦挸挶㡡昹㙢昱攳㜴敢〹㌰攰慥挷㈵〵㑢㐷昸戱㌵㤷挹㜹㕤㝤挵ㄵㄴ搸㝣つ㑥㜸㡤㜲㐴慢挴㔷㈶扣㤲㡢㘳㔲〶〳㌹㌰愹攳㘸㠰慦㔱〱㔳㌶昸慤㌸〱㘴挸㠷摡㔵㌰〸㉣㐸㐷ㄳ戳戱㔶㉢㥤愹搲换愴慢〱㉤て㌳㤹㈰ㄷ㌲戴攳㘱㉢㔶ㄷ慤挳摣㌸㔳㑤㐱㈷㤶〸㔴㜰〹㠴摦挲㤰愷㐷㕦㘵攵愸㙡慦扥收搹戱㈶改〷扥捥㐵攳昳㕣昱晦㜱㐸摢㠱ㅣ㙤㈰挰愹㠵挱㤱ㅢ㝥㡥改㐴戰ㅣ㑦㤱㐱ㄵつ慡㐱㉡〷愰㉣摥㑢㑡㍥昴㉦㠷㜱㘵㉦ㄷ㈳㔴昷㜲㌸㤸㠲昸戱㐴〱㡢ㅡ㔰ㄲ晦愸㙡ㅥ昹つ㉥㔵㝦晣戱挷昸㐴挰愷扥〳㘲昷捦捤㐲㈷ㄸ㘰晦愳㐰搴㔹㄰昲㕡搵㕦〳づ挲搱晣愵慦㔲挶愰㡤昳㠷晡㍥㐴扣㔲戱㝦ㅣ㔰㘲㝥㕤慢慤㝥〰㌵攷搸〴㜱㙢昳㌵挵㠷搳㥣戳攱搱〸摣〷㈷つ㘳㜵戰戳愱攲挴挱晡㈹㜹㙡㔳攷挲㠰愷㌷㥦㝦ㅣ㍣挷捦㠹㘶敢戲㙢戱挳㈷㔳昱扡搵㤹攸㍡慣挵㤶㠴㡡㡥愹敡㍣戸昰戸㙡㡣㠷㥢㍡ㅦ㉤ㅥ慥㤰扡愴㘲㙣〷改搶㌷㕦摥㉤攴ㄶ㙢㙣捦㈰㥡㔱ㄷ愱㘱㤷㥣㐲㕤昲ㅤ㘰㘳散㐸挳㡢扤つ㈶搰㘰㈲つ㉥㠱挱〰扥挶㑥攰昲㔰㕥收㜰㜳㐰戹㌳摤㜶愱摢㌵㌰㄰㈸㜷〵〷㘱ㅤ㝦㘹㈸扦㠱㌶愱扣ㄶ愲搲㔰敥愶慤㝥〶慢㘱㐳挹㐷改ㄶ㤴扢挳㝤㄰捡㍤㜴戰捤搰て〷捡敢㘱㈷㔰捡搳㙦㘴敥㍡ㄳ慡㕦挰㐴㔰摢ぢ戱搵つ攰ち㔰摢ㅢ搲慤愳㜶ㄳ摣〴戵㈹っ愲ㄹ㜵ぢㅡ㌶㙡㘸摡愸㑤㠵㡤戱てつ㙦昵㌶昸㈶つ敡㘹㜰ㅢっ〶昰㌵昶〵㤷㐷敤㤷づ㌷〷㙡つ㜴㙢愴摢扤㌰㄰搴㐲攰㈰㙣攲㉦㡤㕡ㄸ㙤愲㜶ㅦ㐴愵㔱㙢搶㔶昷挳㙡搸愸晤づ挶ㄶ㙡㉤㜰ㅦ㐴慤㑤〷㝢〰晡攱愰昶㈰散慣ㅤ㌰〲捦敡㈳扥㘹ㅤ㤳㌱〴㌷㝣て挱㔶攰摢て愶敡㘱㜰〵昰ㅤ〰改搶攱㝢ㄴ㙥〲摦㌴〶搱㡣㝡っつㅢ㍥ち昵㑥昷㉤搸ㄸ㍣㌲慢挷扤つ愶搳㘰〶つ㥥㠰挱〰扥挶㑣㜰㜹昸晥攸㜰㜳挰搷㑥户づ扡㍤ぢ〳㠱㙦ㄶ㌸〸㘷昳㤷㠶㙦づ摡㠴敦㌹㠸㑡挳㌷㔷㕢㍤て慢㘱挳昷〲㡣㉤昸收挱㝤㄰扥㠳㜴戰ㄷ愱ㅦづ㝣㉦挱捥㠲㙦〱㍣㜷攸㠸昶㐶㔷㥢㜵挷攲㑦㘵敡戰愰慦搷㡣挶㔲㍤愵㡥愱㉦挳㔷攰㍣ㄸ慥敡ㄵ㜰〵㜰㉥㠲㜴敢㜰扥ち㌷㠱㜳㌱㠳㘸㐶扤㡥㠶〷㥣㠷挰挶㔸㐲挳㌷扣つ㍡㘹戰㤴〶㙦挲㘰〰㕦㘳ㄹ戸㍣㥣敦㌸摣ㅣ㜰ㅥ㑡户攵㜴晢〸〶〲攷㘱攰㉡愲昱㡣㠹㈵晣㘸摡㤰ㅥ㠱㌶㈱晤ㄸ愲搲㤰ㅥ愹慤㍥㠱搵戰㈱晤㌷㡣㉤㐸㔷挰㝤㄰搲㤵㍡搸愷搰て〷搲捦㘰㘷㐱摡〵捦搱㔸㜹㥦敡㈳愸㤸ㄹ㐵㌱づ昷㙥昹㌹ㅣ〴挷㔵戰㔷㕢挰搹㌸戲〸㐶っ㘴敢㌸㝥〱㌷挱㌱捥㈰㥡挱㑤搶㐱ㅣ㈱户㜷换〴攳㥡㌴挴敤搰㍣搰づ㠳㈴つ㔶搳愰っ〶〳昰㌴扡挱攵㜱攴㜲づ㝢晢㜰攰㤸愲摢搱㜴ㅢ〳〳挱㜱つ㌸〸㝢昸㑢敦㤶扤㘸ㄳ㐳慥捣㈸㡤㘱㥦戶ち挲㙡搸ㄸ㜲㠹㠷㠵㘱ㅡ敥㠳ㄸㅥ愳㠳㡤㠵㝥㌸ㄸ㡥㠷㥤㠵㘱〶㥥㘳散㍦㐹慡㥢㍣慢戱〹㡢慡愰つ㘱㍣㘵㈴ㄸち〷挳㌵㈳〲㘲ㄶづ㙡㍢㜰㌶㠸挷挲挶攸㠷㜴敢㈰敥〰㌷㝣㝣挶㍡〶㐱㐳扥㕣㘵㘲ㄷ㥢〲㝤㙣㕤てㅢ㘳〳つ戹〲挵挳㠰㑢㥤㡤㘳㘹戰ㄳっ〶ㄸ昷㌸㜰㜹㄰㜷㜵戸㌹㐰㍣㥥㙥㈷搰㙤㌲っ〴挴ㄳ挱㤵挵搷晡㡣㤳搰戰㘱ㅣ㐰㥢㈳攷ㅡ㤲搲㌰㝥㕢㕢㑤㠱搵戰㘱攴㘲ㄴぢ挶㤳攱㍥〸攳㈹㍡搸㍥搰て〷挶㝡搸㔹㌰㥥捡㌸㠷攲㡥㍢敦㡡〰ㄹ㈸㡡ㄱ攴挲ㄶ㐱昰㌴搸慡〶㜰㌶㠲ㅣ扥㜱〶挸搶ㄱっ挱つㅦ慣㤷㘴㄰ㄶ㡢摦㌰愸つ㄰攴㌶㠲摦㘳摣㌳㘹挸㘵㌲ㅥ〶㘷搱攰晢㌴㘸㠱挱〰㍣㡤ㅦ㠰换㈳挸戵㌱戶㥢〳挱ㅦ搲敤㙣扡捤㠴㠱㈰㜸づ㌸〸捦攵㉦扤ㅢ㥥㠷㌶昱攳㌲㤷搲昸㥤慦慤㍡㘰㌵㙣晣戸㕥挶挲敦〲戸て攲㜷愱づ㌶ㅢ晡攱攰㌷ㄷ㜶ㄶ㝥ㄷ挱㜳ㅣ敥㘸㈷搳ㄹ晣㌱㑦愲づ㝦ㄵ㠴搵扢㔱㍣㑢㠴㐹㌱㤲㕣㠵㈳㐸㕥っ㉦㌵ㅦ㥣㡤愴散㡢㤷㐲扡㜵㈴ㄷ挰つㅦ㥦戱㠹㐱㔸㌶㝥ㄷ㠲摡ㄵ愷㐰敦㡢㤷挱挶戸㥣㠶㕣搳攳㘱㜰〵つ慥愴挱㘲ㄸっ挰搳昸㌱戸㍣㤲㕣挸㘳扢㌹㤰晣〹摤慥愲摢ちㄸ〸㤲㔷㠳㠳昰愷晣愵㤱扣〶㙤㈲挹㌵㌹愵㤱扣㔶㕢慤㠴搵戰㤱散㠲戱㠵攴捦攰㍥㠸攴㘶ㅤ㙣ㄵ昴挳㐱㌲〶㍢ぢ挹㥦挳㜳摣㤲晣攲敢㕣㌷晥㠰愹て㝦㌳㠰搱戸㤱攴㤲㈱㐱昲㝡㜸愹〴戸〲㈴㙦㠰㜴敢㐸㈶攱㠶㡦捦戸㤱㐱㔸㌶㝥扢㐱敤㡡㔳愰㤱扣〹㌶挶捤㌴攴〲㈴て㠳㕢㘸㜰㉢つ㡥㠶挱〰㍣㡤摢挰攵㤱攴慡㈳摢捤㠱攴敤㜴扢㠳㙥敢㘰㈰㐸晥ㄲ㥣㍣㤹扣ㄳつㅢ换扢搰㈶㤶㕣㐲㔴ㅡ换扢戵搵〶㔸つㅢ㑢慥㐵戲戰晣ㄵ摣〷戱晣㡤づ挶㘵㑡挳挱昲㜸搸㔹㔸晥ㄶ㥥戵昹〹㑥改㕢愸㡡慢㥢〴挷㝢攰愱㑥〴㘷攳挸㈲ㄸ昷㠱㙣ㅤ挷〱戸攱㠳㐵搲っ挲㤲昱㝢㌲愸㕤㙦挸㙤ㅣ㝦挷戸て搰㤰㙢愵㍣っ㝥㑦㠳〷㘹㜰ちっ〶攰㘹㍣〴㉥㡦㈳ㄷ㐸搹㙥づㅣㅦ愶摢㈳㜴㍢ㅢ〶㠲攳愳攰㈰晣〳㝦改㍤昲㌱戴㠹㈲搷㍡㤵㐶昱㜱㙤㜵㉥慣㠶㡤㈲ㄷ㑤㔹㈸㍥〱昷㐱ㄴ㥦搴挱捥㠷㝥㌸㈸晥〸㜶ㄶ㡡㝦㠴㘷つ㡥慤㐳㕦㙤㜰つ㤶㐰昸ㄴ捣搵㐵攰㙣〸攵愰晡㈷㐸户づ㈱ㄷ㙤攱攳㌳晥捣㈰慣ㄷ扦㥢㐰敤㔲㔳愰㜷挵晦㠶㡤昱ㄷㅡ㜲㐵㤷㠷挱㕦㘹昰っつ㉥㠷挱〰㍣㡤㘷挱攵㈱晣戱挳捤〱攱㜳㜴㝢㥥㙥㥢㘱㈰㄰扥〰づ挲ㄷ昹㑢㐳昸㌷戴〹㈱㔷㘴㤵㠶昰㈵㙤㜵㍤慣㠶つ㈱㤷㜶㔹㄰扥っ昷㐱〸晦慥㠳摤〰晤㜰㈰扣〹㜶ㄶ㠴慦挲㜳搴㔲戳ㄷ搷㡣㔱扥㥣〲愳㜰ㅦ㑣戹㔰㑣㄰㝣つ搶敡ㄶ㜰〵〸扥〱改搶ㄱ扣つ㙥昸昸㡣㌷ㄹ㠴攵攲昷づ㔰て㠰摥㠲㡤昱㌶つ戹散捣挳攰ㅤㅡ晣㠳〶㜷挲㘰㠰㜱晦〹㉥㡦㈰搷㥡搹㙥づ〴摦愵摢㝢㜴㝢〰〶㠲攰晢攰捡搷㘶㔳㍥攳〳戴㙣㄰晦㠵㌶㐱攴捡戱搲㈰㝥愸慤ㅥ㠴搵戰㐱攴ㄲ㌴ぢ挴㡦攰㍥〸攲㈷㍡搸挳搰て〷挴㐷㘱㘷㠱昸㙦㜸敥挸〵〷愹戸攳慦㤳搶攲て㤵戲愵㈰攵昲㌶㠱昴㔳昸慡挷挰搹㤰戲ㅥ挶㘷㈰㕢㠷昴〹戸攱㠳㍦ち㘰㄰ㄶ㡦摦㈷㐱敤搲㐳㙥敦㤴㕢ㄸ昷㝦㘸挸挵㜲ㅥ〶㕦搰攰㑢ㅡ㍣〵㠳〱㜸ㅡ晣㍢昶㍣愴㕣㈱㘷扢㌹㈰㔵戰㌱捡㐰搴㡢㌰㄰㐸昱㜸㠰摥ㄵ晣愵㜷㑡扥㑥㠴㜸晥つ㌶愵昱昴㙢慢㤷㘰㌵㙣㍣㕦㠶戱㠵㘷ㄵ摣〷昱攴㍢㘶搸攵㉢搰て〷捦㔷㘱㘷攱ㄹ㠰攷㐴ㅣ㔷戹㌴㠵㜷㜳㠶㌵㜷攵㥡㍣㐱㜴ㄴ扣搵敢攰㙣㐴攵㌰㍢ㅡ搲慤㈳晡㈶摣昰挱㡢㙥ㄸ㠴攵攳昷㙤㔰扢昲ㄴ攸挳㙣㉤㙣㡣㈰つ戹挲捦挳㘰ㅢㅡ㡣愵挱㍦㘰㌰〰㑦㘳ㅣ戸㍣愲㕣搶㘷扢㌹㄰ㅤ㑦户㙤㐱㉡戹昲㙡㜸㡢扤慡㄰㍣攸㔸㠱挷攷㤰搹㙤㤲㠷昴㐷㜹ㄷ㙣ㄱ搶㠰攴㈸晡㍡㍣攸慢戰㔶攲ㄴ扦〹愱昰㘵㉦㔸挷㈶㐳㌸昲愸昱ㄸ㔹㜱つち㙤昵搸戲戴晣㙡㉢㜵〲㤵㙦㙦昹昲换攱昵〲㐸㝣㔵戸㠰敡㌷扢扡㝣搵散ㄳ㐸攱㘹搲昶昸挵捤㥤㉢攴㘸㘳散㐰戹晥㔱㕣换攵㤲㔶㙥㠱㘸㠸〷攴㐵㡢㕣攸㍦㙥昰㜱ㅥㅦ摣㑥敤攱ㅢ愰扣㥥〳ㄶ㍥㈷摦ㄱ戹愸㉦扣㜲㔰㍥ㅥ㜱㄰搹㤸㐸ㅢ㌴㤸㜶㘵㌹愴㕢㝤昲㉡摢㙣㤲捦㘰㍢㜳ㅢ㝢昰摣㥢㑤晥㘱慡搵攲㠳㍥慣敥㠳っ㐹愷㌳ㄵ㔸挵㔸晣愷攸㜹摦戵攸㜴搴昸愲㍦晤ㄷ㌷㙡ㄴ戲愹㝣ㄵ㄰㤵昴㘷攲㠳愸搰㠷㍦晥㥤㌱㤸昱〷愷攲㤹㜴㌶㥤捣搵㜵㘲㍤㐷ㅤ㕦〶㠱㜵挶つ㌳㉡㕦㐱㐴捦㍥㌹戰㡡㍥扥〰㐹㠰づ慣改㑢慦敦㤳㙣㉡戳㝣㈷㠶搴慢慡㡡摤㜰扤㡦晣散㡥攲〵㉢㤰㈸㥤㡤㕤搱昱攸昲㈰㡦㌸昸昸晣㜵攰昷㘸㥦搹扥愴慢㈱ㄹぢ㌵㠶㥡㕢㘲㑤㑤㉤攱㜸㔳㌲ㄲち㥢攱㔰愲戹戹愵愱愵㌹搹摣散晦㐶摥戴㌵㤶㙣㙢㑡戶㌵㌷挶㕡㤲攱〸㕥㡥ㄵ㘹っ户戶㌵挵㤲慤㘶㈲搶ㄶ㙥っ晡㜵㜸㘳㌷昸ㄸ扢㠳〴慢㙣搱㈴㡡昶愰愸摡ㄶ搱㐰㑣㙢つ㠸㤸戹㕦㔲晦て㤲㘰〰㤱搱㡤捦㍦ㄹ㜴㑣晢捣㉥挷㉡て晦摥㤰㙤〳㔹攱㍢愷晣㔳㈰慥㠱㔸ㅥ㙦㉦挱㙢㉤㠲愳㜴ㄴ敢㕤㑤晢㐰㉦㉦㙣㔲愳㈱攷㐱㌱愰㥥〲㜶摣㘹愱挲捥户㉦㝥㜱攷ㅢ〳扤㠰㔳戰昳搵㝡㑡㠳㤰㜲〷㌴ㅡ攱慣挶㝡摡㡣户愵㑤戴㐱㔷散㑥㙤〷㈹㜷㄰昵ㄸㄲ攰㘶〹㈱摥攵㐴ㅤ㌶㉢昵㈸㈴摣戴ち㌷㡤敤攱㈰㥢㐶㉢散戰㘹散愰㐳晢摢挰㕢㥢㐶㈲搱ㄸ㘹㙥㙣㡣㤹㘶㕢㍣摣㄰㙤㡣㠴㥡㘳搱㘴㌸ㄹ㡢㠵㘲㤱㔰㈸ㄹ摣㔱晢ㄸㄱ昸〴㈷搸摣㝥攴㈶摡ㅣ㜵戵㍢㠱ㅢㄹ㠰㜷㐶㘴昴攰㌳〸戰㐱㐴つ攲ㄷ摣挵㤶敦㐴攵㜴捡㜷㐶㑢搵㐱㙥㐱昶㕢搴㘴㄰戲㜶㔸㄰戲㙦㐰敦㠶㙣㌷㑦改敥㤰ち㘴戳攰慣昶昰戴搹换㤶捥愱つ㌲挰㉦㥦摡ㅢ㔲㠱散㑥㈴攱㠶散づ㑦挸愶挰㐹㈰㍢〸㌱〰搹㔴昰晣〹敥㘳㌷扥㘹㌷敡㜵愳㜶㕦㌴㐶愶昰つ㠸捣戱ㄴㄷ扥搱㤶敦㐶攵㘲㤸挸㍢挱㔴ㄳ攴㔶攱㙦㈸㈸㝣㈷㉣㔸昸㌰昴敥挲㌷㝢㑡㕢㈰㤵挲㉦㠳戳㙡昳戴搹捦㤶㉥愷つ㜲挱㉦㥦㍡〰㔲㈹晣捦㍣ぢ㝦㡤㘷攱愷挱㐹ち㝦㈴㘲愰昰摦搲愱晤㉢挰㕢晢㑡㔳㌴ㅣ㐹㐶㕡捤㔰搲㙣づ挷㐲㠹㔸㙢㈲摡㄰㌶戱敢㌴㠷ㅢ㐲㔱㌳㜸愰㥤捥㔱昰〹㑥户戹㤵攴㘶搸ㅣ㜵戵㌳挱㡤っ㘴敤㠸㡣ㅥ㕣㤰㜵攴攵㔴㈶㘰㈲㙦㘰㔳戳㈱户㈰扢愴〰戲搵戰㈰㘴㜳愰㜷㐳㌶搷㔳㍡て㔲㠱㉣〵㘷㜵㤰愷捤挱戶㜴つ㙤㙣挸ㄶ㐱㉡㤰㥤敦〹搹戹㥥㤰㉤㠶㤳㐰㤶㐶㈸㐰㜶㠸づ敤㕦ぢ摥㠲㉣㥥っ挷摡㥡㐳㤱收㜸㌸ㄲ㡥戶挴㠱㕡扣愹戱㌹㤹㙣㙣㘹㘹㙥㘹㘹〹㉥戱搳㌹〶㍥挱㑥㥢换㤰㕢㙡㜳搴搵㉥〳㌷㌲㤰ㅤ㡡挸攸挱〵搹㜲㕢㕥㑦攵〶㤸挸㉢敦搴攱㤰㕢㤰㥤㔶〰搹㜱戰㈰㘴㐷㐰敦㠶散㐸㑦改ち㐸〵戲ㄳ攰慣㔶㝡摡慣戲愵㈷搱挶㠶㉣〶愹㐰㌶攰〹搹㠹㥥㤰挵攱㈴㤰㝤〷愱〰㔹〲㍣㍥㍥晦㈹攰昵ㄹ㈹ㄹ㙤㘹㠸㌷㐶㈲㜱㌳ㄴ㙥㑣㌶戶㐵捣戶戶㘸戲愵㉤ㅥ㠹㈶挲搱㔶晦愹㜹搳㘸㙢㘳㉣㠶搷㜷戶㈶㐳㉤攱㘴㍣ㄴ㙤㠸戶㥡挹㜰㜳㍣搲搶ㅣて挵攲㐱㔳㠷㌷㑥㠳㡦㜱㍡㐸㌰㘹㡢捥愰攸扢ㄴ慤戶㐵㌴㄰搳摡㙥㠸㐶〶散ㄴ㈲愳ㅢㄷ搸㐷摢昲㌰㤵㘷㌳㤳㘶戴㔴て攴ㄶ搸㝤〵㘰㥦〷ぢ㠲摤ぢ扤ㅢ散㍥㑦㘹ㅡ㔲〱晢〲㌸慢㘳㍣㙤戲戶昴㐲摡㈰〳晣昲愹㝥㐸〵散㙥㑦戰㤳㥥㘰慦㠳㤳㠰㝤㈹㘲〰散昵㍡戴㝦ㄳ㜸ぢ散㠶愶㜸扣㉤ㄱ㙥㡤㌵户㌴㠶摢挲㘶㕢㙢㉣摡搲搸ㅣ㙤㐸戶戵㤹攱㜸㈸戸挱㑥攷㌲昸〴㌷摡摣攵攴㡥戵㌹敡㙡㡦〳㌷㌲㤰ㅤ㡦挸攸挱〵搹〹戶㝣㍦㉡慦㠶㠹扣つ㔲㥤〴戹〵搹ㄱ〵㤰㕤ぢぢ㐲㌶〰扤ㅢ戲㙦㝢㑡㑦㠶㔴㈰扢づ捥敡ㄴ㑦㥢搳㙣改捦㘹㘳㐳㜶〶愴〲搹㔲㑦挸㤶㜸㐲昶㕤㌸〹㘴㌷㈲ㄴ㈰晢ㅥ㜸㝣㝣晥㥢挰㕢㤰戵昰摡愱㈵㥥㐸㌴戴㌵〱戰㠶戶㠶㔰愸㌵ㄴ㙦〸户戴㈵㕡摢㈲㑤晥㥢昳愶戱戶愶㐸㙢㌸ㄲ㙦㡢㐴摢挲㉤愱愶㘸㌲摥ㄸづ㘱㈷挵〹㌴搴摡摡ㄴ㍣㔳㠷㌷㙥㠱㡦㜱㉢㐸昰㉣㕢㜴ㅢ㐵户㔳昴㝤㕢㐴〳㌱慤晤〱㐴㈳〳昶てㄱㄹ摤戸挰㍥摢㤶㑦愷昲搷捣㘴〶㕡敡㕣挸㉤戰㘷ㄶ㠰㝤て㉣〸昶㜹搰扢挱㍥摦㔳㝡〱愴〲昶㝤㜰㔶ㄷ㝡摡㕣㙣㑢㝦㐷ㅢ㘴㠰㕦㍥㜵㈹愴〲昶〱㥥㘰敦攷〹昶㈶㌸〹搸て㈱〶挰扥㑣㠷昶㍦っ摥〲扢㌱ㄱ㡡㌵㌷㐶㕢㥡摢㕡㘲攱〶㌳ㄲ㠹㐵ㅢ攳昱㘸㜳〳㉥〶愳㌸㌰〷㉦户搳㜹〴㍥挱㉢㙣敥㔱㜲㔷摡ㅣ㜵戵㍦〶㌷㌲㤰晤〴㤱搱㠳ぢ戲慢㙣昹㙣㉡㥦㠴㠹扣㈸㔵晤ㄴ㜲ぢ戲晡〲挸㥥㠶〵㈱扢〶㝡㌷㘴搷㝡㑡㝦〶愹㐰昶㘷㌸慢捤㥥㌶搷摢搲扦搰挶㠶散〶㐸〵戲挹㥥㤰敤改〹搹㡤㜰ㄲ挸㥥㐳㈸㐰㜶㤳づ敤㝦ㅥ扣〵㔹㕢愸愵㈱ㄲ㘹㡡㠴攳つ㌸㝦㌶㈵㜰㐰つ挵㕢ㅡ㘲㉤捤㘶〲戳㔶㌳㜸戳㥤捥ぢ昰〹摥㘲㜳㉦㤲扢搵收愸慢扤つ摣挸㐰㜶㍢㈲愳〷ㄷ㘴㜷搸昲〵㔴扥ちㄳ㜹㌳慤扡ㄳ㜲ぢ戲〹〵㤰扤〱ぢ㐲㜶ㄷ昴㙥挸敥昶㤴晥ち㔲㠱散㉤㌸慢摦㜸摡摣㘳㑢摦愱㡤つ搹㝤㤰ち㘴攳㍤㈱ㅢ敢〹搹晤㜰ㄲ挸摥㐳㈸㐰昶㍢昰昸昸晣敦㠳户㈰挳搴ㄴ㜷㔷ㅡ㜰敤ㅤ㙥つ㌷㠵挲㜸㜹㜹㔳捣㙣㑣攰㡣ㄸつ㤹㠹㤰晦㠳扣㘹慣㈵搶㄰㡦㈴㈲㤱㐴ㄸ敡㔸㜳愴㌱搴搴摣搴搶ㅡ㘹㐹〰昳㘸㈴昸㠰づ㙦晣ぢ㍥挶㠷㈰挱摦摢愲㡦㈸晡㤸愲〷㙤㔱摥慡昶㈱㠸㐶〶散㠷ㄱㄹ㥤扡挰㝥挴㤶㉦愱㜲ぢ㤳敢㐴㑢晤〱㜲ぢ散戲〲戰㜹攳㠵㘰㍦〶扤ㅢ散挷㍤愵㑦㐰㉡㘰昳て㍤搴㤳㥥㌶㑦搹搲㜲摡㈰〳㈶慢晥〴愹㠰扤攵㜳慦换昷捦㈰㜵摦㜱昹㌳㥣〴散㉡㔰㠰晤摦㍡戴扦ㅡ扣摥㍦㈳愱㘴㈳㈶㍡搱愶㜰㜳戸愵愵つ㙣㙢㌴搲っ昸㌰搹㡤㈴愳挱扦搸改昰㘵昹挱扦摡㕣㠰摣㌳㌶㐷㕤敤戳攰㐶〶戲攷㄰搹ぢ戲攷㙤昹㘱㠴㉣㠸㈴攴愵捤敡㐵挸㉤挸摥㐵㕤〶敦戸㡣㠳〵㈱晢ㅢ昴㙥挸㕥昲㤴扥っ愹㐰戶㉤㥣搵摦㍤㙤㕥戳愵摢搳挶㠶散つ㐸〵戲㌷㍤㈱㝢摤ㄳ戲㌷攱㠴㈰戸ㄹつち挸摥搲愱晤㍢㠱户㈰㑢㥡㘶愸ㄹ㉦换㙤㙡ぢ㌷㠵㕢㕢㥡㘳㘶〴户㑦捤㤶〶戳戵ㄱ户〰ㅡ㠲㙦摢改散っ㥦攰㍢㌶户ぢ戹㝦搸ㅣ㜵戵晦〴㌷㌲㤰扤㡢挸㕥㤰扤㘷换㔷㜲㤰㤳㤰㠴扣㈵㕢㝤〰戹〵搹戳〵㤰敤〵ぢ㐲昶㉦攸摤㤰㝤攸㈹晤〸㔲㠱㙣㙦㌸慢㑦㍣㙤㍥戵愵㔳㘹㘳㐳昶ㄹ愴〲搹㥦㍣㈱㝢捡ㄳ戲捦攱㠴㈰戸ㅣ〶〵㘴㕢挰攳攳昳㌷㠰户捦㠲㐹戳愱㈵ㅣ㙢㙥㡡㤸攱㠸搹㄰㠹㤹㤸㝥戶㈴㥡㈳慤㤱㠶㘴㌲敥㙦捣㥢㠶ㅢ攳㉤戸挳㙤戶㌴㠵摡㜰ぢ㌴ㄲ㡤㌶㈶㤳㌱㌳摣搰搴ㄶ㙡㠸户戶〶晦㐷㠷㌷㐲昰㌱㥡㐰㠲㕦搸愲㌰㐵捤ㄴ㝤㘹㡢昲㔶戵挴㘳㘴挰收ㄳ㔸㉦戰昹㔰㔶攴〹㤶攷〰㈶挷户愶愸ち〸㉤戰敦㉦〰晢㐰㔸㄰㙣㍥慢㜵㠳捤㘷戳㙥㘹ㄵ愴〲昶っ㌸㉢挳搳㘶㤴㉤㙤愷つ㌲〰敦㔳㝣㈰㉡㘰晦摡ㄳ散扢㍤挱收㘳㔱〴挱摣つㄴ㘰搷敡搰晥戹攰㉤戰ㅢㅡ㥡ㄲ㑤挹㤶㐶㌳搶㤶っ㠷㤲㌸愴戶㈵ㅢ㤳昱㈴敥〶挴挳戱㘴㍣ㄸ搴㍥挶㍣昸〴户戱戹昹攴挶摡ㅣ㜵戵攳挰㡤っ㘴㝣挴㡡㡦敢㉣戸慤㉤㍦㥡捡挵㐸㐲㕥㈰慦戶㠷㕣㡡扦〴㈲㍡昲ㅢ戴ㅦ㌲㈸㜹扣㐶㡦扣㠴敡㠹㌰㠲㌹搶昵㠳㡥㉥慦摣ㄵ晣晥愵㕦摤攱㜸㔰㌲ㄵ㑦晥ち摥㌲㍥ぢ㙦つ攷昵戶慦ㅣ㝦〷㔸㈹捦㐹㉡捡昶晢㙡戱昸㕣㜵ㅣ㐲昱㕢昹㜳挰晣㝦㠸挳㥡っ㍥㜶㘳挴㕤昱㌵づ挵㠰㉢昹㑣捡昳捦攷㠷晡㝦㐰昸㐰㙡摢摥㜹㔹㍣〵挲㙢㤹㤷愶㘷攴晦㉦㤲㙤散愷㐳㔳敤㔷㐲敦㌱㈸戱摦㔳㘱扢㉤捡攴晤昰㠶㘳㍣慢㠵㘲㉡㕦㈰扤敤㈰攷㜸户昱挴㐱㈹㕥㑡㠲㔷㈵㤸〹㍢㘲ㄶ㉢㈸㉡捡捡搵ㄴ慦㘲敢昷昷攲㤵戹㜶㠰㔹㝤晤扤摢㘲っㄳ㍤晥晡㜲㘶㉡㈷㑦㘵挷㐲慦㡣㍡㤴挷㝦ㄸち㘵晤摦〶㡤㤵搷〲㡡晦㐵㉦㠵愵㘷㥦晣挱换户㄰㔲昱㐹ㅦ敢慦っ㍥㑤昴慦戰扡改挰晦㜳愲慥㐲㌷散㡡晥〱㘳㈵慤㈷挱挶ㄶ㈹㍥㌲㈴挳㘸㡡㑦摥㈶愰㔱晣㍥摢换㘱攰昹戲摦换戴挲昵戲摦㝤ㄱ㐹昶愰〴㝡㐴㕢扥慡搱㤶ㄶ散㌸㑤㤰挲捡㘷㈴㐱㐷㤷慢㔶昰摣㜹搴挵㠸捥㉤㔶㌶戲㙥愶捥㠷㕤搶㐰摢搰昲ㅦつ㤹㔵捦㘶㜵〱っ敤㠱攰攵㐹戴收㠳㌲㕢愴愶㠳昱ㅡ摢搹㝡〸慥搷搱晥㔰㉢捥㈹晥て㔹昸㈸㑢挶㤶㐱㈷㘸㕢㘳㤳㘷㔴ㅣ㐵挱搸收㐰て㉢扣愳ㅤㄴ㘳㍢〸扣㡣敤㑣㐴捦㡦㙤ㅤ戳㕤っ㤵㔷㠲愷㤵㑡昰㔴慤㜰扤㉦户ㄳ㤱㈴挱攳㥤〹㉥戳愵〵〹㉥㠷㔴ㄲ㍣搱㑡昰㐸昰㤲攰户㥤〹づ㌰挱愳愰戲㡡扦〲㉤晦挹㤰挹晦戲ㄱ㔲㈷挰搶㉥㜴挰㌸㠵挶㝣昰㘲㡢㔴〲㡣搷搰㌶㤴ㅡ摡㝡慤㜰扤敤㜶㌵㈲挹搰扥㠷㑥搰戶㙡㥦戲愵〵㐳㕢〳㈹慣㝣挶㔹愰愸㝤ㅡ扣っ㉤敢ㅣ摡て㤸敤㌱㔰㔹㐳㕢㡢㤶晦㙣挸慣敤慡㐵愵ぢ挶㜶㉥慤㌳戰挹㡦㙤〳ㄸ慦戱ㅤ㕤㙡㙣㈹慤㜰扤慣昶㌸㐴㤲戱㕤㠴㑥搰戶挶㜶㠲㉤㉤ㄸ摢㐹㤰挲ち敦戵〶挵搸㜸㑦㕦挶㘶㍡挷戶㠹搹昲晥扢㌵戶㔳搰昲㕦づ㤹挰ㄶ㔱搱㠲愱㕤㐹攳搳昳挶扣搵敦晦㠹㘵摣㌱㈹愲㡥搲挶捣㌰㘰㕣㑤㘳摥挶㘷ㅤ㈸㔲摦搵っ摡㔸昳ぢ挶慢㈸㠷挱摡昳㐰戲㕣㉢㕣㉦愹㍤て㤱愴㈸㥢搱㈳摡㔶㔱㉥戰愵〵㐵戹㄰㔲㔸昹㡣敢㐱㔱㤴㑢挱㑢㔱㍡ㄱ㍤扦戳摤挰搴㉦㠳捡㉡捡㈶戴晣㌷㐱㘶〱ㅥ㔲㡢㘰㙣愳ㅢ㌰㙥愱㌵㙦㜹摢㈲㜵㌵ㄸ慦戱捤㉦㌵戶㜹㕡攱㝡挷散戵㠸㈴㘳扢ㄳ㥤愰㙤㡤敤㍡㕢㕡㌰戶㥦㐳ち㉢㥦㜱㌷㈸挶㜶㈳㜸ㄹ摢㉣攷搸㝥捤㙣㙦㠱捡ㅡ摢㑤㘸昹㝦ぢ㤹〰摥愴㘶ㄴっ敤㕥ㅡ摦㥡㌷扥㤹挶昷㕢挶ㅤ㤳㥡搴㌴㙤㙣〱晥〰㡤㜹㕦㌸て昸敤㥡㐱㔲㍥昵㙢㌰㕥㐵㘹搳㘳㜷ㅤ㕤㕢戵挲昵㙥搹㝢㄰㐹㡡昲㈸㝡㐴摢㉡㡡摣㤵攵昰ぢ㡡挲晢戰戰挲㥢ぢ㐱㔱㤴㠷挰㑢㔱㥡㄰㍤て昸ㄳ㑣晤ㄱ愸慣愲昰づ慢晦㐹挸愴㈸慤㙡㕦㍤㑥挴挱㠶晤ㄴ㡤㜹ぢ㌵㡦昷㤳㘰扣㠶㌶愵搴搰昶搶ち搷㥢㘱㥦㐶㈴ㄹ摡㕦搱〹摡搶搰晥㙣㑢ぢ㠶昶ㄷ㐸㘱㠵㤵摡愰ㄸ摡㜳攰㘵㘸㝢㌸㠷昶㍣戳攵晤㐲㙢㘸捦愳攵㝦ㄱ㌲ㄹ㕡戳晡㐶挱搰㕥愲㌱㙦㌵收㠷昶㉡ㄸ慦愱敤㔴㙡㘸ㄳ戵挲昵㕥搷㌷㄰㐹㠶昶㍡㍡㐱摢ㅡ摡㕢戶戴㘰㘸敦㐰ち㉢㉣㡤〶挵搰摥〳㉦㐳摢摥㌹戴户㤹㉤㙦㤱㔹㐳㝢ㅦ㉤晦㍦㈰挳㙥㡡㠹㑤㠳ㅡ愷挷㘶㙤㥥敦搲晡挳扣昵〷戴㝥摦戲挶㝦昷搶愰㙡戵㌵扡〵挸晦愲㌵敦挸攵㌷收㡦㌵㐳扤摡〲挶慢㉣〱㍤㝡搷挶㙣㘸㠵敢㡤慥㕦㈲㤲㤴攵㔳昴㠸戶㔵ㄶ戹ㅦ〶愶㜰㘳收ㅤ㌰㝣戰ㅡㄹㄴ㘵攱㙤㉣㈹㑢㈵愲攷㌷收㉤㤰㉡摥㠱戲捡挲㝢㕢晥㉦㐰〴昱㌶愵ち挶改慢㠴㜱〰摡㍣攲㐱㌰㕥㐳摢昲㔹㠹〳昳攷㕡攱㝡ㅦ㉢㙦㉦挹搰晣攸㈴㍦㌴戹㙦攴ㅣㅡ慦㘲㠲扣㔳㠴て㕥㈵〲㕢っ㡤户㝢㘴㘸晦㐶昴晣搰〲捣㤶㜷㙡慣愱敤㠴㤶扦〶㌲ㄹ㕡㔸㝤〸㕢㝢ㅣ〱㘳っ㡤㜷㠱㠹㉤㔲㤳挰㜸つ敤摤㔲㐳晢愷㔶戸摥愶捡摢㌰㌲戴昱攸㈴㍦㌴戹扦攲ㅣㅡ㑤㠲扣愳㠲て摥㠳づ㕢っ㡤户㐵㘴㘸㙦㌹㠷戶〳戳つ㐱㘵つ慤〱㉤晦〴挸慣㡤㌹慣㕥搳㘳㘳挸㠰戱ㄳ慤㜹慦挳戲收敤ㄲ晦㉥㤶㌵㌶收戰㝡㔹㕢挳ㄸ搶㜵戴收扤㤰晣挶捣㝢㈲昹戲ㅣ〰挶慢㉣捦敢搱扢㌶收攷戴挲昵ㅥ㔵摥戰㤰戲散㠹ㅥ昳㘵㤱㍢ㄱ㉣㐰挱㍥捥㝢て昸攰㡡ㅢ戶㈸ぢ㙦㈰㐸㔹晥㠲攸㜹挴愷㌰㜵㕥晢㕢〳攵㕤〵晦㍥㤰〹攲㉤敡改㠲㜱搶搳㜸㍥㑣昲㐳㕢っ挶㙢㘸㑦㤴ㅡ摡攳㕡㔱晣ㄶ搴攰ㄲ㐴挲挷㘷㠴搱㠹搱㑣搲〲ㄲ愸攴戵扣攷㔵ㅡ㉦摦戳昵搶换㤹〶晦ㅢ㌴扥㡢戱㌲挹㌵戱愳㤲搶晦㐲挶换㙦㜹攷㘵㡦㉣㈸慤挱㝢㥡㌲昸㡦挸ㄶ攰㔵㘴㜸㍢ㄳ晥扢㑢扤㌸ㄲ慦㈸攳晢㜲散㌷〱ㄹ挲搱搹㥦㕣㤴挱慢㠱慡㤲昳戲㜸攱㔹愲ㅡ晦扢㑦づ㝦搳搹昷㜵㔸摢㡤㈵扥ㄵ摣挱戱㌹昰㑤愵㘵㥥慢㙢戹㙣戶昸捤㐱㡥户扡つ搶挳㝥戳㕦ㄹ㕦敦昴搵㔶㜶晢㕢㠱摡攰晦㐸戵㡥昷〲戲㘵敡㘱攰㉥てっ摥〹敤㈸㔷扡扣㘷㘹㐴〸昳ㄹ挸㑥挹ㄸ昰挲㔳㘳㝦㡡㡥㠵㐸㠸慦㤲㜷㌶㡡〷挵㜵捥戳改㔱昴晦㘸㡤ㅡ挵㤱㕥㜷攰㕢搳㑦㥣晥扤ㄹㄵ㐷挰㜵愸摢〲摣㠱慡㝡扢愲晣㡦㝤慢㝢扢㝡捣扥搵戹敥晣㝦收㡢〵晥昸㍦㤳㡣㘹挸挷㉡㌰戲㕣㠹㠸㡣㙡㝣换㈱つ㈶㈰挱〷慦て㘱敥搳㐹㘶㠰〴ㄴ慦愶戹昹ㅡ慣㐹㤹晡㡤㘷つ㍡㘸㕦㔸㠳搹ㄴつ搶㐰昱挲㥢㜵戰㐷愶㝡挰㐸ㅥ㜳ㄹㄸ㕤昳㈷㤸㠱ㄴㅦ扣摢㥦晥昳㐹づ〲〹㈸㕥昹㍡昲戸搵㌳㡦㠵戴㉦捣㘳㌱㐵㡥㍣㜸㤱散捣㈳㜸扣摤攳ㄲ㕡㜶㤲㉣〵〹愸ㄳぢ㝢摣散搹攳㜲摡ㄷ昶㜸㌸㐵㡥ㅥ〷㡡㝡㔴愷㐰㈰㈳㍦ㄲ㤶昹㤱㝦捦捥㘳〵晤㡦㈲㔹〹ㄲ㔰㘷ㄵ收㜱愵㘷ㅥ㔱摡ㄷ收ㄱ愷挸㤱〷㉦㔱㥤㈳㔷攷摡㜹㤸戰捣攷挱换㐶㝣㜰ㅦ㠵晥慢㐹扡㐱〲敡ㄲ㐸ㅤ〸晣挸㌳㡦㌵戴㉦捣愳㤷㈲㐷ㅥ㥢㄰愷㈰㡦㉢㈱㤰㝡愴㘱㘹攷愱慥戶愵㙢ㅤ搲攰㘶㐸昱挱㝦㕥挷愸ㄹ㤲㉣㐸㐰㕤て愹㈳扢㌳㍤戳㕢㐷晢挲散㌶㔰攴挸㡥搷㜵〵搹摤〲㠱㘴㜷㉣㉣敤散㠲扣搶挲〷敦㜸愰晦昱㈴㈷㠰〴搴摤㤰㍡昲昸戶㘷ㅥ〳戴㉦捣攳㘴㡡ㅣ㜹晣ㅡ㜱ち昲戸ㄷ〲挹攳ㄴ㔸摡㜹愸〷㙣改愹づ㘹昰㔱㐸昱挱㔲㌸㐶㍤㥤攴っ㤰㠰㝡っ㔲㐷㜶敢㍣戳㍢㔳散攱㍥㜸㐴晢㍥㐵㡥散㜸㌱㔴㤰摤㔳㄰㐸㜶㍦㠴愵㥤㕤㤰㔷㈸昸㘰㌵ㅣ晤捦㈱㌹ㄷ㈴愰㥥㠵搴㤱㐷㡦㘷ㅥㄷ搰扥戰㑡ㄷ㔲攴挸攳㜹挴㈹挸攳㈵〸㈴㡦㡢㘱㤹捦㠳㤷ㄳ昸攰㍥〷晤㉦㈵搹〴ㄲ㔰扣㜶㜰攴ㄱ昳捣攳ち摡ㄷ收昱㘳㡡ㅣ㜹扣㡤㌸〵㜹昰㑡㐲昲戸ち㤶㜶ㅥ敡㕦戶昴㙡㠷㌴挸㔹㍤㍥㜸换〰愳㕥㐳㜲㉤㐸㐰㝤〶愹㈳扢攵㥥搹㙤愶㝤㘱㜶搷㔳攴挸㙥ぢ攲ㄴ㘴挷ㄹ扤㘴㜷〳ㅡ㜶㜶㐱㍦ㄸ挹攳㐶晡摦㐴㜲㌳㐸㐰㔵㠳㍡昲㌸搸㌳㡦摢㘸㕦㤸挷ㅤㄴ㌹昲攰搴扣㈰て㑥扦㈵㡦㍢搱挸攷挱昹戲攴㜱ㄷㅡ挶摤㈴扦〲〹㈸㑥㡥ㅤ㜹戴㝢收昱㕢摡ㄷ收㜱㉦㐵㡥㍣㌸㡦㉥挸㠳㔳㘵挹攳㝥㌴散㍣㔴㥤㉤晤㥤㐳ㅡ摣ㄳ㡣㘴昷〰ㅡ挶敦㐹ㅥ〴〹愸挹愰㡥散摡㍣戳㝢㠴昶㠵搹晤㠱㈲㐷㜶㥣捥ㄶ㘴挷㈹慢㘴昷㌸ㅡ昹散㌸挷㤴戹㜰〸ㅤ㜱㉥㝣〰㌶愱敡㌲扦攲扣㔳ㄴ㡤㕡㌱㑤ㄴ㑡㜱㉥㉡㡡〶慤㌸㤰ㅢ摤ㅦ㈱慤攴㈴㘶搸戳㉢捥摥扦攲㥦㤴㍤㠵㝥搴晥㈴散晡㘹摤㈰㔳换㐹ちㅢ搵昸晡㙡㌹㌹挹㜳㡡㤳ㄲ挹㝣㥦愲戱㑥户ㄵ㔳㡢挶捡挹㡢㜸㑣㜱㡥昵㉦㡣捡挹ち挷㙢晣㤵摣㙣ㄲ昴㘸㍣愳ㅢ㤲捣㕣捤㐸㌲㡡㜳ㄱ〹戶㘷㔱昷㥣㥦㠸㘲㡦愲敥㌹㘷ㄱ挵㈴㘷昷㉦㌰㉡攷㈸搲晤㡢攴㌸㍤㤱敥晦愶ㅢ㘴ㄴ愷㈲攲㕥㔷搴㈱愷㈷愲搸戵愸㐳㑥㔹㐴戱㡢戳挳扦㌳㈸愷㈸搲攱慢攴づ㈷攱㜸㕦搳つㄹ敦㤱㥡戱挶换ㄹ㠸〴㥢㔰搴㍤㘷㈵愲搸戱愸㝢捥㔴㐴戱㠳戳晢户ㄸ㤵㌳ㄳ改晥㙤㜲㥣㤴㐸昷敦攸㠶㜴㙦㙡挶敡㍥〹㑥㠲㡤㉦敡㥥㤳ㄱ㔱㡣㉢敡扥摢㔶㡣㜵㜶晦ㅥ愳慥〱㤱敥摦㈷挷戹㠸㜴晦㠱㙥㐸昷㥣㜷戰㘱㙤㝡㙢㥤㥣㍡〶㥣昴㌹愶㈸ㄹ捥㍤㐴㌱扡㈸ㄹ捥㐷㐴㔱攳㑣收㘳㐶攵晣㐳㤲昹㠴ㅣ愷ㅥ㤲捣扦㜵㐳㤲攱㌴㈳㥦㡣㍡づ㥣〴慢㉥敡㥥㔳づ㔱㔴ㄵ㜵捦㘹㠸㈸晣捥敥㍦㘷搴〱㄰改㝥ぢ㌹捥㌸愴晢晦搱つ改晥ㄴ捤㔸戵㌸搵挹愹搳挰㐹攸戲愲㘴㌸挳㄰㠵㉡㑡收っ㕢攱㜳㈶愳昰挰㔶㥤〹㤵㈴㔳㐶㡥ㄳっ㐹愶㥣ㅣ昷〱㝣㙢㌹㤹㘰挳摡㉥捥戶㠳㙤昹㝦㠵㐷扣㜳㙣挵攷㕡㘱ㅦ昱㌸搹㤰扣㍥搳ち㌹攲㔵戱ぢ㑥㉥愴晢㙡㜲㥣㔷㐸昷㠶戳晢㡢戵搴敡㥥㜳〷〹昶㐹㔱昷㤷摡㡡㡦㡢扡摦㘴㉢㍥㜲㜶㍦㥡㕤㜰㑥㈱摤㡦㈱挷改㠴㜴㕦敢散㥥㔳㠷晣攸㙢慦㜶㜲敡愷攰㈴㤹昷㡢㤲戹挶㔶扣㔷㤴っ愷ㄴ攲昱慥㌳㤹㜱散㜰㌳㔴㤲捣㜸㜲㥣㍤㐸㌲摢㍡㤳攱㑣㈱㥦㡣攲っ㐱㠲扤㕤搴晤㑤戶攲慤愲敥㙦戶ㄵ㙦㍡扢摦㤱㕤㜰收㈰摤㑦㈰㜷〷㌸改㝥愲戳㝢㑥㄰〶扢扦换づ昶㙡㔱昷㥣㉣㐸㕥㝦㉦敡晥㔷戶攲ㄵ㘷昷扢戲ぢ㑥ㄸ愴晢㍡㜲昷㠲㤳敥扦攱散㥥昳㠲㝣昷戵㥣て攴㌹昵〰㌸改昳挵愲㘴㝥㙦㉢㕥㈸㑡收㐱㕢昱扣㌳㤹㍤搸㈱攷〷㤲捣㥥攴晥〰㑥㤲搹换㤹っ愷〱昹敥㙢晦〸㙥㌹昶㤱戲つ㉡扥㉡戱㙡搵愷戵ㄵ㜵ㄳ㉡づ㥢㕥㜳昱㑢㡦扥㜲敥㥦㔶㑣㝢㘳换愶㑤㝦㝡昵摣挷戶晣㍡㌶敤愱㥦晣攴㠱昹㔷㍣昶捡搸攴㤵㘵㜷㝣扡攰捡攳ㅢ搷ㅣ㝦㑣㜲搹㤴㌹挷ㅦ㝥昴㈱㡤㡢户㤹㕡㕥㕥㔵戵搷戸㠷㜷㤸ㅣㅣ㌸收㑥㜵摦㌳摢昷㈹㌹㘷愳㠳晣慤㌹戴㝤㐱㥥扢㘵ㅡ戴㌷㔲ㅢ㕤㕥换㔳敢㠸愶㈱㘷㙢㔷ㅡ捦搸㘹㑣戵搲攰㈹㜶㐴搳㤰戳戶㉢つ㥥扤愵ㅡ摦戴搲攰㠹㜷㐴搳㤰㜳戹㉢㡤搷散㌴昶戵搲攰〹㜸㐴搳㤰㜳扡㉢つ㥥摢愵ㅡ㡤㔶ㅡ敦㡤㜴ㅡ㜲㙥㜷愵昱㠱㥤㐶㤳㤵〶㑦挱㈳㕡つ㌹慢扢搲攰搹㕤慡搱㙣愵挱㔳昱㠸愶㈱㘷㜷㔷ㅡ㍣换㑢ㅡ慤㔶ㅡ㍣〹㡦㘸ㅡ㜲㕥㜷愵挱昳扢愴ㄱ戱搲攰挹㜸㐴搳㤰昳扢㉢つ㥥攷㈵㡤晤慤㌴㜸㔲ㅥ搱㌴攴㍣敦㑡㠳攷㝢㐹㘳㥡㤵〶㑦挷㈳㥡㠶㥣攱㕤㘹昰㑣㉦㘹ㅣ㘸愵挱搳昲㠸愶㈱㘷㝡㔷ㅡ㍣攳㑢ㅡ㌳慣㌴㜸㝡ㅥ搱㌴攴㡣敦㑡㠳㘷㝥㐹愳摤㑡㠳㈷收ㄱ㑤㐳捥昵慥㌴㜸捥㤷㌴㘶㐹ㅡ㡡㈷㕡㤹㘷摣慤㘷つ㌳攱㔲㡤㤷づ昳搴㈷㡡扢㡡ㄴ㍣ㄹ㠹攲捥㈲〵㑦て愲昸㘵㤱㠲〷㙣㔱摣㔱愴攰㈱㔴ㄴ户ㄷ㈹㜸㔰ㄳ挵㙤㐵ちㅥ㘶㐴㜱㙢㤱㠲㍢扥㈸㙥㈹㔲㜰㔷ㄴ挵捤㐵ち敥ㅣ愲戸愹㐸挱捤㔵ㄴ㌷ㄶ㈹戸〱㠹攲㠶㈲〵㈱ㄵ挵㉦㡡ㄴ㉣戲㈸慥㉦㔴㡣晡晦挴㌹㤲㜳</t>
  </si>
  <si>
    <t>㜸〱敤㝤㜹㥣㕣㔵戵㙥敤敥慥搳扤㉢㥤㔴㠵㌰㈳搰㘰㈰㘸㐲㔳㕤㔵㕤〳㄰搳㥤敥㜴攸㤸㠹㜴〰ㄱ愵㌹㔵㜵㑥㔲愴慢㉢㔴㔵㘷㐰〴ㄴ㘷㤹ㅥ㈲ㄷ㜰〰挵㉢㈲敡㝤㡡㜲〵ㅣ㐰扤ち㕥㥣㜱㐴㔴挴昷搰㉢ち㝡㥦扥晢㥥搳晢扥㜵㠶㍡㔵㕤摤〹㤱晢㝢昹攳ㅥ搲扢昶㕥晢摢敢散扤搶㥥搶摡攷ㅣ㐲㉡ㄴち晤つㄷ㝦㜹㜵㌱昲愲㠹扤戵扡㔵敥ㅦ愹㑣㑤㔹㠵㝡愹㌲㕤敢ㅦ慥㔶捤扤敢㑢戵㝡㈷〰挶㘴〹昹戵昰㘴慤㜴愹搵㌳戹换慡搶〰ち㠷㐲㍤㍤扡〳昹㍤敥㕦捣㑢㘸㤶搲㕤っ㠰ち㘹㠳㐱㌷〳㐲戵㘶㄰㐱搰扢〰挱搶㤱搵㥢昲ㄷ攳挶ㄳ昵㑡搵㕡搱㜷慥挳㝥攵挰㐰晦㐰㝦㈲㤷㐸昷挷㔷昴㡤捣㑣搵㘷慡搶捡㘹㙢愶㕥㌵愷㔶昴㙤㥥挹㑦㤵ち㉦户昶㙥慤散戰愶㔷㕡昹㜸㌲㙦愶戲〳愹挱㐱㍢㤷换昶昶㠲昳挶㤱搵㥢慢㤶㕤㝢愱㜸㉥㈴捦㑤㈳慢晢㌷㕡昵ㄷ㡡攷㈲昰〴换搱㑡搹㉣㑤扦㐰㑣挳ㄴ晦攰愸㔵㈸㔱㑦㤶㔵㉤㑤㙦敢㐷戵㥢〴㡤㔴愶㝦戸㔶㥢㈹敦愴捡㐷慣愹愹㉤㤶㉤晡㈹㡦搶敡㥢捤㙡戹搶㕢愶晣慣慡㌵㕤戰㙡㡢捡㙢昶ㄴ慣㈹ㄷ㔸敢㈹㥦㙢㔶㌷㥡㘵慢㡢㤱㘸搹搱攱㜸搱㥡慥㤷敡㝢ㄷ㤶捦愹㔹㕢捣改㙤ㄶ㈱攱昲摡㤹㔲㔱㜵㜵攱㕦愸㜳㔹扢㥡㠹愲㔰㥦昲挸㜶戳㕡㤷ㄴ㔵㌸搰づㅢ攸㉥搲㡡愶㝡戱㑢昵戵㤴愲捥㈶㑡攵㤷㕢搵㘹㙢㡡㌷愱㈶㤷户㠰㐴㐰㡥ㅥ㝣㐹㜹捤愱㤶搴〲㜷㥣戰㉤扣㡢ㄱ㐵㜰攸㌹搳㈵扢㔲㉤慦搸㔰㥡㕥㜹㙡㙡挵〶㜳捦捡㐱ㅤ㐳㡥㕥㑣捣㈱っ㔶㉥㕤扤㜴㈰愵㤷㤰㝡㈸〲搵昵㙢っ挲㔶㝥ㅤ㤳㘶挷㘴扥㘳戲搰㌱㔹散㤸戴㍡㈶敤㡥挹㙤ㅤ㤳摢㍢㈶㑢ㅤ㤳ㄷ㜷㑣敥㐰㐹敦敡改敥敥㜰慦搲扤㕦晣敡敦㉦㝥㘴晤摢㡦㜸捦㠷ㄲ㥢㜶晦㑥㜱摣挹戰㍤ㅣ㤱ㄵ敢㉢摢㌶愲㝥ㄸ㌳㉢攳㉢㔶づ挴㜱慤ㄸ㠸㥦㠴搸㡡ㅣ㝥㤲㜱㈰ち㈶扢挰捡戸㍥〲㈵昴㤱〸㡣愳ㄸ㐸扤攳晡㘸㔲㡦㐱愰搴㉦㔰㙦搶晤搴晦昶散ㅦ慥晣摤戵㐳ㅦ昸晥戱扢㡥晡㜹搷㤳㡡攳㕣㙥㝡㉣㈲㐷〴㠵ㄲ敦㑦㡢㔴攲晤ㄹ㝤ㅣ㌹ㅤ㡦挰攸㘳㈰晣㌳晡〴㔲㑦㐴愰搴ㄳ㉥晦晢ㅦ扢晢摤搷㈴㝡搶㕤晤戹㡥㠷㉦晢挱挰〲挵㈹㐴昸㉦㐵攴昰㈰晦挱戸戰㐷换昴㐹㘴㜴㌲〲㘳ㄹ㠲㌰搹㘷昵㈹㈴扥〴㠱㔲摦㜳戹扦敥搸㙦㕦昱㘰昹慤㘳昷扣㜶攲戴捦㝥昲改愲攲摣㈴摣㤷㈳㜲㔸㤰晢挰愰㜰㑦挶昵ち昲㌹ㄵ㠱搱㡦㐰㤸㘷昴㘹㈴挶ㄱ㈸昵つ㤷㜹敡昶ぢ慤㤵㍦晢昶敡㝢㍦昱戱㌳摥晥搴つ晦ㄴ收㤸㑡戶敢㙣慤晤㜸っ昳㕦挱慣搵摤㈱挶㑡扤戰㈳㜰摦〳㜰慣㕡昸捦ㅦ㠰戸挹ぢ㌲〰㜵㠲搲㑦㈲㌰㔲っ愸敦㔴㕣て㤲㥡㐶愰搴㈳慥㑥摥戴㘷挳㡦敦㑢㍤戲晥㤶捦ㄷ晥晣㔸晤愳扦㔱㕣㠲㐴攱㔹㐴㡥っ㉡㍣摥㥦㜳㔴㡥攵㐷攷挸敡㜴〴挶ㄹ〸㐴攷㈹㝤㈶㠹㉢ㄱ㈸昵〵㤷晦捣㤲捥㕦敥扣敢㠱㌵昷㥤㝢昸攰㕢慥扢㜳㡦攲敡㈶晣㔷㈱搲㌴ㅣ〶㌱晥㌸㐹愴搳㜱㍤㠴㑣㍤㡣挰㔸㡤㐰搸愷昵〸㠹愳〸㤴㝡挰㘵扦晤愶㘷ㅥ㝥晤晤摤敢敥扤攵㡥㝦㕦㔲晦攳攵扤㘳挸㍥摢㥤㡥㐶慢收㙥㑣昰㡤戵㈳搱ㅦ攷㝦晢㕥㌴戱㘶摡㠳㜶挶ㅥㄸ㈸づ挶捤愴ㄹ收戴戵扦戳㌳戱扤昶㜹愵改㘲㘵户㑣搷㉦㕡㙤搶慣㐶攷㔹敥收慤慥捣㑣ㄷ㙢挷戴捦㥣愸㥢㜵敢攸搶扣〶㤳㔹挵㈶戰㤸㔹㌵戹摦㜱慤挵捥㌵愷㘶慣攱㍤㈵㈷晢搸㤶㙣㉣㘵㤵晣摣戹㘳㔵敢ㄲ㍦㜷㔶㡤㠶戱㉤摡㈵扣㘷戵搲挹㜲敡搵㌷戲扤㔲戳愶愵㝡换换㥢㑢㠵ㅤ㔶㜵挲攲愶捡㉡㑡㔳て㘳㤶扢㥥㉥摦㌴㡤㠶㘲㠵㉣㥥ㄸ愴摡㙢昶搴慤改愲㔵㐴㝤㜷㕡搵晡摥慤㘶㝥捡㍡扣〹攲摣ㄳㄹ㐷㌵㤱挷㉡㠵㤹摡㐸㘵扡㕥慤㑣㌵攷っㄷ㜷㤹㔸挳㡢ㅢ㉡㐵ぢ㑢㜰ㄷ慦㤰ち㜵㜶㉡ㄵ㝡㘹扢愹㠹㝣㙢晤愲㠸㠰㡡戹㈲ㅦ搹摣敤晡户愰㜵㘸挵㤴挵㍥搹戱㜴ㅦ捣㠴㉦搹扣㘴㙥㘰愰㑤摣㠱ㄲ㝤捡摣㘸愹愳慦戹晦㕣㜰㐷挷ㄲ户昵㙢㜶㘱㥦㜳㤶㌹㕤㥣戲慡昳敥㥦ㄵ㙢愴搷㈲〸㝦ㅡ愳㜹㑥改㜱搱㔶㝢搴摥昰敥㔲戱扥摤搸㙥㤵戶㙤慦㠳㠶㍤㜶㑦て㐵㕢〷攲〹㙣搷㥦挶㈶晢㕦戹㙤搷攳っ搶㌱㜸㌹㠲㐸㈴㘴慣挷㙦挸㠸攸つ晣搹㠸㘰㜱㘳㠳搷攷攸㌱愲挲摣㤷㍣晦㝤ㄵ昷昶㕡昶㜱搸㜴搷挲㘵㉣㔶戵捥捥㜶㙤㍦换慣㙤慦戳搳捥㥢戹㠰晣㌶㌱搸㡣㈰捣扤搱㍥户㙤摣㜰㜵㜱㜷扡戰㍣㙡搹㈶㙣〲ㄹ昳捡っ㤷㥤㙤收愸㔵㉢㘸敥㐷挷㌱㠲昶ㄸ㠸㘱㑡攸㉤㜳㑣㔸㝢敡愳㘶摤散㉥㘳㘷ぢ摤㘹㠰㤶㑢㈹㈷挶㤲ぢ㠵收㤵㡥戸㈹㜰㠸㐹㌴挰㘵㠱㄰ㅣ㑥ㄸ㑥ㄸ㐵愱㑥㌷㥣扦ㄱ慣㍢ㅡ㘱戴㜶晦收ㅤ㉡㌶捥挵戵搶昴搶扤㍢慤ㅡ攱㍤挶扣愲㙣ㅤ㜴㘴戶愹㤰㍦愷㕥㥡慡昵愳愶㙢慢㤵㤹㥤㉦㈴ㅦ昲搲㘷㈳昰慥昰挷搰户昷扦㑤散扥摤扢愸㥢挹挹㔰て戹㐹㠷收㕥㔹戳て㠳搹摦昰㈳㤷㍥〷㍦ㄱ㍤㑦㕥㤸㕢敡攷戳㥢攷㕥戵户っ〹㙤慤㕡㘲㥦昴㐸〲搲㕥㔸㍥慦㔲摤㤱慦㔴㜶戰㍦㉤㤲㔴㙤扢㘵搵㘵捦敦摡㌸㘲换㈸搵搹搹戴㠱てㄸ〷戴ㄶ㡣昳ㄱ㉣ㅣ㥥㥡敡昳㌸搶㡣㔷㠲搴〹敢挳戸〰㤱㝥搸户㝤攳搳昶㔴㘵㜷㕦ㄹ搳昲㔴摦ㄶ戳㔸㌲愷晡慡㔶捤慡敥慡㤴慡㝤扢㑢昵敤㝤搰攵㥥愹㕡㔹㝤〰㌲攱捥晢ㄷ㜷㕦㝡摦昰㥢搶㡤摣㝡晦戲㤳捦㍡敦ㅤㄷ愸㍢摣㡣㔹㜶〰㌷昳㕣愵昵㠵〸搴晢〰攳っ挴㌱昴㉣挴摤㤸㐷㉥㈲挶㘴㤰㐷㠰㜹㐴㜴㠰㘹愴㠸愴㘱㤱㈶㤳㙣ㅦ晢㘳㐴㈹摡〷㥣㐳戴捤㘰ㅢ〲㐵ぢ㐱慣㥢敤㠸㜸㤷晡〷摣㡥ㅤ㐳㤴㑢㠳㘲戶㜲愷㐰㡤攸㜹昲ㄴ敤づ㉡㔸㔳愰㥡㈲搴ㄴ㥦扡〶㡣摢捡攳㙡㌷㘳㤶㠹㐲攳㐳攴㌱挳昲㙦〳㡣昲搸㠳㐴㝦㤳㍣㜶㠳愲㐹搶㝢ㄱ〴攴昱ㅡ㈴㡤换㄰戴㥢㔶ㄵ捤ㅡㄱ换㙢ㄱ搱㤷㈳㔰㈷㈰㄰戱㕣㠱㠸㜷愹㉢㜱㔷㕦㉣㝤㈰捦ㄶ换㔵愰㐶昴㍣㜹敡㐴㈰摡㠹㘵㤷摢晡㔹摤㘴挶捤㤸㘵㔹搱㘸ㄲ戱㕣㡤㠸慡〱㐶戱扣ㄵ昳㍤㐵摦攸㈶搷㈲愵慦㘳㜰㍤㠲㠰㔸㙥㐰搲㜸〷㠲㜰ㅦ搷㘱昴㤰㤳㤱㄰㔱摣㠸㠸㝥㈷〲㐵㉢㑣㐴㜱ㄳ㈲摥愵㑡戸㤳㉦㡡㘵㈰捦ㄶ挵慤愰㐶昴㍣㜹㡡戶㕤㍢㔱㑣㠲㜹摢ㅥ㜲愱㥢㌱换っ㕣〱㑥㈲㡡㍢㄰㔱慦〲㡣愲昸ぢ㐴搱㍣㘲晥ㄱ搹晡㠳っ敥㐴㄰㄰挵㕤㐸ㅡㅦ㈶慤㘹挴㥣ち㡡挸攳㙥㐴昴㐷㄰愸搳㄰㠸㍣㍥㡡㠸㜷愹㉤戸㥤㉦て㥡㤹戳攵昱㜱㔰㈳㝡㥥㍣ㄵ〷愲㥤㍣捥㜲㥢㍤慢㙢慣㜵㌳㘶㔹慥戴慦收戱〷㥡㡣㐵摥戱挹ㅥ攸戵挷㑡㔳㜵慢㉡㕢扥愸㡤ㅦ挷ㅦ㈵改㠵摣收㔶捤㠲攳改㌹搴ㅥ挱㑥ㄷづ戰晡㕥㤱㥢㐰㘶敤戴㥤つ捣㝦搹ㄳ〷㥤㍤㈱搶㐴㤳㑤㌱捦㝥ㅤ㥤愶挵愲㤸ㅦㅣ攸㐴扤攸㘲㙤搷㜹改㉦晤攰摣摣挹㠸㙦摤㤴㠸㤷捦挷〷㍢㈱搱昱戹敤っ㜶昶搹㥤㤴㠵收摣搳㜳摢晥㕦ㄶ㔱敢㠹㠲㘳ㄱ摤て搹攸〷ㄸ㝣㠶挱㘷ㄹ㝣づ㠱ㅡ挶㘴挴㔹㤷㥢㈸慥搸㌳㤸㝤ㅤ㝢攷㐱愴昴㐳っ扥㠰㈰㌰敢㝥〹㐹攳㕦㄰㜴㘳搳㙣攱㜸〰㑢㔰ㄲ㐹㤹㜲扦㡣㠸晥ち㠲摥㠷ㄱ㙣㍣换㥡㠲㔵晤㐲ㅤ〹㠴改㙢㥡㝦挷㡦㝥挳扤敢攱攵㠹扤搳㠵敤搵捡㌴捥㔰㘸㠸っㄷ攰㔳慦㈹搳㈸慦慦㡣捣搴㡤昲㔹㈵晣昴㤶户㔸㍢㉤戳㍥〲慦〹慣㥣昵昰〶㡡つ㌳㕥摣昳晦搳挶〹搱㍣㠵㐳慡㘱收愸搶㔱敢㔸ㅢ慥㜸晢㐷㉢㌸㥦戱攴ㄴ㠹㘲㌷っ㔸戱〷愱ㄱㄳ搲㡦愰㜶户晤敥挳㘷㥣昴㥥㝦晡㥢晢㝢〵㝡㥦㕣㍡㠵捣搹㉢昰愳愰㐶收换㔳㜴㍥晡㉢戰昱㉤愴㍡搱つ㥣㝤敢愹㘰摤㜶㔷戲挲捤㤸攵慢捣愱扣散㑡扥㡢㠸㝡㈹㘰ㅣㅦ㌷㐲㈵摣昹㌴㌶㘸摦㐷㑡晦㠰挱てㄱ〴挶挷攳㐸ㅡ㍦㐶搰㜶摦㝡㍡㌳昰愷㥦㘰昰ㄳ〴㡡ㅥ㑥搹㥣晣ㄴㄱ敦㔲㝤戸慢扦㌹㌹〳攴搹愲㜹ち搴㠸㥥㈷㑦搱㙦敡㡢㈶戰㥤㍦摣㙤晤慣捤挹㘱㙥挶㉣ㄷ敢㄰㌸㠹㔸㥥㐱㐴㉤〱㡣㘲攱㤴搱㠷扦㐳㈰㥥扤㤸㍡㐲晡户っ㥥㘵昰ㅣ㠲㠰㔸㝥㑦ㅡ挵㠲改㘲ㄸ㍦㈲㠴晦㐵攲ㅦ㄰㈸晡㘱㐵〸㝦㐴挴扢㤴挶㍤㝣㈱慣〶㜹戶㄰晥㉦愸ㄱ㍤㑦㥥ㅡ〵愲㥤㄰晥昶搷㌹晡挶㕦摤㡣㔶㐷㜰㜸㉤㌸㍤て〷㥥㌸㕤散㜳㑢搶㙥摡㜲㡢㙣ㅣ搲㡤捣搴敡ㄵ㜱㠴㉣戴㐷㉢ㅢ㉢昵搱㔲㙤攷㤴戹㜷㠹敤㐶捥摢㙥㑤挳㜹㔹㠵て戳㠵㔶搹戹搳㉡㙡㝢愲㌲㔳㉤㔸攳愳〷㠳㜳ㄳ攲㠰敡挴慦搹愱㜰ㅤ㤸扦づ㌳㥤㐲㑦挱ㄵち㡦㠳㘱慢㠳㈵戰㠹㘸散㔷搹ㄷ愳つ㠹㙥㉤搵愷慣〵戶攴㑢扣挷㠶ㄴ攱ㄱ㉥㜶摢㕢户挳昱㌰扡搰㕥㕢㉤ㄵ愷㑡搳ㄶ㤵㠱㍤㌰㑦㍥搷㕢摢攰晤摤㕣愹㤵㜸㈴户搰摥㕡㌵愷㙢㍢改戲㉡散㍤愴㈹㈵敢㐲搸㕥㕤㥡慥攱㌶愲㐵挶愳昶挴昶捡㙥㥣攵捦㤴愷搷㥡㍢㙢〷㠵㔶戰㜰戸㤷愸㐶㜵愸㡥づ搵搳搱㜳愰晡㌱㍡挱搱㍢㝡敤㐳㐷慤㔷㑢昹ㄹ㑡㑣㙥㐳扢愵㡢㠱㈸㌱ㄴ愶㤳㜴㥥㡤㈰户㠳慥㔳㥥づ㘷㔶戶改摣慤慤㤷搳㝦㐲㠲㕢㐰捤〷㈹㝡挳〸搶慤㍤㘷扣㜱ㄴ昳㜷㍤挳㄰愶㕢户㜵㤹㙤敤㝡扥攷晢㌰㠰ㄷ㌹㝤㠸㌴㜶㈹っ㑤㜴〵愶㕡晢㘵挴ㄶっ扢攸愲㐶㜴っ㙥搲㕥㝢扤㤹户愶攰摤㉤㥢昵㐵㑥㠲㥢㘲ㅣ㈰搷摣扣㤱㑡戹㙣戲捦戱扦㑥ㄴ捣㈹慢挷ㅥ㥥愹㔷㜰〲慥㙤〴搲㌱㕤㤲戹〷㈴㜳㡦㤰㝡敤㉤㍣ぢ㤲㌸㜹㔵戶㤹㔵㜸戸捡愵㐲てㄳ㍣慦㌹㈸㍡㉢㈶㄰搹敥㐰愰扣扣挹愴㜵㥢攷㙣㜸愰敥㝥搸㌳ㄴㅤ搵㡦㉥摤愱っ晣愷づ昰愸〰㔳㡦慣㈸扡ㅢ摣挲㕣挰㌸ㄷ挹昵㥣昷搸捥㜳㔷㠰㈲戳㤳摡㐰〰晥㜴て㐲㐶昸搷戵〹挱扣ㅥ攳㙥〰㈲敢㉢㘶㜱っ㈶㜸愵摡敤㍥㜳搳〳搵㜲慥愹挶攸挳ㅦ㠱㔷ㄲ㠷㔰扢㑡㐵慢摡㐳挲〴戶慥㕤昴晥ㅢ㡥づ㈹㥢㔰㌸扣愰愷摤扤挶㍤㕥㑢㕤捦㘸昰昱愲昱㔹晣㥦㌹㍢扢慡㤳戵㡡挸ㅡ愵搱づㅤ㘱㥢㌶㠳挸昶戴〰ㄶ㄰搰㡢㈰㝣㌶㌲㕢㜵搳散㑥㠷搳㕤〳搴㈵㑦慢搰搱摦〳愷戸㥣㄰㠴愵㈱ぢ〲㥥㝤挳㜱敡昷㜸㡦挰ㄸㄳ攸攵㔶㌱攲㑣戰摣戸㔳ㅤㅤㅤ㕤㔰戵搱敡ㅢ㤹㜵㕢㌰㉢㑦㔸攲昲㔷㜴㜳ㅢぢ㔱㜸〱〷ぢ昸㑦慥挱㌳㈱敢㐱挵㤶挲㜷㜷㐷㈲㍡ちっ昶㈴攷㈰昴ㅡ摥㐳㡡㈳㤹ㄸ㜲昵㘲〴敡㐲㄰戹晥㐳攷摥㙡愵㉥㐲㤲㉢ㄶㅥ㍣〱愴㜷戳㔵㉤㕢㘶扥㌴㠵㐷㜲㐸㔵㉤㌳愳㌲㐱㤴㈳愴㈵攴㤸㐷㡡㤳㡥摦〹て〳㜵摦㥤戰挸ㄲ昸搳㠷㤳㠹㥢㔰㌶㈲㕥晤愵扦㌹昵㍦〲〰㝤㈴㠱摢摡〳㡥㈲攰㘸〲戶〳㐰敤ㅡ挷㈰ㄵ昱愴㔶ㅥ㙤㈷戴㘳〱㠱搰愶〲㍣㌹㈳扡㐲㍢㡥㍣㡦㈷捦ㄹ㄰ㅤ愱昹㑢扣愲挳搷ㄱ㕡ㅦ㈰晢扤慣㈸晡㠸㐵㜸㈷㤰㌳〵摣㈴扣ㄷ㠳扡㙦攱扤〶挵〰っ改愵㘴攲㈶ㄴ㝤挸㥥昰〲挳攲㈴〰昴挹〴㕥摥ㅥ戰㡣㠰㔳〸愰换㔹㠴昷ㄲ愴〲㕤㉥摤㑥㝡换㠱㠱昴慥ち㌰攵㜶挶㤵摥ち㌲㍤㤵㑣慦〶搱㤵㕥㐸愱慢搲㜱㡥㑤㤲扡ㄶ㜴㐷㠲愷㠱㜲っ扡㕤〱㘷㙣㝤戰戴昱㙣ㄴ㡥昸㡢㝤昰敤攱㔴挳愴㝥㤴搸ㄷ㠱昵㔹㕤〷慡〸㌲捥㥢㕣㡦㤴㉢㐸㘳〰㠴㤰㑥㤰㡣挸晣㜳攱つ〴㄰㥥㜴攱㑣愸ㅢㄱ戴㤱㘴ち㤹㝡㤰挰㜷戶〷愴〹挸㄰㐰㡦戵㐸㌲㑢㤲搷つ㑦㙡㈷挷搳㠱㠰ㅣ改戳昶敥ㄹ㤰攳ㄹ㉣㝦㈶㔹摥〱㠰㈳㐷搴搸搹㘸㉡㍡㤵ㅤㄹ慥〴㘴挹ㄶ晦ㄸ愸扥ㅤてㄲ㑣挳㔹〰㐰㐸搱挰〹捡㡥㙥㘸㤱摤换挸昸㑥愴㥡㍡攱㄰愸晢敥㠴㜷㤱㌳晥昴㌰㤹戸〹㜵㌷㈲㕥㌳〲㥤㜰㌵〰㝡㠴挰㡦戴〷㡣ㄲ戰㠶〰㍡户㐵㜴㘳㐸昹㈳搸慥户㤳摤㔹㠰㐰㜶ㅦて昰っ㡣攰㜱昲㕣㠷㈰㑣捦搱㍣扢㈲ㄸ摡〱晦㈲扤㐸㠶㡤攷㝢敡搸戰㔰㜵㘳愵㍡愶摥㕥ㅢ〱愲攲〸㍣㕡㌶㌲㠱㐲换㝤ぢ改昸搹㔹㑤㈶搳㜱戳昳㠳㌶搴搲㌶搹㡥㜵ㄵ㌰慡昶〵ㄲ㉢慢㑤ㅤて㈶戳㑢㌹づ㈲搷昲㔲㈷捤敤㐶つ挸扤ㄷ扡昹㍢㡣㌴攳攵攸つ摤ㅢ㌶搴ち昶㘹愳㌰挳搹㝤㥣㤵㔰㙦㐰㥣戶摢〳晢散㉡〱敦昲〲㠰㈳戴摦ㅣ摡㐲昷昸㘲㝣扡㠶つ㔰挴㑤㘱㝢扢挸㡤㙥㥡愹㌷攵㤸㝢㤶戸㌹㌸昵摤㌴つ愳愴㘰㔶㡢〷挹㡥ㄶ㙤㜳㉣㉦搹㥣ㅥ愰㔵っ㈶扣〲晢㔰昸㌹㌶扡戲愶ㅢ昷昹㌸攷愳挰㉦愴戸㝤㥦㝤て㔳ㅢ㉣㜳㕡戴㌰㔱㉦㡥㕡扢挴㐵攱㉥㈷愵㈹㙢㠹ㄴ㜰㔶ㄷ㈴㘵昷愶敤攱㝣つ收㙥㥤愶㡣ㅢ㤳〱慦敤㉤搶ㄴ㥥㙣摤㘵挱昲㜰㘳㥢ぢ㜵ㅣ㐵昹っ昸㔰搶挱愳㈱㐸愴换搵㤲ㄲ㍤ㄹ昳捣㜳捤㡤攰㔸㍡㐰慤㐲㝦戶㕣扦㕤愵㙥扤㠵搷㕤慢㐲㕥挴㔹㥢挲㜴捦捦㘳㐰㘳捥つ㥥愴㜰㈴㉤昱づ昸㥣㤹㑥㈶戱㕥㡦㐶㉢㝢㈱摤㈱搵㍡㥥㕣攴攳慥㔱づ㥤㈹㤸㈱昵ㄲっ捡愹扤㡢散昱改挲搴㑣搱ㄲ㙢搴㥢扢挵㈸㍤㈸昴㈵㉦㑥㌸扡㥡㐷㉥慥㔰挶昱昶㠴昷㈴摢㠱晢愴昴㈶㘸㑡ㄶ㑥昰㠸攸戳摤㜱昷㌹〸晢㜹ㅦ㕢㐵㔰攸㤰挶愱慢㍣愸㡦愹㙤ㄶ㠹㜳ㅡ捦㈰晣㤳㉦ㄹ㜱〱搸晡ち㥥ㅥ㠷㑦㉢㐰㍡慢攴㤰づち㍤愱㥤捥挴㘷ㄸ戰挹て㜰㠴㤰〹㘶㍤昹〹㍤挷㡤㌵慥攷㔶㜱㡤攱收昷㐱愴㥣㡤摢ㄶ攸愴㜳㜸ㄳ捥晤戰㄰搱㜰敤㘸㌸愱搴㐳㐸换㐶㙤〲㈸昵〵愴㥣㡤ㅡㅥ摦〳㐱㥦㠳㘰摦ㅢ戵㉦愱ㄸ㠰㈱㝤㉥㤹戸〹挵㌳㉥㙦愳㐶㤷㠱扢㙦㍦て〰晤ち〲扦搲ㅥ㜰㍥〱慦㐴㄰㝥〴㠰搶挹㘶捥ㄳㅤ敥〵挳㘵摡挲㍤㘵晡〴㌰㔴つ㍣㘳㠷ㄳ慢㙥散戶ㄶ昴昰挴㐷㕦〰戶㕦㝢昴㔱晡晢㐳敡㔱〴㕥〵つ挴摤ち扥㡡昷㝦㌵〲昵㕤㄰搷攲㑦㜶昸敥㠶㤸攷ㄹ㡥㕣㉦〴愴攷㤵愷㍡捥ち愲㐲慤㜶㉣㡦㍤㐴戸㤳攴挶昳て㐷戸慥㌳挵〴㜵摦挲㝤ㅣ挵〰挴㜳㔰㘴攲㈶搴ㄳ㠸㜸㜵て散㠲ぢ〰攸㈲㠱㍦㘹て戰〸戰〹昸㈹〰戲ぢ摥㠶㤴扦ぢ㕥搳搶昸㉦〱㠲㕤昰㔳〱㥥挷㤲攲ㄸ捦ㄷ㤳攷づ昲㝣〶挴㔶㠱昱愴挳ㄱ搸ㄴ㈰晢㙦挷㍥㡢㜲㈲扣㌲㌹㍦㠷㔴㤳昰㉡愰敥㕢㜸扦㐷㌱〰㐳㝡㈷㤹戸〹挵攳㤴㌶挲扢〴〰㕤㈵昰て敤〱㌵〲攸㠹㔵㍣㝤ㄱ攱捤㈰攵摢戱㕦戸㝦㑢㍢ㅢ㘲㌷㌰㤰ㅥ㑦㘰扣扢昲〸挷㤵摥ㅥ㌲摤㑢愶㥣扥〹搵㤷㈲攴㠸㘱愷っ搳攵搶敡㐹㥡攵攵愳㙢㄰扢㐱昸晢㈶敡㝢愷攰㘳㘵㤴㥥㈵㈷挶昱攰㘴挳摦㔵愹攲㐶㕤慤捦〷昸㘵㌱㑦㠴ㄶㅣ摡昲㍣戵ㄴ㘳づ摤㠹攱㌷攲攰㘷捥昲㙣㐱攳㌱㑡㤶攱㘵㕣〶晡愱ㅢ㑡㠵㙡愵㔶戱敢㝤ㄳ㌸㐰攸攳昳改㌶ㄶ㡡攱昰㔵攰搸昶㥥㙣㔸搷㌴摦搶㠲㤹㍥㘳㐵㜶㑣㔷㜶㑦㑢㙤挲㌵㍥愶捦扢改敥㙥摥㠶换㠷㕣㉦㠶ㄴ㘳㜴㍤戲戰扥ㅣ㤱㠵㥤㌱晡敥㌸㔰っ扡㈹㑦ㅡ㔹㍤戲㘵㌲㤵㠹㘷戳改捣㘰㈶㥥㉥愴㌲㈹㍢㥢〳挵戲㤲㤹挱㥣㕤㈸㘴㙣攳㑡ㅦ㕡㑣愴戳㜶㍡ㄹ捦ㄶ㤳㠳㈹戳㤸挸收ち㘶慥㤰㈸ㄶ㉤㌳㥢㑤㔹戶昱㍡ㅦ㍡㔸挸㕢㠳改〴ㄸ愷㤳愹㑣㈶㥦㡢愷ㄲ㤹㝣㌶㤳捤收〷戳昹㕣㈱㐶〷㈲㙢愲㕦㡦㠸扥㡡挱ㅢ㄰挴ㄶ㜸昴㌷㤲昴㈶〶㙦㈶㥤晥㐴挱ㄳ搵㈸ㄴ愶㐷㙥㝦㝤㝤㤴㠴捡慢㠲㉡㉡慢慢扢㝢㤶㉤㌴换㐷㐸㑦扤㍣攵㙢ㄸ㜴ㄱ㠶㘷愰愰㔶〳慡㝤㈱搴㉡愰㝦ㄶ㈶㐵㕦捤捡㕦㠳㈰ㄲ愳戳㔰㔴㜱㉤㈲㡢㐶㔶㑦〶㡥㍡㡣敢㐰㕢っ㕡昳㥢㝢挶昵㈰昷㠲㉣㑢晤ㄶ扣〶㄰愳户㔱挴㐲㕦㠶扥〱㈹㜹户㑤㠹捦㤰愴ㅢ㐱攲㈸愲戵慤攸㌳攴㐸㔲㍢搰㄰昶㕦㄰㐳挶㑤愰捣搹㈹㔵〹㌰㜶捣收㡥㐵㜷愲㜴慣㥢ㄱ㐱挷愲敢㔰㕡㜳ぢ㈲㑥挷㑡㘶ㄲ〳㔹㌳㠹㜷㔸ㄲ搹㔴㘱㘰〰㡡户㌲愶㤹戱戳㈹㍢㤳㡤㈷㡣㕢㝤㘸搶戶㡡挵㜸扣㔰㐸㥡ㄶ愰改散㠰㥤㉡愴〷搲㜶㈶㘹づ㈴㤳〹攳㕤㍥㌴㘷㈶攲挹搴㐰㌱㤱捡づ愲扢㈶戲搹㕣㝥㈰㔹㈸愶昳㘹慢㘸㈵敤搸㤱㙥㑤昴扢ㄱ搱敦㘱昰㕥〴㌱晡㉥㐵㔲户㤱㜴㍢㠳昷㤱㝥戴㐷㈷捡挱戳愴愲搷㤲㥤㑢㕤㠰挶㔳昱搲摣てㄲ㜴㈷㠲㐸散㌸㠴搲攴て㈱搲慡挰扢㐰㙢愳挰て㠳摣慣㐰㝡㍥愵㕡㐷㐰ㄵ晡㈳㐸挹㑢㝥敡〴挴昰㉦愴㍦㠶搰㥢〶ㄵ晤㤶愲挰戳㔱㈱㕦㠱晦ㅤ搴戹ㄵ戸〹搰搹ち㕣㡡㌲搲愲㑦㈰〲〵㥥㠴ㅦ㘹捤㍤㠸戸ちㅣ挰㘴㄰ㅦㄸ挸㔸昱㐲㉡㥦捤㥡㠳㜸攳户ㄸ㌷敤㠱㕣挶㑣愷ㄲ挶㈷ㅢ搰戸㡤改挰㑡收㄰愴ち㤹㥣㔹ㄸ捣㕢㘹㉢㘱ㄶ昳愹㕣㌶㔳㌴㍥攵㐳㉤捣〷㠳㜶㜱搰㑡㈴㤲㤸㌳㜲戹挱㜴㉥㙤攵㑤戰捦攷㌳㘹㌳㜶戲㕢ㄳ㝤㉦㈲晡㥦ㄹ㝣ㅡ㐱㙣㤹㐷扦㡦愴晢ㄹ㍣㐰㍡㕤慡㈲㐱愲ㅡ㠵搴㜲㈴㐵㠱挳慥〲㤱づ改〷〹㝡〸㐱㈴戶〲愱㌴昹ぢ㠸戴㉡昰㡢愰戵㔱攰㤷㐰㙥㔶㈰㥤慦㜲㝢㝡晦昴㤷㤱㤲户㈸ㄵ晤慦昸ㄷ搲て扢ㄱ㈶㔴摣愳㍥㠲〸搵捡攷㌹㔴〲〹㔱㙢㍡愰㔶㑤戵㜲㕤㔰愹戶ㅡ㑣㈲㕢㌴昸㌵㐴愰㐱扡㑤愵㌹㕦㐷挴搱㘰愶㠸㔱㤴换㈵㜳ㄸ㙥愹戸㥤捥ㄵ昲㠵㐴㍡㔹㠴㥡昰㍥㜶㌶㘹㝣挳㠷㈶昲〹㌳づ戵㔹㔰㐱㉡㤵㉤攴㌰㕥㜳昹挲㠰㤹ㅣㄸ㉣㈴ㄳ㐵攳㥢㍥㌴ㅢ户攳挵㘴搲戴捤㝣㌱㘵㈷㌲戹戴㥤挸愵戳戹㜴摥ㅥ捣愷戳挹搸愰㕢ㄳ晤㉤㐴昴户ㄹ㝣〷㐱㉣敤搱ㅦ㈳改扢っ扥㐷㝡挶愳晢㔰㈹愹㑥〷㕤㌴㜸㜲㔰㠳㡦戳摣㡦ㄱ㐴㘲㘷㜸〵愹㐱㑤㤵㘹㉡㈸㜶愶㐷攷〳搴晡㐹搲㑦愶㥣㕦㠶ㄸ晥㠵昴㔳〸晤㐱㌵㠴㠴㐸晦㐵㐱改摦㐴㈰愵㝦㜴㕢改て㈳㕢愴晦㌴㈲㤰晥㙡晣㠸昴㝦㠹㠸㈳晤㐲㌶㤹戶㈹㙡㑣㝢愹挱愴㤵ㅢ捣摡昱㕣㍥㌷㔰㉣收㜳㠳㤹㡣昱㉢ㅦㅡ捦攲㍤㍦扢㔸挰㉢昲戹搴㠰㕤㌴戳ㄹ㉢㘱ㄵ㤲挹〱㉢㠷〹戱㘸晣㕢〳㥡㐹㘷㜲戹攲㐰㌱㕤㑣愶㔲㤹㐲ㅥ㥣㡢㘶挲㌶㌹㠱收㔲㠳戱ㄱ户㈶晡搷㠸攸㘷ㄸ晣〶㐱㙣搴愳晦㤶愴㘷ㄹ㍣㐷晡ㅡ㡦敥㐳愵愴㍡ぢ㜴㤱㝥㙦㔰晡㝦㘰戹㍦㈲㠸挴挶扤㠲ㅦ㈲㡤㌳㥥收晣ㄶ㕢攷搱㔷㔰搴㝦㈲晤㔴挴挲敢ㄱ㙢㕤㍤〳㘷收〱昷㈳㙣㤵㔰㉣攰ㄳ㤶㜵㜸戱㝤昶㡣挹搳戲㑤㜰㐸搴㐹㍡ㄸ捣搸㉥挷㉤戴捦㉤㠸㌴攱㠲㔷㜳㈷搰㉡㠳收ㅤ㠴摢㌶搹㜶ㅣ㤸㔱ㅣ〹㜷㐲㘳晢㜷ㄷ愸愴㘵㥦挲㑥ㅣ搱㝦㐵〶つ攸つ昸㈵㐶晦㡤愱㝢愹㡤敤愸攱㑤愰敥扦挷㠵晣㤶㘰て敢㝥搷㠲㡦ㄸ㉣㥦㠲昳㘹㍦㥥攸攰搰㔵㜴戲㤰㐷㜳捤㈶㍣㙡〷㌱挸收昱慣㍡〷㌱ㄹ攱㝦昹㑢㘰搹散〲㘴敥㘵昳㑦㠰捥㕥㌶捦〵㈷ㄹ昶〶ち㘳搸㥦㠷㌴㘲㈱愳ㅢ愱㌳散昳改っ㘶挶㕣㈲㤹㑤㈵㔲搶㘰㌶㕢㐸て㘶㡡昱㐴搶捥㘷〷㑤㉢㘳昴昸搰㘲㍡㔹挸挵ぢ㤹㝣〱㐳㍦㕦㡣㘷戱扥愶㤳搶㠰㤵㡥㕢戹㙣㉡ㅤ㝢㠵换㕥昳㘳ㅥ㍡㠲㈰㜶扥㐷㕡㐰㔲㉦㐹慦昴㐸㍥㉡㝡〱㐸摣戱ㄹ昸㝢㐱慦搸慢挰㔹㈶扡㈸㙥摤扡㙡昲㌳㈳㙤㔶捤挵㈰㌷慦㥡昴㉣㤰㡢昳㥥昸ㄲ攴换换攲㙡ㄲ㜴晣ぢ改挳㐰挲㍦㘹㠰㌲㐱ㄲ晤晤㕢㐰㝦摡㥦愱㝦搹㔶㔵㜹ㄴㄲ㔵ㅤ〵㍥㔰㔵〱㘹愹昸搱㐸㍢慡戲㌱戵挲攸挹㈷㌳〳戹㤴㤹㉡攴搳〳㔹散㉣捤㕣㈶㤵挴㤲㔹㌴㡥昱愱〹㙣㌵㜳昶㘰〱扢搳㘴㉡㥦戲㘰晢㈴戳㠵㠱㥣㤹捦㘲搹挴㘶攸㐵㍥㌴㔷㌴㜳㤸攲㠱戳戹㐱㉤㐲扢搸ぢ㈷㤳〵㙣愰㌲㈹慢ㄸ㉢扡㌵搱挷愲㡣㍥㡥挱昱〸㘲戴攳㐴㈸㡤ㄹ晡㐴搲㙤㡦㑥㤴㠳㘷㐹㔵〲㕤㘶攸ㅦ㐱〰摣愲㈲ㅤ搲换〸㍡〵㐱㈴㜶戱㔷戰㘵㠶愶㥢㐲㙥㤴㘳㠱㔳㔹攰㜴挴㔴ㄹ㜴攱㜱ㅡ㐸昸攷㐸扦〲㤲㐸晦㥢〱改ㅢ〳挸㥦㝢昴㝣扤慤㑡㜶㠲㤳愸㈴㠹挲㔰〹㝤つ愲㤲ㄴ搲㡥㑡㡡㠳㔹散㐰戰㍥挶〷敤㤴㔹㌰戳昹〲㌶㡣㠵㜸㝣挰㡡攷戰扥ㄹ㠳㍥ㄴ慢㙡㉡㘹愵ぢ昱扣㤵㐵㉣㘱㈶昲戰㌵㌲㜸㤷㍡㤵挰㄰ㅡ㌰搲㍥㌴㕢挴㈸换愶㤳昹㠴ㅤ㑦つ㈶㤲㌹㉢㙦ㄵぢ㌶㕥昸㉦挴㡢搸昲挴慡㙥㑤㜴〶㘵㜴㤶㐱づ㐱慣收搱㑦㈷改っ〶㘷㤲㕥昷攸捤㜸戵ㅢ㜴㔱挹㠳㐱㤵っ戳摣㙡〴㤱搸ㅥ户愰㌱㠲㘴敢昰ㄹ〵慤捤昰㔹〳㜲昳昰搹敢摤㝥㠸ち㕣㡢㝣㍤㡣㔸散㔲搰㐵挰攳㈴慤㐳戰戰㈳㝣㌹㠸㘷捣㝤散ㄷ戰㍢㤷挳㉢摥昴㠲晢ㅡ扣戰㉥㡦敡㜶攲搹㈲攷㠹㥣慥㡥搳て㡣ㄷ㔷㐰㥥㠵昰㉦晣㈹㠸攷敦攰㠳ㄶ〵㤶㉤㜲㍣ㅥ㝦㝡㍤ㅡㅣ㝥㍤㌲摢㝡摤㕢扦改ㄱ晣㌶つ攷挹挳捡攳㌵ㄸ搵㜸〵㘱㙢㘵搸晦㐰捥㘲捦搸㕥敥扤㘱㝤㔲㠳攲ㅤ㙡㜹挵㌶㔵晤㜲㜸㘳ㄹ慥ㅡ㘴㉣攷晢搸㠷㌵㔲㠱㈷㥡㡥㘹㔰㜱㤶㠹ㄳㄶ慢攸㜱慣挱摤摡搵搱㌹敢㔹㝥搹㌰戹㥦挲攱㈳㑣攴㠶㙦ち㡣ㄷ㘹攰ㅦ搳收㜹慥搵愵扡㍣て挹㤳ㅦ愵慦㠰㜰㡣㡤㄰ㄳ扥挸㌱㠶て摦㠴㍦づ㐵戴㝡㤷攷扣㐷戳搸㜹㐷㜰挲㙥㘱㌳㝥搴㔵挸愵散㤵扥㤲㌷搹攲摣㠴㕦搷〹㝦ㄴ㌷㘹晢㈸戴摢㄰扣㜸敢㐹㘲捤昴っ㘷愱㠰㜶㜹ㅢ㕥ㄱ扤㤵户㜹㠳㝦㥢搷昱㌶攷㍡户㔹㡢摢愸扢㜰ㅢ戶㠷㈳㈰愲㕦㐱㌴扤㐸ㅥ㐹扤挹㑤㈰㈳愴摥㡣〴敢㐵搶搱慢㤱〸㈳搲戲㕣昲㈰㐱慥㈱攷愷挷晤㡤つ㐵慦昱㑡扣㕡㥤㜰挳㜰昸㘷㔷戴扥愹攰㤴㠸㍤攸晣ㅥ㍡愴㙥㐰㠹㜶㑦㤶㝦〰㤵㘸晢搶挱ㅤ㙥㐶敢摢挳戱ㅢ挱㐹㐶昹㠵㘸㠹㥥㐴戰戰㐳摤っ㈲㐷扡扡ㅤ挵㌸扣㘴㐴㤸ㄴ〲晤ㄹ㡥㘶㙥㐱捣㈸㠰收㝥㍦㐸扤ㅢ㐰㑦ちㄱ㙤ㄱ㑤㤷㠹㠳扥㤵攸㙤づㅡ㥤㈵慥㙥〶㥡搲〴〹〲㉥ㄱ晤㕥ㅦ晤㉥愲㜷㌸㘸愸㈳慥㙥㜴搱㥣攱㈳扡㑣昴㙤挰㤰〱㐹敡㜶㌷㐱㙥敡㝤㐸㜸ㄵ㠹㝥㄰㠹㜹搵攱㥣㠱摥户ち愷ㄸ戸㥥㔹ㄵ扤戳㝤〹㜰收昵㤶㉦づ挹㙦㘸愹晢晢戲㈱昵ㄱ㤴㘸愷㡥敢㔰扤戶敡戸搶捤㘸㝤㜹㌹昶㌱㜰ㄲ㜵搴搰ㄲ㕤㐷〰㜵㝣〲㐴㔱挷摢㔱捣㔷挷㉥ち攱㕥㘴㌹〲扥〷㌱㘳て㘸捥㘸捣愸㌷〳摣㄰昰愵㐴搳〱攲愰㍦㐹昴㘵づㅡ挳㉡愳慥〲摡㤳㔹㐴㕦㑥㌴㝤㈰づ晡㔳㐴㕦改愰愱㡥㡣扡挲攵敤㡣㡥搷ㄳ㑤㑦㡡㍦㍡敥㜷ㄳ挸〸愹〷㤰昰㔸㐷ㅦ㐴㘲㕥㜵㌸挲つ㡣㡥㠷扣ㄲ㜳㡤㡥愴㕣㑦慤㜲㡥户晦攷㉡㐵挷㐹㍢㜵㕣㡡㕡户㔵挷㕥㌷愳昵愵改搸挳攰㈴敡㜸ぢ㕡㠲㑤挶㈳㕥晡慤㐸敢户㤱搸愱扥〶愲愸㘷〶㙣㝣昵㕣㡤㑣㐵愷㠵㈳挲慦㈳㘶㕣ぢ㥡昳戹㉡㜵〹戰㥥㔰㈲晡㝡㠲改戱㜰挰摦㈰昸〶〷扣㜶㘹㔶㤵〱昶㘴ㅢ搱㌷ㄲ㑣㈷㠸〳愶㌳挵戸挹〱㡦〱㕣㜲挱愰㘰愸摣㑣㌰㝤㈴㕥㜹㐵㕦〹ㄳ捣㔷摦㐳挲慢㐶昴㜱㈴㥥㥦㙥攸㍡㤱ㄲ㜳改挶搱收昸㤰昳㝢晥㤰㝡ㄲ㈵摡改愶㠸ㅡ戵搵㑤挱捤㘸㝤㡢㍢㐶扦㡢攸收扤㘸㠹扥つ〱㜴昱㌴㠸愲㡢㡢㔰捣搷挵晢㈸〴扡㌰ㅣ㠹晤ㄲ㌱攳づ搰㥣慦㝢愹㔷〱敢〹㈱愲晦㤱㘰晡㉦ㅣ昰慦〸扥搳〱慦㕤㥡㔱慦〰搸㤳㘵㐴摦㐵昰㙦㝣㌰㕤㉢挶摤づ㜸っ攰慤㉥ㄸㄴ攸攲愳〴㜳㍦敥㤵㔷捦扡〹收㉢㝡㔰扣㙡㐴改ㅢ㜹㝥扡昸愳㔷㘲㝥㕤昴扢扡挰戴昵㈷㤴㘸愷㡢㑤愸㜵㕢㕤㙣㜴㌳㕡摦㈰㔷㝦〵㈷晣ぢ改㝢搰ㄲ㑥挸晣㡢㠹つ㠱㠸攲搲㉥搹つち戲㘹㔶㡢〲㍦㠵挸挲㑥㐵㌳㔸㜴户づ户昱㜵昷捦㉣慢ㄱ㌸敡攸㐶捣戸㡦挱捡愵愳㑢㔳〳攱㌱㠰攷摢て攰愱㤵昹昷〳慣㔸㐴㍦挰摢搰㈸㜶㙥㐳扢摡昸慣㜳ㅢ㝥㙤㑣慤挶㙤㜸㉢㠰㠱晥㍣搱㌴㥡㐹㈲〳㐵攳搹换㔷戴㐱ㅢ㠲晤ㄶ昲㥤㤷〲㔷〲摤㔶戰㘷扡ㄹ慤㉦〵挶㘸扡㡡㡣晥〵ㄱ晤㘵〴攸攴㌴㐲㐵㔰㌹ㄴ昳〵昵㌰愸㡡戶㥣搳〲㕡愶挶㔷ㄱ㌸㥦㌳㔳㠳挰㝡扤㉢愲ㅦ㈵㤸搶愲〳愶㙤㙡㝣摤〱㡦㉤㑤愹〱㠰扤㌹㈲愲扦㐹昰昱㍥㤸搶愹昱㙤〷扣ㄶ攰㔳㕤㌰敢ㄹ搱㡦ㄱ㑣㔳搳扢㔹㜴ㄹ愱挸摢晦つㄱ㉤捥㜹愷ㄵ敦㐹㈶㘷敤晥摤㉡㐵扢戳㈱昱㔷晡ㄲ㍦〵㜵㙢㉢昱㘵㙥㐶敢晢㠶㌱㥡慢㈲昱ㅦ㈱愲ㅦ㐷〰㠹搳挶ㄴ㠹㉦㐵㌱㕦攲㑦㠰慡㘸戴㌹㐲㑣㈱㘶晣ㄴ〱㈴扥㜶㘹㕡昵㌵挹攵㐹㠲㘹っ㍡㘰㥡㥥挶㔳づ㜸っ攰ㄷ戹㘰㔰㈰挴晦㠱ㅦ㐵愳搱〱搳昸㌴㥥㐶㈰扡㑣慢㈳〱昶挴ㅢ搱扦㈲㤸㌶愵㍦慤搰戶昴搴愷㘸㘳㝡攰攸㌰ㄲ捦㑦ㄷ㌴㌵攷搵〵㉡ㅣちつ㕤㌱㈴扦户扦㘱㐸慤㐵㠹㜶扡㔸㠲㕡户搵挵㈱㙥挶慣搷ㅥ挷挱愹敤搸㤶〷㝡㥤敦㤶㌹㥦㘴ㄳ㐲ㄴ㔵〸摢㍣愴㕦㘰㍢㘴摡㠹昲㑣攷㤴㥣㜰昷攲㈵愵㉡㍥搶戶ㅥ㉦攳攱搵㈴㝣㉢搴㍤ㄴ挵㑢㝡㝣捥挵㝢つ㐶㑢㡡㠵つ㝢㔳ㄵ敦挵㜴摢攳㌵㍣戵㔸散挱㘷愵敡㜸挲㝤晡㘰㜰ㄷ攳㤹〳扡ㅤ㜱㌹敦㉥戵㍤敥ㅦ㐳㜶㕢㥢捣ㄱ㘱㐳ㅥ摥㤳㙢ㅤ㝣户改挰㥣挵挶戳愸㑥昰攵攳㕤㌴㕢㙢ㅤ㉡〶〵㡢晦昳搷㠹愳㘴〶愵戱愷㝦〷戴昱㝢〴㥤戰搹戸㐴愰ㅢ愳敦晦㍢㘲昲搰㠷〴㈱㐵捦〳㍢㠲昱〷〴晥搳㉥挵挰换㠰㕤㉡攲摤㈰㜴㘵愸㜱㠳晦㑤㑥㥣ぢ㘰晦扡捣晦て㐹敢㤱㜰㤸㠷㘹攵户捡㡤捦㜶㡣㠱ㅥ㙡昹㐸摢㠲〵ㄴ收㕤慢㝥㌵㜴昹搰摢㠶扢㘸愸捥㘷㈴㜳〹散㉥㑦㥡晣挴㜲㑦㜹㜲捡㥡摥㔶摦敥㝦㔶ㄹ挷ㄲ㜸㔷㕥晦〹㑣㜸㉢㕥㙡㉢㘲攴慡晦ㅣ愴搲昶ㄴ敡㕦㠲㔴㥡㙢㈲㤵扦㈲搲㑥收捡ㄷ〹㕥㍣㜲㙥〰㤹㜳㘱㜶㐴㠲㘲㡥扣㍢㐸㙡㠸㐴㑤㝡㥣扢㤰㜱㌸摥搸㥢㤶敦捡昶㌵㑢晣㑦㝦昶㕣摡㐱㠹ㅢ㍥㝢㕦攲㍤㉤散㘹㐵㔲敡㥥ㅣㄵつ㐵㘹㕦〴㐸敦㔲㈵㡦扡㈰㐸愵攱㈷搸摥㈰戵〶慡挸㘲㈱愸敤㘴昱㝢慦戲㑤晤㉦ち戴ㄱ㐳搰摣晦ㄶ㠳ㄲ㤴㐷摤攳扥〴ㄹ㜳昴扦㘷扣ㅢ㌴昵扦挳挸㠹㌷㘸昴扦㈳㕡㤸搳㠸㙢㤲〶敤㌴㘹攱㔱㐰㈲㉥㤷扡摣愳ㅥㅤ愴搲敥ㄲ散㌱㐱㉡㑤ㄵ㔹慢㝥㠱㑡㜱慤㕡っㅥ㍤㜰晦扣ㄵㄹㄴ㤳㘶㤷改㔰㍦昷敡摣㈴㤴攳㔹㐱ㄹ㌳〰㌹ㅤ攴〴㤲〲ㅤ㠴㘶㡦㠸晢挵挸㤸㐳㈰㍦昶㤸昳慤㌷㘹〳㐷晣㐹㍥㜳扦㝢㉣㙢㘱㝥㌵㤸㌷〹攴㝡㄰愴㤱㉦〱㔲敡挴㙡摤攸㔱㕦ㅡ愴搲搸ㄱ散昲㈰昵扤愰〶摡晤ㅤ慦㙡㑤敤敥㘷㍤㥡摢ㅤ㈷㈹搰敥摢㕣㍥㐶〲ㄹ㜳戴晢㙢ㅥ昳愶㡥㤰昲㤹晢敤㑥户㌰愷㠹搲搴㙥㥡㈱搲㤶㉣㤰㠸换愵敥昲愸戹㈰㤵㠶㠵㘰㑦て㔰㘳昷㠰㉡㍢㤹㌳㜸慦㌳ㄹ慣㐴㄰㔱摣㙦㡢〲㕦㠶㘴ㄴㅥ㐵昹ㅣ㜱㥦㌷㕢㍦攴户㈱㌸㜳っ戱㍣户戲ち愵㥤㡥戱㥡愴㠰㠰戸㔵㙦㙡挳〳㈰㐸扤㐶㠱㤴㘲㉣昹㜹㡦扡㈶㐸攵〶㔷㉡㌵〶㙡扢㐱㝣㥦㔷慤㈶扤㥤〵戴㌱㡥愰㜹㄰慦〳㈵㔸㌵敥㥣㠵晢㝡㘴捣愱扢㝢扣ㅢ㌴改㙥㈳㌹昱〶㡤㐱扣戹㠵㌹㜷摥㑤敤㝥搴㙢攱ㄶ㈰ㄱ㤷㑢㝤搳愳㑥〴愹㡦㜹搴慤㐱㉡㌷㥦慣慦愶㌴㍡搴㠷扤慡㌵戵晤㍣攴㌹㔵〳搲㔱挹昹㈴〵㔴挲晤慢戴晢〲㘴捣搱敥て㜸捣㥢摡晤㙡㥦戹摦㘷㈷㕢㤸㜳晦摢搴敥㈷㐱㄰㝤㥢㐰㑡㥤㔸㉤㙥㘶㠵㥡て㔲㝦攵㔱ぢ〱㙡㤸㝢㠲晤摥慥㜰㔱㍦挰㘳摦㈲㙥慡戸搳㈰て㙤㌱㈵ㄲ挴㉦㜷つ慣㠶戶㐹攵㠶㐱㌰摢〲㤸㈸㤷㙤㔲㜹㈲ㅣ㡡㜲戹㙥愴戸㑣晢㈹㝣㝣搷攵戶㥤攵戹搶ち户ㄲ㈲挰挹㥦攲慡㈹㜷扣㤸搹㕣㌰〵戳挳㡤㌰ㄱ昵ㄶ挷㥥愸户㈰昶㐴扤㐵戰㐷㜱㈹ㄳづ㔳㉣挳ㄵ㑣㌸㤴〳ㅣㄴ㔷㈳挱㑣㤳捡㠵㐸㌰㤵〰㈶捡㐵㠷㔴愷㕤㕣㙣ㅡ㈹㉥㌲㝥㑡㜱㥤㄰㙥㍢㐹收ㄲ㈱摣㉥㐱挴㙦ㄷ愷㝢挱㔴㤹捤㤹㕥㌰戵〰㈶捡㔹摤攷ㅡ攵㙣摥㐸㜱ㄶ昷㔳㡡㌳戴㜰攳晦慣㐲㜱㜲ㄶ㙥㌳㠸昸㜷攴㐴㉢㤸㕤捣收ㅣ㉢㤸摤㙥㠴㠹㈸攷㔳㥦㙢㤴昳㘸㈳挵昹搳㑦㈹捥㥢戲㤲扥〵㈳㠴㉢㈹ㅦ戰敡改㌰ㄴ攷㔲挹㜸戳㥢挱挷摦㝢昰㤲ㅢ攷㔷挹㜸㤳㥢戱ちㄹ晡㌵攴捡昹㔳慡㜶ㄹ㔳㥣㍡㜹㈳晤㕡㐴扣敡㐷㌹㑤晡户㡦㜲㝡昴㔳㡡ㄳ㥤㤴扦㥣㘴捥㙦㔲晥ち㌷挲㠴攲㕣㈵㤸㉢㐹攵㌴㈵㤸搷〵㌰㔱㑥㐹㍥搷㈸愷愲㐶㡡㔳㤰㥦㔲㥣㕥㠴摢敢㐹收捣㈲摣慥㜲㈳㑣㈸捥ㄲ㠲㜹〳愹㥣㈰〴昳挶〰㈶捡挹挰攷ㅡ攵㈴搰㐸㜱昰晢㈹㈵愳㤲㔲昱晣㐴㠸攳㈸ㅢㄸ㔹挷摥㡣〸晣㐴㌲㉥㠹㝡ぢ搲摥ㄵ攳昸ㄴ搴㕢ㅤ㤴㡣㌷愲摥㠶㌴㙦㐱㜰㡣攳㑥㔰㙦㐷㐴㕦㡤〰搶晤挵昸㈱㐲㕦㠳㠸㜷挵㌸晣〴㝡㉤㔱㥤㑡㠶ㄶ㔱搷〵㔱ㅣ㘲㠲扡摥㐱挹攰㥡㠵攲㈰ㄳ搴つづ㑡〶つ㔱敦㐰摡慦ㅣ〷㡦愰㙥㐴㐴扦㤳搰づ㈵㘳㠷搰㥢㤰昶慥ㄸ挷㤰㐰晦㠱搰㥢ㅤ愸っっ㐲㙦㐱㥡㕣搹戱㘲ㅣ㈰〲扤㤵搰㜷㌹㔰ㄹㅦ㠴㌶㌵㠶攳㐴愰敦㈱慡㌳捡㡥㝢ㅥ昹散㔱㠵㡢㡡ㄷ㕤昴ㅦ搱慥扥愳扢㕥㌱搴㝢换捦扥晡昳ㅢㅥ㝢搵捡愷晦晣敥㜷㍦昶㡢ㅢㅥ晤昳㘷昲㉢扦昲晥昷㝦㘹摤㙤㡦晥晣㄰晢昶㡥㝢晦㘳晤敤㤷つ散戸散ㄲ晢㥣㤷慥扤散晣㡢捦ㅥ搸扣㜸㜹㘷㘷㜷昷戲㈵てㅦ㜹㑡散捡㑢㍥慤ㅥ晡攱ㄱ搳㑡挶〲慢昱㕥摣挹㤷〳挷㠴㔴攳㌶㐴昴敤〸㈰〷改昶㠴扥て㘹敦㡡戱晢ぢ昴晤㐴㜵㉡改昸戳㔰ㅣ〰㠲晡㠰㠳㤲づ㑤㔴㤳挲搹戱〵昵㐱〷㈵㕤㝡ㄶ㡡㕤㕢㔰ㅦ㜲㔰散㤴㌲攴捦㜳㠷晣㙡ㄴ改挱昳昲㕥敦㔴散㤰㠲㌸户〵挱㥥㈹慣敥㜶㔸戱㑦ち㜰㙢㌳㔰戱㥦㑡挶㠴㥢㈱㑦㘸㝦っ搴㤸搷〲挵㕥㉡㤸戳㥢ぢ挷㍣つ㉢昶㔰㐱㙣㙥㐶㈸㜶㑡挹搸搴㥣ㄱ㘳敦㤴ち㝥〲ㄱ㐸㤷晤㔲㠰ㅢ㥡㠱㡡㝤㔵㌲搶扢ㄹ㔲挱㑦㠱ㅡ昳扡慤㘲㑦ㄵ捣扡㤶挲散扤㤲㌱ㅥ㉣晣㘹ㄶ㘶㐷㤶ち摣㠷〸㉡挰㉥㉣搰戱ㄶㅥ散搶㤲戱㈶挸攳㌳愰㉡昶㘵挹ㅡ㘹㉥ㄳ㘳㥦ㄳ收㥦㐳〴捣搹摢〴㌸摣っ㔴散㠱㤲㌱ㄴ㘴晥㄰愸㌱慦㌳㉡昶㍦挱扣慣愵㌰扢㥣㘴慣㙣挹㘰㉦㤳㡣㌳㕢㌲搸戱㈴攳㡣收㡣㌰扢挹㍣摦愸㙡昸㜲戸㝣敢昲〴㕥攷愰㔷㈷㔲收㐱戸㌸挱㡤㌲㍦ㄵ㌴扤搸㝤㘳㜱戹㡦㌹挴愷昸搸㐵㍥㐹捡ㅣ攵㝣攸㠵ㅦ㝣㈷㘴㜹㠳改㘱慤㌹㠲㠷㘴㈹摣搰㠹㜳㍦攱攱㔵戰㔷㐶捣㝥〳㝢㥣㑦㑢㝥ㄹ搲攰ㅤ㤴昶㘳㤲㔴ㅣㄷ戲㈶㝤〵ㄱ挵慥㑢挱改㠷ㄱ㌸㜸㍦收攰搹㑤〵晦〸㈲㡡晤㑥㔲㕦㘵㡡晤㑥㑡晦㉢㈲㑥㘹㍦收㤴㘶ㅦㄳ晣愳挴戳㉢〹晥㙢㍥摥㡦㌹㜸㜶ㅢ挱㝦ㅤ㤱㌰慢扥ㅦつ攷搴㜸㠰㍢摤㙦攰づ㑡㈴〱ㅥ晥㠴㐷㡦慥愲ㅣ㔸〱晤㉤㘲愴昵挴㜸㈳昶㐴㘲㐴ち㐱慡㍣〴㐹ㄹ㐸挹敦戰愴戴㥣ㄸ㝦慡㘱㐹戶㕢㌰摦㈵㠶慤㘵㉢晣愵㕤㙡㈰㤵㈳昵晢㙥㌶㈱㑡慡㐳敡て㠲㔴戹ㄵ愹㍦っ㔲㠵㌹愹㍦ち㔰㘳㘴㐷㜱敢挷ㄱ挱戹㉤ㄹ㐹晡挷㑥㥡㉣㈴晤㠴㤳㘶㘱㐹晦㐴搲㘱ㄶ㥢挷っ㘹㝥㈹㥢捦㐶㉥㉣㍢㕦づ㤲㔱㠶晦㙤〲扢昶散㜱㜷〸挹换㥢愰ㄱ㠷挴㌰敡㐴晤〱戸挰捤攲㠸㝤扥愳慦ㅢ慤攱ㅦ㡣攳攳收ㅦ㠰捥攰摢㍦㤴㍢昲㝥ち改㐴㜸㥡愳㜴㈳㉡㘹㐵昹㔲㜸晡㘷つ㑣㈳敡㘰㈸㜳挱㍣㐹っ敢愸㜴㈳㉡㘹㐵㍤〸收攷つ㍥㡤愸昰㠹昲摥昸ㄷ㌲扣㈷㌷㔸㌴ㄴ晡搹㉡敦㠹㡥㈸敦㍣㍦㠲昷攵㘵㐴挹㝤㕥散㠲晦〷㤵㌹捡戲</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</si>
</sst>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0.0000E+00"/>
    <numFmt numFmtId="165" formatCode="0.0"/>
    <numFmt numFmtId="166" formatCode="_(* #,##0.0_);_(* \(#,##0.0\);_(* &quot;-&quot;??_);_(@_)"/>
    <numFmt numFmtId="167" formatCode="_(* #,##0_);_(* \(#,##0\);_(* &quot;-&quot;??_);_(@_)"/>
    <numFmt numFmtId="173" formatCode="0.000"/>
  </numFmts>
  <fonts count="15" x14ac:knownFonts="1">
    <font>
      <sz val="9"/>
      <color theme="1"/>
      <name val="Arial"/>
      <family val="2"/>
    </font>
    <font>
      <sz val="9"/>
      <color theme="1"/>
      <name val="Arial"/>
      <family val="2"/>
    </font>
    <font>
      <b/>
      <sz val="9"/>
      <color theme="1"/>
      <name val="Arial"/>
      <family val="2"/>
    </font>
    <font>
      <sz val="9"/>
      <color theme="1"/>
      <name val="Symbol"/>
      <family val="1"/>
      <charset val="2"/>
    </font>
    <font>
      <sz val="9"/>
      <color theme="1"/>
      <name val="Calibri"/>
      <family val="2"/>
      <scheme val="minor"/>
    </font>
    <font>
      <vertAlign val="subscript"/>
      <sz val="9"/>
      <color theme="1"/>
      <name val="Calibri"/>
      <family val="2"/>
      <scheme val="minor"/>
    </font>
    <font>
      <b/>
      <sz val="9"/>
      <color theme="1"/>
      <name val="Calibri"/>
      <family val="2"/>
      <scheme val="minor"/>
    </font>
    <font>
      <b/>
      <vertAlign val="subscript"/>
      <sz val="9"/>
      <color theme="1"/>
      <name val="Calibri"/>
      <family val="2"/>
      <scheme val="minor"/>
    </font>
    <font>
      <vertAlign val="superscript"/>
      <sz val="9"/>
      <color theme="1"/>
      <name val="Calibri"/>
      <family val="2"/>
      <scheme val="minor"/>
    </font>
    <font>
      <b/>
      <sz val="9"/>
      <color theme="0"/>
      <name val="Calibri"/>
      <family val="2"/>
      <scheme val="minor"/>
    </font>
    <font>
      <sz val="8"/>
      <name val="Arial"/>
      <family val="2"/>
    </font>
    <font>
      <sz val="9"/>
      <color indexed="81"/>
      <name val="Tahoma"/>
      <family val="2"/>
    </font>
    <font>
      <b/>
      <sz val="9"/>
      <name val="Calibri"/>
      <family val="2"/>
      <scheme val="minor"/>
    </font>
    <font>
      <b/>
      <sz val="9"/>
      <color rgb="FF0000FF"/>
      <name val="Calibri"/>
      <family val="2"/>
      <scheme val="minor"/>
    </font>
    <font>
      <b/>
      <sz val="9"/>
      <color indexed="81"/>
      <name val="Tahoma"/>
      <family val="2"/>
    </font>
  </fonts>
  <fills count="12">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rgb="FF00FF00"/>
        <bgColor indexed="64"/>
      </patternFill>
    </fill>
    <fill>
      <patternFill patternType="solid">
        <fgColor rgb="FF00FFFF"/>
        <bgColor indexed="64"/>
      </patternFill>
    </fill>
    <fill>
      <patternFill patternType="solid">
        <fgColor theme="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002060"/>
        <bgColor indexed="64"/>
      </patternFill>
    </fill>
  </fills>
  <borders count="20">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indexed="64"/>
      </bottom>
      <diagonal/>
    </border>
    <border>
      <left style="thin">
        <color indexed="64"/>
      </left>
      <right style="thin">
        <color theme="0" tint="-0.14996795556505021"/>
      </right>
      <top style="thin">
        <color indexed="64"/>
      </top>
      <bottom/>
      <diagonal/>
    </border>
    <border>
      <left style="thin">
        <color indexed="64"/>
      </left>
      <right style="thin">
        <color theme="0" tint="-0.14996795556505021"/>
      </right>
      <top/>
      <bottom/>
      <diagonal/>
    </border>
    <border>
      <left style="thin">
        <color indexed="64"/>
      </left>
      <right style="thin">
        <color theme="0" tint="-0.14996795556505021"/>
      </right>
      <top/>
      <bottom style="thin">
        <color indexed="64"/>
      </bottom>
      <diagonal/>
    </border>
  </borders>
  <cellStyleXfs count="3">
    <xf numFmtId="0" fontId="0" fillId="0" borderId="0"/>
    <xf numFmtId="43" fontId="1" fillId="0" borderId="0" applyFont="0" applyFill="0" applyBorder="0" applyAlignment="0" applyProtection="0"/>
    <xf numFmtId="0" fontId="10" fillId="0" borderId="0"/>
  </cellStyleXfs>
  <cellXfs count="132">
    <xf numFmtId="0" fontId="0" fillId="0" borderId="0" xfId="0"/>
    <xf numFmtId="0" fontId="3" fillId="2" borderId="0" xfId="0" applyFont="1" applyFill="1" applyBorder="1"/>
    <xf numFmtId="0" fontId="4" fillId="0" borderId="0" xfId="0" applyFont="1"/>
    <xf numFmtId="0" fontId="4" fillId="3" borderId="2" xfId="0" applyFont="1" applyFill="1" applyBorder="1"/>
    <xf numFmtId="0" fontId="4" fillId="3" borderId="3" xfId="0" applyFont="1" applyFill="1" applyBorder="1"/>
    <xf numFmtId="0" fontId="4" fillId="3" borderId="5" xfId="0" applyFont="1" applyFill="1" applyBorder="1"/>
    <xf numFmtId="0" fontId="4" fillId="3" borderId="0" xfId="0" applyFont="1" applyFill="1" applyBorder="1"/>
    <xf numFmtId="0" fontId="6" fillId="0" borderId="0" xfId="0" applyFont="1" applyFill="1" applyBorder="1" applyAlignment="1">
      <alignment horizontal="right"/>
    </xf>
    <xf numFmtId="0" fontId="6" fillId="0" borderId="1" xfId="0" applyFont="1" applyFill="1" applyBorder="1" applyAlignment="1">
      <alignment horizontal="right"/>
    </xf>
    <xf numFmtId="165" fontId="4" fillId="3" borderId="6" xfId="0" applyNumberFormat="1" applyFont="1" applyFill="1" applyBorder="1"/>
    <xf numFmtId="166" fontId="4" fillId="0" borderId="0" xfId="1" applyNumberFormat="1" applyFont="1" applyAlignment="1">
      <alignment horizontal="right"/>
    </xf>
    <xf numFmtId="165" fontId="4" fillId="0" borderId="0" xfId="0" applyNumberFormat="1" applyFont="1" applyAlignment="1">
      <alignment horizontal="right"/>
    </xf>
    <xf numFmtId="0" fontId="4" fillId="3" borderId="7" xfId="0" applyFont="1" applyFill="1" applyBorder="1"/>
    <xf numFmtId="0" fontId="4" fillId="3" borderId="1" xfId="0" applyFont="1" applyFill="1" applyBorder="1"/>
    <xf numFmtId="2" fontId="4" fillId="0" borderId="0" xfId="0" applyNumberFormat="1" applyFont="1"/>
    <xf numFmtId="0" fontId="6" fillId="0" borderId="0" xfId="0" applyFont="1" applyBorder="1"/>
    <xf numFmtId="0" fontId="4" fillId="2" borderId="2" xfId="0" applyFont="1" applyFill="1" applyBorder="1"/>
    <xf numFmtId="0" fontId="6" fillId="2" borderId="3" xfId="0" applyFont="1" applyFill="1" applyBorder="1"/>
    <xf numFmtId="11" fontId="4" fillId="2" borderId="4" xfId="0" applyNumberFormat="1" applyFont="1" applyFill="1" applyBorder="1"/>
    <xf numFmtId="0" fontId="4" fillId="2" borderId="5" xfId="0" applyFont="1" applyFill="1" applyBorder="1"/>
    <xf numFmtId="0" fontId="4" fillId="2" borderId="0" xfId="0" applyFont="1" applyFill="1" applyBorder="1"/>
    <xf numFmtId="164" fontId="4" fillId="2" borderId="6" xfId="0" applyNumberFormat="1" applyFont="1" applyFill="1" applyBorder="1"/>
    <xf numFmtId="0" fontId="4" fillId="2" borderId="7" xfId="0" applyFont="1" applyFill="1" applyBorder="1" applyAlignment="1">
      <alignment wrapText="1"/>
    </xf>
    <xf numFmtId="0" fontId="4" fillId="2" borderId="1" xfId="0" applyFont="1" applyFill="1" applyBorder="1"/>
    <xf numFmtId="164" fontId="4" fillId="2" borderId="8" xfId="0" applyNumberFormat="1" applyFont="1" applyFill="1" applyBorder="1"/>
    <xf numFmtId="11" fontId="4" fillId="0" borderId="0" xfId="0" applyNumberFormat="1" applyFont="1"/>
    <xf numFmtId="0" fontId="4" fillId="0" borderId="0" xfId="0" applyFont="1" applyAlignment="1">
      <alignment horizontal="right"/>
    </xf>
    <xf numFmtId="0" fontId="2" fillId="0" borderId="0" xfId="0" applyFont="1"/>
    <xf numFmtId="0" fontId="0" fillId="0" borderId="0" xfId="0" quotePrefix="1"/>
    <xf numFmtId="164" fontId="4" fillId="0" borderId="0" xfId="0" applyNumberFormat="1" applyFont="1" applyAlignment="1">
      <alignment horizontal="right"/>
    </xf>
    <xf numFmtId="0" fontId="4" fillId="5" borderId="4" xfId="0" applyFont="1" applyFill="1" applyBorder="1"/>
    <xf numFmtId="0" fontId="4" fillId="5" borderId="6" xfId="0" applyFont="1" applyFill="1" applyBorder="1"/>
    <xf numFmtId="0" fontId="9" fillId="6" borderId="9" xfId="0" applyFont="1" applyFill="1" applyBorder="1"/>
    <xf numFmtId="0" fontId="9" fillId="6" borderId="10" xfId="0" applyFont="1" applyFill="1" applyBorder="1"/>
    <xf numFmtId="167" fontId="9" fillId="6" borderId="11" xfId="1" applyNumberFormat="1" applyFont="1" applyFill="1" applyBorder="1"/>
    <xf numFmtId="0" fontId="4" fillId="2" borderId="5" xfId="0" applyFont="1" applyFill="1" applyBorder="1" applyAlignment="1">
      <alignment horizontal="right"/>
    </xf>
    <xf numFmtId="0" fontId="4" fillId="2" borderId="6" xfId="0" applyFont="1" applyFill="1" applyBorder="1" applyAlignment="1">
      <alignment horizontal="right"/>
    </xf>
    <xf numFmtId="0" fontId="4" fillId="2" borderId="7" xfId="0" applyFont="1" applyFill="1" applyBorder="1" applyAlignment="1">
      <alignment horizontal="right"/>
    </xf>
    <xf numFmtId="0" fontId="4" fillId="2" borderId="8" xfId="0" applyFont="1" applyFill="1" applyBorder="1" applyAlignment="1">
      <alignment horizontal="right"/>
    </xf>
    <xf numFmtId="165" fontId="4" fillId="0" borderId="0" xfId="0" applyNumberFormat="1" applyFont="1" applyFill="1" applyAlignment="1">
      <alignment horizontal="right"/>
    </xf>
    <xf numFmtId="165" fontId="4" fillId="0" borderId="0" xfId="0" applyNumberFormat="1" applyFont="1"/>
    <xf numFmtId="0" fontId="4" fillId="2" borderId="2" xfId="0" applyFont="1" applyFill="1" applyBorder="1" applyAlignment="1">
      <alignment horizontal="right"/>
    </xf>
    <xf numFmtId="0" fontId="4" fillId="2" borderId="4" xfId="0" applyFont="1" applyFill="1" applyBorder="1" applyAlignment="1">
      <alignment horizontal="right"/>
    </xf>
    <xf numFmtId="0" fontId="6" fillId="0" borderId="2" xfId="0" applyFont="1" applyBorder="1" applyAlignment="1">
      <alignment horizontal="right"/>
    </xf>
    <xf numFmtId="0" fontId="4" fillId="0" borderId="4" xfId="0" applyFont="1" applyBorder="1"/>
    <xf numFmtId="0" fontId="6" fillId="0" borderId="5" xfId="0" applyFont="1" applyFill="1" applyBorder="1" applyAlignment="1">
      <alignment horizontal="right"/>
    </xf>
    <xf numFmtId="0" fontId="6" fillId="0" borderId="6" xfId="0" applyFont="1" applyFill="1" applyBorder="1" applyAlignment="1">
      <alignment horizontal="right"/>
    </xf>
    <xf numFmtId="0" fontId="6" fillId="0" borderId="7" xfId="0" applyFont="1" applyFill="1" applyBorder="1" applyAlignment="1">
      <alignment horizontal="right"/>
    </xf>
    <xf numFmtId="0" fontId="6" fillId="0" borderId="8" xfId="0" applyFont="1" applyFill="1" applyBorder="1" applyAlignment="1">
      <alignment horizontal="right"/>
    </xf>
    <xf numFmtId="0" fontId="6" fillId="0" borderId="4" xfId="0" applyFont="1" applyBorder="1" applyAlignment="1">
      <alignment horizontal="right"/>
    </xf>
    <xf numFmtId="0" fontId="4" fillId="0" borderId="2" xfId="0" applyFont="1" applyBorder="1"/>
    <xf numFmtId="0" fontId="4" fillId="0" borderId="3" xfId="0" applyFont="1" applyBorder="1"/>
    <xf numFmtId="0" fontId="4" fillId="0" borderId="7" xfId="0" applyFont="1" applyBorder="1"/>
    <xf numFmtId="0" fontId="4" fillId="0" borderId="1" xfId="0" applyFont="1" applyBorder="1"/>
    <xf numFmtId="2" fontId="4" fillId="0" borderId="8" xfId="0" applyNumberFormat="1" applyFont="1" applyBorder="1"/>
    <xf numFmtId="0" fontId="4" fillId="0" borderId="5" xfId="0" applyFont="1" applyBorder="1"/>
    <xf numFmtId="0" fontId="4" fillId="0" borderId="0" xfId="0" applyFont="1" applyBorder="1"/>
    <xf numFmtId="2" fontId="4" fillId="0" borderId="6" xfId="0" applyNumberFormat="1" applyFont="1" applyBorder="1"/>
    <xf numFmtId="0" fontId="4" fillId="0" borderId="6" xfId="0" applyFont="1" applyBorder="1"/>
    <xf numFmtId="164" fontId="4" fillId="0" borderId="6" xfId="0" applyNumberFormat="1" applyFont="1" applyBorder="1"/>
    <xf numFmtId="0" fontId="6" fillId="0" borderId="0" xfId="0" applyFont="1"/>
    <xf numFmtId="0" fontId="4" fillId="7" borderId="2" xfId="0" applyFont="1" applyFill="1" applyBorder="1"/>
    <xf numFmtId="0" fontId="4" fillId="7" borderId="3" xfId="0" applyFont="1" applyFill="1" applyBorder="1"/>
    <xf numFmtId="0" fontId="4" fillId="10" borderId="2" xfId="0" applyFont="1" applyFill="1" applyBorder="1"/>
    <xf numFmtId="0" fontId="4" fillId="10" borderId="3" xfId="0" applyFont="1" applyFill="1" applyBorder="1"/>
    <xf numFmtId="164" fontId="4" fillId="10" borderId="4" xfId="0" applyNumberFormat="1" applyFont="1" applyFill="1" applyBorder="1"/>
    <xf numFmtId="0" fontId="4" fillId="10" borderId="7" xfId="0" applyFont="1" applyFill="1" applyBorder="1"/>
    <xf numFmtId="0" fontId="4" fillId="10" borderId="1" xfId="0" applyFont="1" applyFill="1" applyBorder="1"/>
    <xf numFmtId="164" fontId="4" fillId="10" borderId="8" xfId="0" applyNumberFormat="1" applyFont="1" applyFill="1" applyBorder="1"/>
    <xf numFmtId="166" fontId="4" fillId="0" borderId="4" xfId="1" applyNumberFormat="1" applyFont="1" applyBorder="1"/>
    <xf numFmtId="165" fontId="4" fillId="3" borderId="0" xfId="0" applyNumberFormat="1" applyFont="1" applyFill="1" applyBorder="1"/>
    <xf numFmtId="0" fontId="6" fillId="2" borderId="2" xfId="0" applyFont="1" applyFill="1" applyBorder="1" applyAlignment="1">
      <alignment horizontal="right"/>
    </xf>
    <xf numFmtId="0" fontId="6" fillId="2" borderId="4" xfId="0" applyFont="1" applyFill="1" applyBorder="1" applyAlignment="1">
      <alignment horizontal="right"/>
    </xf>
    <xf numFmtId="4" fontId="4" fillId="0" borderId="4" xfId="0" applyNumberFormat="1" applyFont="1" applyFill="1" applyBorder="1"/>
    <xf numFmtId="2" fontId="4" fillId="5" borderId="8" xfId="0" applyNumberFormat="1" applyFont="1" applyFill="1" applyBorder="1"/>
    <xf numFmtId="0" fontId="4" fillId="0" borderId="10" xfId="0" applyFont="1" applyBorder="1" applyAlignment="1">
      <alignment horizontal="right"/>
    </xf>
    <xf numFmtId="0" fontId="4" fillId="0" borderId="11" xfId="0" applyFont="1" applyBorder="1" applyAlignment="1">
      <alignment horizontal="right"/>
    </xf>
    <xf numFmtId="0" fontId="6" fillId="0" borderId="12" xfId="0" applyFont="1" applyBorder="1"/>
    <xf numFmtId="0" fontId="4" fillId="0" borderId="9" xfId="0" applyFont="1" applyBorder="1" applyAlignment="1">
      <alignment horizontal="right"/>
    </xf>
    <xf numFmtId="0" fontId="13" fillId="0" borderId="2" xfId="2" applyFont="1" applyBorder="1" applyAlignment="1">
      <alignment horizontal="left" indent="1"/>
    </xf>
    <xf numFmtId="0" fontId="13" fillId="9" borderId="5" xfId="2" applyFont="1" applyFill="1" applyBorder="1" applyAlignment="1">
      <alignment horizontal="left" indent="1"/>
    </xf>
    <xf numFmtId="0" fontId="13" fillId="0" borderId="5" xfId="2" applyFont="1" applyBorder="1" applyAlignment="1">
      <alignment horizontal="left" indent="1"/>
    </xf>
    <xf numFmtId="0" fontId="6" fillId="0" borderId="9" xfId="0" applyFont="1" applyBorder="1" applyAlignment="1">
      <alignment horizontal="right"/>
    </xf>
    <xf numFmtId="0" fontId="6" fillId="0" borderId="10" xfId="0" applyFont="1" applyBorder="1" applyAlignment="1">
      <alignment horizontal="right"/>
    </xf>
    <xf numFmtId="0" fontId="6" fillId="0" borderId="11" xfId="0" applyFont="1" applyBorder="1" applyAlignment="1">
      <alignment horizontal="right"/>
    </xf>
    <xf numFmtId="173" fontId="4" fillId="0" borderId="3" xfId="0" applyNumberFormat="1" applyFont="1" applyBorder="1" applyAlignment="1">
      <alignment horizontal="right"/>
    </xf>
    <xf numFmtId="173" fontId="4" fillId="0" borderId="4" xfId="0" applyNumberFormat="1" applyFont="1" applyBorder="1" applyAlignment="1">
      <alignment horizontal="right"/>
    </xf>
    <xf numFmtId="165" fontId="4" fillId="9" borderId="0" xfId="0" applyNumberFormat="1" applyFont="1" applyFill="1" applyBorder="1" applyAlignment="1">
      <alignment horizontal="right"/>
    </xf>
    <xf numFmtId="165" fontId="4" fillId="9" borderId="6" xfId="0" applyNumberFormat="1" applyFont="1" applyFill="1" applyBorder="1" applyAlignment="1">
      <alignment horizontal="right"/>
    </xf>
    <xf numFmtId="165" fontId="4" fillId="0" borderId="0" xfId="0" applyNumberFormat="1" applyFont="1" applyBorder="1" applyAlignment="1">
      <alignment horizontal="right"/>
    </xf>
    <xf numFmtId="165" fontId="4" fillId="0" borderId="6" xfId="0" applyNumberFormat="1" applyFont="1" applyBorder="1" applyAlignment="1">
      <alignment horizontal="right"/>
    </xf>
    <xf numFmtId="0" fontId="13" fillId="9" borderId="7" xfId="2" applyFont="1" applyFill="1" applyBorder="1" applyAlignment="1">
      <alignment horizontal="left" indent="1"/>
    </xf>
    <xf numFmtId="165" fontId="4" fillId="9" borderId="1" xfId="0" applyNumberFormat="1" applyFont="1" applyFill="1" applyBorder="1" applyAlignment="1">
      <alignment horizontal="right"/>
    </xf>
    <xf numFmtId="165" fontId="4" fillId="9" borderId="8" xfId="0" applyNumberFormat="1" applyFont="1" applyFill="1" applyBorder="1" applyAlignment="1">
      <alignment horizontal="right"/>
    </xf>
    <xf numFmtId="0" fontId="12" fillId="8" borderId="9" xfId="2" applyFont="1" applyFill="1" applyBorder="1" applyAlignment="1">
      <alignment horizontal="right"/>
    </xf>
    <xf numFmtId="0" fontId="4" fillId="8" borderId="10" xfId="0" applyFont="1" applyFill="1" applyBorder="1" applyAlignment="1">
      <alignment horizontal="right"/>
    </xf>
    <xf numFmtId="0" fontId="4" fillId="8" borderId="11" xfId="0" applyFont="1" applyFill="1" applyBorder="1" applyAlignment="1">
      <alignment horizontal="right"/>
    </xf>
    <xf numFmtId="167" fontId="4" fillId="0" borderId="3" xfId="1" applyNumberFormat="1" applyFont="1" applyBorder="1" applyAlignment="1">
      <alignment horizontal="right"/>
    </xf>
    <xf numFmtId="167" fontId="4" fillId="9" borderId="0" xfId="1" applyNumberFormat="1" applyFont="1" applyFill="1" applyBorder="1" applyAlignment="1">
      <alignment horizontal="right"/>
    </xf>
    <xf numFmtId="167" fontId="4" fillId="0" borderId="0" xfId="1" applyNumberFormat="1" applyFont="1" applyBorder="1" applyAlignment="1">
      <alignment horizontal="right"/>
    </xf>
    <xf numFmtId="167" fontId="4" fillId="9" borderId="1" xfId="1" applyNumberFormat="1" applyFont="1" applyFill="1" applyBorder="1" applyAlignment="1">
      <alignment horizontal="right"/>
    </xf>
    <xf numFmtId="0" fontId="6" fillId="0" borderId="13" xfId="0" applyFont="1" applyBorder="1" applyAlignment="1">
      <alignment horizontal="right"/>
    </xf>
    <xf numFmtId="173" fontId="6" fillId="0" borderId="14" xfId="0" applyNumberFormat="1" applyFont="1" applyBorder="1" applyAlignment="1">
      <alignment horizontal="right"/>
    </xf>
    <xf numFmtId="0" fontId="13" fillId="0" borderId="17" xfId="2" applyFont="1" applyBorder="1" applyAlignment="1">
      <alignment horizontal="left" indent="1"/>
    </xf>
    <xf numFmtId="0" fontId="13" fillId="9" borderId="18" xfId="2" applyFont="1" applyFill="1" applyBorder="1" applyAlignment="1">
      <alignment horizontal="left" indent="1"/>
    </xf>
    <xf numFmtId="0" fontId="13" fillId="0" borderId="18" xfId="2" applyFont="1" applyBorder="1" applyAlignment="1">
      <alignment horizontal="left" indent="1"/>
    </xf>
    <xf numFmtId="0" fontId="13" fillId="9" borderId="19" xfId="2" applyFont="1" applyFill="1" applyBorder="1" applyAlignment="1">
      <alignment horizontal="left" indent="1"/>
    </xf>
    <xf numFmtId="173" fontId="4" fillId="9" borderId="0" xfId="0" applyNumberFormat="1" applyFont="1" applyFill="1" applyBorder="1" applyAlignment="1">
      <alignment horizontal="right"/>
    </xf>
    <xf numFmtId="173" fontId="6" fillId="9" borderId="15" xfId="0" applyNumberFormat="1" applyFont="1" applyFill="1" applyBorder="1" applyAlignment="1">
      <alignment horizontal="right"/>
    </xf>
    <xf numFmtId="173" fontId="4" fillId="9" borderId="6" xfId="0" applyNumberFormat="1" applyFont="1" applyFill="1" applyBorder="1" applyAlignment="1">
      <alignment horizontal="right"/>
    </xf>
    <xf numFmtId="173" fontId="4" fillId="0" borderId="0" xfId="0" applyNumberFormat="1" applyFont="1" applyBorder="1" applyAlignment="1">
      <alignment horizontal="right"/>
    </xf>
    <xf numFmtId="173" fontId="6" fillId="0" borderId="15" xfId="0" applyNumberFormat="1" applyFont="1" applyBorder="1" applyAlignment="1">
      <alignment horizontal="right"/>
    </xf>
    <xf numFmtId="173" fontId="4" fillId="0" borderId="6" xfId="0" applyNumberFormat="1" applyFont="1" applyBorder="1" applyAlignment="1">
      <alignment horizontal="right"/>
    </xf>
    <xf numFmtId="173" fontId="4" fillId="9" borderId="1" xfId="0" applyNumberFormat="1" applyFont="1" applyFill="1" applyBorder="1" applyAlignment="1">
      <alignment horizontal="right"/>
    </xf>
    <xf numFmtId="173" fontId="6" fillId="9" borderId="16" xfId="0" applyNumberFormat="1" applyFont="1" applyFill="1" applyBorder="1" applyAlignment="1">
      <alignment horizontal="right"/>
    </xf>
    <xf numFmtId="173" fontId="4" fillId="9" borderId="8" xfId="0" applyNumberFormat="1" applyFont="1" applyFill="1" applyBorder="1" applyAlignment="1">
      <alignment horizontal="right"/>
    </xf>
    <xf numFmtId="0" fontId="4" fillId="7" borderId="5" xfId="0" applyFont="1" applyFill="1" applyBorder="1"/>
    <xf numFmtId="0" fontId="4" fillId="7" borderId="0" xfId="0" applyFont="1" applyFill="1" applyBorder="1"/>
    <xf numFmtId="0" fontId="6" fillId="7" borderId="7" xfId="0" applyFont="1" applyFill="1" applyBorder="1"/>
    <xf numFmtId="0" fontId="6" fillId="7" borderId="1" xfId="0" applyFont="1" applyFill="1" applyBorder="1"/>
    <xf numFmtId="0" fontId="2" fillId="7" borderId="1" xfId="0" applyFont="1" applyFill="1" applyBorder="1"/>
    <xf numFmtId="2" fontId="6" fillId="7" borderId="8" xfId="0" applyNumberFormat="1" applyFont="1" applyFill="1" applyBorder="1"/>
    <xf numFmtId="173" fontId="4" fillId="4" borderId="3" xfId="0" applyNumberFormat="1" applyFont="1" applyFill="1" applyBorder="1"/>
    <xf numFmtId="173" fontId="4" fillId="3" borderId="0" xfId="0" applyNumberFormat="1" applyFont="1" applyFill="1" applyBorder="1"/>
    <xf numFmtId="173" fontId="4" fillId="4" borderId="0" xfId="0" applyNumberFormat="1" applyFont="1" applyFill="1" applyBorder="1"/>
    <xf numFmtId="173" fontId="4" fillId="4" borderId="4" xfId="0" applyNumberFormat="1" applyFont="1" applyFill="1" applyBorder="1"/>
    <xf numFmtId="173" fontId="4" fillId="3" borderId="8" xfId="0" applyNumberFormat="1" applyFont="1" applyFill="1" applyBorder="1"/>
    <xf numFmtId="173" fontId="4" fillId="4" borderId="6" xfId="0" applyNumberFormat="1" applyFont="1" applyFill="1" applyBorder="1"/>
    <xf numFmtId="165" fontId="4" fillId="4" borderId="0" xfId="0" applyNumberFormat="1" applyFont="1" applyFill="1" applyBorder="1"/>
    <xf numFmtId="0" fontId="9" fillId="11" borderId="2" xfId="0" applyFont="1" applyFill="1" applyBorder="1" applyAlignment="1">
      <alignment horizontal="right"/>
    </xf>
    <xf numFmtId="0" fontId="9" fillId="11" borderId="3" xfId="0" applyFont="1" applyFill="1" applyBorder="1" applyAlignment="1">
      <alignment horizontal="right"/>
    </xf>
    <xf numFmtId="0" fontId="9" fillId="11" borderId="4" xfId="0" applyFont="1" applyFill="1" applyBorder="1" applyAlignment="1">
      <alignment horizontal="right"/>
    </xf>
  </cellXfs>
  <cellStyles count="3">
    <cellStyle name="Comma" xfId="1" builtinId="3"/>
    <cellStyle name="Normal" xfId="0" builtinId="0"/>
    <cellStyle name="Normal 26" xfId="2"/>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11385569189639"/>
          <c:y val="5.0366300366300368E-2"/>
          <c:w val="0.79839455347269406"/>
          <c:h val="0.7463218539990194"/>
        </c:manualLayout>
      </c:layout>
      <c:scatterChart>
        <c:scatterStyle val="lineMarker"/>
        <c:varyColors val="0"/>
        <c:ser>
          <c:idx val="0"/>
          <c:order val="0"/>
          <c:tx>
            <c:v>Base</c:v>
          </c:tx>
          <c:spPr>
            <a:ln w="9525" cap="rnd">
              <a:solidFill>
                <a:srgbClr val="FF0000"/>
              </a:solidFill>
              <a:round/>
            </a:ln>
            <a:effectLst/>
          </c:spPr>
          <c:marker>
            <c:symbol val="circle"/>
            <c:size val="5"/>
            <c:spPr>
              <a:solidFill>
                <a:srgbClr val="FF0000"/>
              </a:solidFill>
              <a:ln w="9525">
                <a:solidFill>
                  <a:schemeClr val="tx1"/>
                </a:solidFill>
              </a:ln>
              <a:effectLst/>
            </c:spPr>
          </c:marker>
          <c:dLbls>
            <c:dLbl>
              <c:idx val="63"/>
              <c:layout/>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6350" cap="flat" cmpd="sng" algn="ctr">
                  <a:solidFill>
                    <a:schemeClr val="accent5"/>
                  </a:solidFill>
                  <a:prstDash val="solid"/>
                  <a:miter lim="800000"/>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dk1"/>
                      </a:solidFill>
                      <a:latin typeface="+mn-lt"/>
                      <a:ea typeface="+mn-ea"/>
                      <a:cs typeface="+mn-cs"/>
                    </a:defRPr>
                  </a:pPr>
                  <a:endParaRPr lang="es-BO"/>
                </a:p>
              </c:txPr>
              <c:dLblPos val="ctr"/>
              <c:showLegendKey val="0"/>
              <c:showVal val="0"/>
              <c:showCatName val="1"/>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'Inflow Radial Reservoir'!$AC$10:$AC$73</c:f>
              <c:numCache>
                <c:formatCode>_(* #,##0.0_);_(* \(#,##0.0\);_(* "-"??_);_(@_)</c:formatCode>
                <c:ptCount val="64"/>
                <c:pt idx="0">
                  <c:v>0</c:v>
                </c:pt>
                <c:pt idx="1">
                  <c:v>1.0399313520664739</c:v>
                </c:pt>
                <c:pt idx="2">
                  <c:v>2.0798627041329478</c:v>
                </c:pt>
                <c:pt idx="3">
                  <c:v>3.1197940561994217</c:v>
                </c:pt>
                <c:pt idx="4">
                  <c:v>4.1597254082658957</c:v>
                </c:pt>
                <c:pt idx="5">
                  <c:v>5.1996567603323696</c:v>
                </c:pt>
                <c:pt idx="6">
                  <c:v>6.2395881123988435</c:v>
                </c:pt>
                <c:pt idx="7">
                  <c:v>7.2795194644653174</c:v>
                </c:pt>
                <c:pt idx="8">
                  <c:v>8.3194508165317913</c:v>
                </c:pt>
                <c:pt idx="9">
                  <c:v>9.3593821685982661</c:v>
                </c:pt>
                <c:pt idx="10">
                  <c:v>10.399313520664741</c:v>
                </c:pt>
                <c:pt idx="11">
                  <c:v>11.439244872731216</c:v>
                </c:pt>
                <c:pt idx="12">
                  <c:v>12.479176224797691</c:v>
                </c:pt>
                <c:pt idx="13">
                  <c:v>13.519107576864165</c:v>
                </c:pt>
                <c:pt idx="14">
                  <c:v>14.55903892893064</c:v>
                </c:pt>
                <c:pt idx="15">
                  <c:v>15.598970280997115</c:v>
                </c:pt>
                <c:pt idx="16">
                  <c:v>16.63890163306359</c:v>
                </c:pt>
                <c:pt idx="17">
                  <c:v>17.678832985130065</c:v>
                </c:pt>
                <c:pt idx="18">
                  <c:v>18.718764337196539</c:v>
                </c:pt>
                <c:pt idx="19">
                  <c:v>19.758695689263014</c:v>
                </c:pt>
                <c:pt idx="20">
                  <c:v>20.798627041329489</c:v>
                </c:pt>
                <c:pt idx="21">
                  <c:v>21.838558393395964</c:v>
                </c:pt>
                <c:pt idx="22">
                  <c:v>22.878489745462439</c:v>
                </c:pt>
                <c:pt idx="23">
                  <c:v>23.918421097528913</c:v>
                </c:pt>
                <c:pt idx="24">
                  <c:v>24.958352449595388</c:v>
                </c:pt>
                <c:pt idx="25">
                  <c:v>25.998283801661863</c:v>
                </c:pt>
                <c:pt idx="26">
                  <c:v>27.038215153728338</c:v>
                </c:pt>
                <c:pt idx="27">
                  <c:v>28.078146505794813</c:v>
                </c:pt>
                <c:pt idx="28">
                  <c:v>29.118077857861287</c:v>
                </c:pt>
                <c:pt idx="29">
                  <c:v>30.158009209927762</c:v>
                </c:pt>
                <c:pt idx="30">
                  <c:v>31.197940561994237</c:v>
                </c:pt>
                <c:pt idx="31">
                  <c:v>32.237871914060712</c:v>
                </c:pt>
                <c:pt idx="32">
                  <c:v>33.277803266127187</c:v>
                </c:pt>
                <c:pt idx="33">
                  <c:v>34.317734618193661</c:v>
                </c:pt>
                <c:pt idx="34">
                  <c:v>35.357665970260136</c:v>
                </c:pt>
                <c:pt idx="35">
                  <c:v>36.397597322326611</c:v>
                </c:pt>
                <c:pt idx="36">
                  <c:v>37.437528674393086</c:v>
                </c:pt>
                <c:pt idx="37">
                  <c:v>38.477460026459561</c:v>
                </c:pt>
                <c:pt idx="38">
                  <c:v>39.517391378526035</c:v>
                </c:pt>
                <c:pt idx="39">
                  <c:v>40.55732273059251</c:v>
                </c:pt>
                <c:pt idx="40">
                  <c:v>41.597254082658985</c:v>
                </c:pt>
                <c:pt idx="41">
                  <c:v>42.63718543472546</c:v>
                </c:pt>
                <c:pt idx="42">
                  <c:v>43.677116786791935</c:v>
                </c:pt>
                <c:pt idx="43">
                  <c:v>44.717048138858409</c:v>
                </c:pt>
                <c:pt idx="44">
                  <c:v>45.756979490924884</c:v>
                </c:pt>
                <c:pt idx="45">
                  <c:v>46.796910842991359</c:v>
                </c:pt>
                <c:pt idx="46">
                  <c:v>47.836842195057834</c:v>
                </c:pt>
                <c:pt idx="47">
                  <c:v>48.876773547124309</c:v>
                </c:pt>
                <c:pt idx="48">
                  <c:v>49.916704899190783</c:v>
                </c:pt>
                <c:pt idx="49">
                  <c:v>50.956636251257258</c:v>
                </c:pt>
                <c:pt idx="50">
                  <c:v>51.996567603323733</c:v>
                </c:pt>
                <c:pt idx="51">
                  <c:v>53.036498955390208</c:v>
                </c:pt>
                <c:pt idx="52">
                  <c:v>54.076430307456683</c:v>
                </c:pt>
                <c:pt idx="53">
                  <c:v>55.116361659523157</c:v>
                </c:pt>
                <c:pt idx="54">
                  <c:v>56.156293011589632</c:v>
                </c:pt>
                <c:pt idx="55">
                  <c:v>57.196224363656107</c:v>
                </c:pt>
                <c:pt idx="56">
                  <c:v>58.236155715722582</c:v>
                </c:pt>
                <c:pt idx="57">
                  <c:v>59.276087067789057</c:v>
                </c:pt>
                <c:pt idx="58">
                  <c:v>60.316018419855531</c:v>
                </c:pt>
                <c:pt idx="59">
                  <c:v>61.355949771922006</c:v>
                </c:pt>
                <c:pt idx="60">
                  <c:v>62.395881123988481</c:v>
                </c:pt>
                <c:pt idx="61">
                  <c:v>63.435812476054956</c:v>
                </c:pt>
                <c:pt idx="62">
                  <c:v>64.475743828121423</c:v>
                </c:pt>
                <c:pt idx="63">
                  <c:v>65.515675180186904</c:v>
                </c:pt>
              </c:numCache>
            </c:numRef>
          </c:xVal>
          <c:yVal>
            <c:numRef>
              <c:f>'Inflow Radial Reservoir'!$AD$10:$AD$73</c:f>
              <c:numCache>
                <c:formatCode>0.0</c:formatCode>
                <c:ptCount val="64"/>
                <c:pt idx="0">
                  <c:v>4191</c:v>
                </c:pt>
                <c:pt idx="1">
                  <c:v>4175.7873056907883</c:v>
                </c:pt>
                <c:pt idx="2">
                  <c:v>4159.9315506106896</c:v>
                </c:pt>
                <c:pt idx="3">
                  <c:v>4143.4253523134421</c:v>
                </c:pt>
                <c:pt idx="4">
                  <c:v>4126.2609049417715</c:v>
                </c:pt>
                <c:pt idx="5">
                  <c:v>4108.4299582854746</c:v>
                </c:pt>
                <c:pt idx="6">
                  <c:v>4089.9237950912834</c:v>
                </c:pt>
                <c:pt idx="7">
                  <c:v>4070.7332064629068</c:v>
                </c:pt>
                <c:pt idx="8">
                  <c:v>4050.8484651706312</c:v>
                </c:pt>
                <c:pt idx="9">
                  <c:v>4030.259296668185</c:v>
                </c:pt>
                <c:pt idx="10">
                  <c:v>4008.9548475899555</c:v>
                </c:pt>
                <c:pt idx="11">
                  <c:v>3986.9236514735599</c:v>
                </c:pt>
                <c:pt idx="12">
                  <c:v>3964.1535914206347</c:v>
                </c:pt>
                <c:pt idx="13">
                  <c:v>3940.6318593718656</c:v>
                </c:pt>
                <c:pt idx="14">
                  <c:v>3916.3449116299248</c:v>
                </c:pt>
                <c:pt idx="15">
                  <c:v>3891.2784202151661</c:v>
                </c:pt>
                <c:pt idx="16">
                  <c:v>3865.4172195824431</c:v>
                </c:pt>
                <c:pt idx="17">
                  <c:v>3838.7452481619935</c:v>
                </c:pt>
                <c:pt idx="18">
                  <c:v>3811.2454841111585</c:v>
                </c:pt>
                <c:pt idx="19">
                  <c:v>3782.8998745748877</c:v>
                </c:pt>
                <c:pt idx="20">
                  <c:v>3753.6892576489736</c:v>
                </c:pt>
                <c:pt idx="21">
                  <c:v>3723.5932761177733</c:v>
                </c:pt>
                <c:pt idx="22">
                  <c:v>3692.5902818941713</c:v>
                </c:pt>
                <c:pt idx="23">
                  <c:v>3660.6572299190557</c:v>
                </c:pt>
                <c:pt idx="24">
                  <c:v>3627.7695600751194</c:v>
                </c:pt>
                <c:pt idx="25">
                  <c:v>3593.9010654282329</c:v>
                </c:pt>
                <c:pt idx="26">
                  <c:v>3559.0237448202483</c:v>
                </c:pt>
                <c:pt idx="27">
                  <c:v>3523.1076374888257</c:v>
                </c:pt>
                <c:pt idx="28">
                  <c:v>3486.1206369687543</c:v>
                </c:pt>
                <c:pt idx="29">
                  <c:v>3448.0282810174817</c:v>
                </c:pt>
                <c:pt idx="30">
                  <c:v>3408.7935136823553</c:v>
                </c:pt>
                <c:pt idx="31">
                  <c:v>3368.3764148590963</c:v>
                </c:pt>
                <c:pt idx="32">
                  <c:v>3326.7338917419788</c:v>
                </c:pt>
                <c:pt idx="33">
                  <c:v>3283.8193253862246</c:v>
                </c:pt>
                <c:pt idx="34">
                  <c:v>3239.5821641262532</c:v>
                </c:pt>
                <c:pt idx="35">
                  <c:v>3193.9674537320243</c:v>
                </c:pt>
                <c:pt idx="36">
                  <c:v>3146.9152918220593</c:v>
                </c:pt>
                <c:pt idx="37">
                  <c:v>3098.3601910264078</c:v>
                </c:pt>
                <c:pt idx="38">
                  <c:v>3048.2303314875121</c:v>
                </c:pt>
                <c:pt idx="39">
                  <c:v>2996.4466781995857</c:v>
                </c:pt>
                <c:pt idx="40">
                  <c:v>2942.9219319947633</c:v>
                </c:pt>
                <c:pt idx="41">
                  <c:v>2887.5592740873458</c:v>
                </c:pt>
                <c:pt idx="42">
                  <c:v>2830.2508521241516</c:v>
                </c:pt>
                <c:pt idx="43">
                  <c:v>2770.8759394026865</c:v>
                </c:pt>
                <c:pt idx="44">
                  <c:v>2709.2986764477537</c:v>
                </c:pt>
                <c:pt idx="45">
                  <c:v>2645.3652726744513</c:v>
                </c:pt>
                <c:pt idx="46">
                  <c:v>2578.900501099643</c:v>
                </c:pt>
                <c:pt idx="47">
                  <c:v>2509.7032542317825</c:v>
                </c:pt>
                <c:pt idx="48">
                  <c:v>2437.5408335165994</c:v>
                </c:pt>
                <c:pt idx="49">
                  <c:v>2362.1415001751257</c:v>
                </c:pt>
                <c:pt idx="50">
                  <c:v>2283.18459167628</c:v>
                </c:pt>
                <c:pt idx="51">
                  <c:v>2200.2871525134988</c:v>
                </c:pt>
                <c:pt idx="52">
                  <c:v>2112.9854444348484</c:v>
                </c:pt>
                <c:pt idx="53">
                  <c:v>2020.7087084240272</c:v>
                </c:pt>
                <c:pt idx="54">
                  <c:v>1922.7407888837906</c:v>
                </c:pt>
                <c:pt idx="55">
                  <c:v>1818.1619452633513</c:v>
                </c:pt>
                <c:pt idx="56">
                  <c:v>1705.7566761410487</c:v>
                </c:pt>
                <c:pt idx="57">
                  <c:v>1583.8595512940205</c:v>
                </c:pt>
                <c:pt idx="58">
                  <c:v>1450.078818299346</c:v>
                </c:pt>
                <c:pt idx="59">
                  <c:v>1300.7529901426901</c:v>
                </c:pt>
                <c:pt idx="60">
                  <c:v>1129.7346433917423</c:v>
                </c:pt>
                <c:pt idx="61">
                  <c:v>925.07007768243147</c:v>
                </c:pt>
                <c:pt idx="62">
                  <c:v>655.98871468714015</c:v>
                </c:pt>
                <c:pt idx="63">
                  <c:v>6.2839539434735112E-4</c:v>
                </c:pt>
              </c:numCache>
            </c:numRef>
          </c:yVal>
          <c:smooth val="1"/>
        </c:ser>
        <c:ser>
          <c:idx val="1"/>
          <c:order val="1"/>
          <c:tx>
            <c:strRef>
              <c:f>'Inflow Radial Reservoir'!$AE$7</c:f>
              <c:strCache>
                <c:ptCount val="1"/>
                <c:pt idx="0">
                  <c:v>P90</c:v>
                </c:pt>
              </c:strCache>
            </c:strRef>
          </c:tx>
          <c:spPr>
            <a:ln w="12700" cap="rnd">
              <a:solidFill>
                <a:schemeClr val="tx1"/>
              </a:solidFill>
              <a:prstDash val="dash"/>
              <a:round/>
            </a:ln>
            <a:effectLst/>
          </c:spPr>
          <c:marker>
            <c:symbol val="none"/>
          </c:marker>
          <c:dLbls>
            <c:dLbl>
              <c:idx val="63"/>
              <c:layout/>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dk1"/>
                      </a:solidFill>
                      <a:latin typeface="+mn-lt"/>
                      <a:ea typeface="+mn-ea"/>
                      <a:cs typeface="+mn-cs"/>
                    </a:defRPr>
                  </a:pPr>
                  <a:endParaRPr lang="es-BO"/>
                </a:p>
              </c:txPr>
              <c:dLblPos val="ctr"/>
              <c:showLegendKey val="0"/>
              <c:showVal val="0"/>
              <c:showCatName val="1"/>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'Inflow Radial Reservoir'!$AE$10:$AE$73</c:f>
              <c:numCache>
                <c:formatCode>0.0</c:formatCode>
                <c:ptCount val="64"/>
                <c:pt idx="0">
                  <c:v>0</c:v>
                </c:pt>
                <c:pt idx="1">
                  <c:v>0.1921855289848956</c:v>
                </c:pt>
                <c:pt idx="2">
                  <c:v>0.38437105796979121</c:v>
                </c:pt>
                <c:pt idx="3">
                  <c:v>0.57655658695468681</c:v>
                </c:pt>
                <c:pt idx="4">
                  <c:v>0.76874211593958242</c:v>
                </c:pt>
                <c:pt idx="5">
                  <c:v>0.96092764492447802</c:v>
                </c:pt>
                <c:pt idx="6">
                  <c:v>1.1531131739093736</c:v>
                </c:pt>
                <c:pt idx="7">
                  <c:v>1.3452987028942691</c:v>
                </c:pt>
                <c:pt idx="8">
                  <c:v>1.5374842318791648</c:v>
                </c:pt>
                <c:pt idx="9">
                  <c:v>1.7296697608640605</c:v>
                </c:pt>
                <c:pt idx="10">
                  <c:v>1.9218552898489563</c:v>
                </c:pt>
                <c:pt idx="11">
                  <c:v>2.114040818833852</c:v>
                </c:pt>
                <c:pt idx="12">
                  <c:v>2.3062263478187477</c:v>
                </c:pt>
                <c:pt idx="13">
                  <c:v>2.4984118768036434</c:v>
                </c:pt>
                <c:pt idx="14">
                  <c:v>2.6905974057885391</c:v>
                </c:pt>
                <c:pt idx="15">
                  <c:v>2.8827829347734348</c:v>
                </c:pt>
                <c:pt idx="16">
                  <c:v>3.0749684637583306</c:v>
                </c:pt>
                <c:pt idx="17">
                  <c:v>3.2671539927432263</c:v>
                </c:pt>
                <c:pt idx="18">
                  <c:v>3.459339521728122</c:v>
                </c:pt>
                <c:pt idx="19">
                  <c:v>3.6515250507130177</c:v>
                </c:pt>
                <c:pt idx="20">
                  <c:v>3.8437105796979134</c:v>
                </c:pt>
                <c:pt idx="21">
                  <c:v>4.0358961086828087</c:v>
                </c:pt>
                <c:pt idx="22">
                  <c:v>4.228081637667704</c:v>
                </c:pt>
                <c:pt idx="23">
                  <c:v>4.4202671666525992</c:v>
                </c:pt>
                <c:pt idx="24">
                  <c:v>4.6124526956374945</c:v>
                </c:pt>
                <c:pt idx="25">
                  <c:v>4.8046382246223898</c:v>
                </c:pt>
                <c:pt idx="26">
                  <c:v>4.996823753607285</c:v>
                </c:pt>
                <c:pt idx="27">
                  <c:v>5.1890092825921803</c:v>
                </c:pt>
                <c:pt idx="28">
                  <c:v>5.3811948115770756</c:v>
                </c:pt>
                <c:pt idx="29">
                  <c:v>5.5733803405619708</c:v>
                </c:pt>
                <c:pt idx="30">
                  <c:v>5.7655658695468661</c:v>
                </c:pt>
                <c:pt idx="31">
                  <c:v>5.9577513985317614</c:v>
                </c:pt>
                <c:pt idx="32">
                  <c:v>6.1499369275166567</c:v>
                </c:pt>
                <c:pt idx="33">
                  <c:v>6.3421224565015519</c:v>
                </c:pt>
                <c:pt idx="34">
                  <c:v>6.5343079854864472</c:v>
                </c:pt>
                <c:pt idx="35">
                  <c:v>6.7264935144713425</c:v>
                </c:pt>
                <c:pt idx="36">
                  <c:v>6.9186790434562377</c:v>
                </c:pt>
                <c:pt idx="37">
                  <c:v>7.110864572441133</c:v>
                </c:pt>
                <c:pt idx="38">
                  <c:v>7.3030501014260283</c:v>
                </c:pt>
                <c:pt idx="39">
                  <c:v>7.4952356304109236</c:v>
                </c:pt>
                <c:pt idx="40">
                  <c:v>7.6874211593958188</c:v>
                </c:pt>
                <c:pt idx="41">
                  <c:v>7.8796066883807141</c:v>
                </c:pt>
                <c:pt idx="42">
                  <c:v>8.0717922173656103</c:v>
                </c:pt>
                <c:pt idx="43">
                  <c:v>8.2639777463505055</c:v>
                </c:pt>
                <c:pt idx="44">
                  <c:v>8.4561632753354008</c:v>
                </c:pt>
                <c:pt idx="45">
                  <c:v>8.6483488043202961</c:v>
                </c:pt>
                <c:pt idx="46">
                  <c:v>8.8405343333051913</c:v>
                </c:pt>
                <c:pt idx="47">
                  <c:v>9.0327198622900866</c:v>
                </c:pt>
                <c:pt idx="48">
                  <c:v>9.2249053912749819</c:v>
                </c:pt>
                <c:pt idx="49">
                  <c:v>9.4170909202598772</c:v>
                </c:pt>
                <c:pt idx="50">
                  <c:v>9.6092764492447724</c:v>
                </c:pt>
                <c:pt idx="51">
                  <c:v>9.8014619782296677</c:v>
                </c:pt>
                <c:pt idx="52">
                  <c:v>9.993647507214563</c:v>
                </c:pt>
                <c:pt idx="53">
                  <c:v>10.185833036199458</c:v>
                </c:pt>
                <c:pt idx="54">
                  <c:v>10.378018565184354</c:v>
                </c:pt>
                <c:pt idx="55">
                  <c:v>10.570204094169249</c:v>
                </c:pt>
                <c:pt idx="56">
                  <c:v>10.762389623154144</c:v>
                </c:pt>
                <c:pt idx="57">
                  <c:v>10.954575152139039</c:v>
                </c:pt>
                <c:pt idx="58">
                  <c:v>11.146760681123935</c:v>
                </c:pt>
                <c:pt idx="59">
                  <c:v>11.33894621010883</c:v>
                </c:pt>
                <c:pt idx="60">
                  <c:v>11.531131739093725</c:v>
                </c:pt>
                <c:pt idx="61">
                  <c:v>11.72331726807862</c:v>
                </c:pt>
                <c:pt idx="62">
                  <c:v>11.915502797063516</c:v>
                </c:pt>
                <c:pt idx="63">
                  <c:v>12.107688326047411</c:v>
                </c:pt>
              </c:numCache>
            </c:numRef>
          </c:xVal>
          <c:yVal>
            <c:numRef>
              <c:f>'Inflow Radial Reservoir'!$AF$10:$AF$73</c:f>
              <c:numCache>
                <c:formatCode>0.0</c:formatCode>
                <c:ptCount val="64"/>
                <c:pt idx="0">
                  <c:v>4191</c:v>
                </c:pt>
                <c:pt idx="1">
                  <c:v>4161.0947880673684</c:v>
                </c:pt>
                <c:pt idx="2">
                  <c:v>4130.8597428437151</c:v>
                </c:pt>
                <c:pt idx="3">
                  <c:v>4100.2875678781702</c:v>
                </c:pt>
                <c:pt idx="4">
                  <c:v>4069.3706648608118</c:v>
                </c:pt>
                <c:pt idx="5">
                  <c:v>4038.1011157779571</c:v>
                </c:pt>
                <c:pt idx="6">
                  <c:v>4006.4706636825194</c:v>
                </c:pt>
                <c:pt idx="7">
                  <c:v>3974.470691945548</c:v>
                </c:pt>
                <c:pt idx="8">
                  <c:v>3942.0922018394763</c:v>
                </c:pt>
                <c:pt idx="9">
                  <c:v>3909.3257882858911</c:v>
                </c:pt>
                <c:pt idx="10">
                  <c:v>3876.1616135804511</c:v>
                </c:pt>
                <c:pt idx="11">
                  <c:v>3842.5893788845192</c:v>
                </c:pt>
                <c:pt idx="12">
                  <c:v>3808.598293246695</c:v>
                </c:pt>
                <c:pt idx="13">
                  <c:v>3774.177039887129</c:v>
                </c:pt>
                <c:pt idx="14">
                  <c:v>3739.313739442669</c:v>
                </c:pt>
                <c:pt idx="15">
                  <c:v>3703.9959098306608</c:v>
                </c:pt>
                <c:pt idx="16">
                  <c:v>3668.21042234273</c:v>
                </c:pt>
                <c:pt idx="17">
                  <c:v>3631.9434535258665</c:v>
                </c:pt>
                <c:pt idx="18">
                  <c:v>3595.1804323453612</c:v>
                </c:pt>
                <c:pt idx="19">
                  <c:v>3557.9059820507582</c:v>
                </c:pt>
                <c:pt idx="20">
                  <c:v>3520.1038560801248</c:v>
                </c:pt>
                <c:pt idx="21">
                  <c:v>3481.7568672369671</c:v>
                </c:pt>
                <c:pt idx="22">
                  <c:v>3442.8468092550092</c:v>
                </c:pt>
                <c:pt idx="23">
                  <c:v>3403.3543697251134</c:v>
                </c:pt>
                <c:pt idx="24">
                  <c:v>3363.2590331909705</c:v>
                </c:pt>
                <c:pt idx="25">
                  <c:v>3322.5389730202278</c:v>
                </c:pt>
                <c:pt idx="26">
                  <c:v>3281.1709304179763</c:v>
                </c:pt>
                <c:pt idx="27">
                  <c:v>3239.1300786608795</c:v>
                </c:pt>
                <c:pt idx="28">
                  <c:v>3196.3898702810502</c:v>
                </c:pt>
                <c:pt idx="29">
                  <c:v>3152.9218645042565</c:v>
                </c:pt>
                <c:pt idx="30">
                  <c:v>3108.6955317281704</c:v>
                </c:pt>
                <c:pt idx="31">
                  <c:v>3063.6780311887205</c:v>
                </c:pt>
                <c:pt idx="32">
                  <c:v>3017.8339571742695</c:v>
                </c:pt>
                <c:pt idx="33">
                  <c:v>2971.1250481667439</c:v>
                </c:pt>
                <c:pt idx="34">
                  <c:v>2923.5098520609722</c:v>
                </c:pt>
                <c:pt idx="35">
                  <c:v>2874.9433390651916</c:v>
                </c:pt>
                <c:pt idx="36">
                  <c:v>2825.3764519187644</c:v>
                </c:pt>
                <c:pt idx="37">
                  <c:v>2774.7555805444972</c:v>
                </c:pt>
                <c:pt idx="38">
                  <c:v>2723.0219450001873</c:v>
                </c:pt>
                <c:pt idx="39">
                  <c:v>2670.1108663548753</c:v>
                </c:pt>
                <c:pt idx="40">
                  <c:v>2615.9508995361844</c:v>
                </c:pt>
                <c:pt idx="41">
                  <c:v>2560.462794774799</c:v>
                </c:pt>
                <c:pt idx="42">
                  <c:v>2503.5582442898717</c:v>
                </c:pt>
                <c:pt idx="43">
                  <c:v>2445.1383572635732</c:v>
                </c:pt>
                <c:pt idx="44">
                  <c:v>2385.0917873858516</c:v>
                </c:pt>
                <c:pt idx="45">
                  <c:v>2323.2924109619253</c:v>
                </c:pt>
                <c:pt idx="46">
                  <c:v>2259.5964161538059</c:v>
                </c:pt>
                <c:pt idx="47">
                  <c:v>2193.8386097069633</c:v>
                </c:pt>
                <c:pt idx="48">
                  <c:v>2125.8276673970654</c:v>
                </c:pt>
                <c:pt idx="49">
                  <c:v>2055.3399334379519</c:v>
                </c:pt>
                <c:pt idx="50">
                  <c:v>1982.1111868365542</c:v>
                </c:pt>
                <c:pt idx="51">
                  <c:v>1905.8254947566711</c:v>
                </c:pt>
                <c:pt idx="52">
                  <c:v>1826.0997838098606</c:v>
                </c:pt>
                <c:pt idx="53">
                  <c:v>1742.461927526778</c:v>
                </c:pt>
                <c:pt idx="54">
                  <c:v>1654.318669970892</c:v>
                </c:pt>
                <c:pt idx="55">
                  <c:v>1560.9069476532532</c:v>
                </c:pt>
                <c:pt idx="56">
                  <c:v>1461.2167125837761</c:v>
                </c:pt>
                <c:pt idx="57">
                  <c:v>1353.86173870159</c:v>
                </c:pt>
                <c:pt idx="58">
                  <c:v>1236.8477992016869</c:v>
                </c:pt>
                <c:pt idx="59">
                  <c:v>1107.1164770447729</c:v>
                </c:pt>
                <c:pt idx="60">
                  <c:v>959.5232428565821</c:v>
                </c:pt>
                <c:pt idx="61">
                  <c:v>784.04486982825415</c:v>
                </c:pt>
                <c:pt idx="62">
                  <c:v>554.82556421816605</c:v>
                </c:pt>
                <c:pt idx="63">
                  <c:v>1.2737205050481694E-3</c:v>
                </c:pt>
              </c:numCache>
            </c:numRef>
          </c:yVal>
          <c:smooth val="1"/>
        </c:ser>
        <c:ser>
          <c:idx val="2"/>
          <c:order val="2"/>
          <c:tx>
            <c:strRef>
              <c:f>'Inflow Radial Reservoir'!$AG$7</c:f>
              <c:strCache>
                <c:ptCount val="1"/>
                <c:pt idx="0">
                  <c:v>P50</c:v>
                </c:pt>
              </c:strCache>
            </c:strRef>
          </c:tx>
          <c:spPr>
            <a:ln w="12700" cap="rnd">
              <a:solidFill>
                <a:srgbClr val="0000FF"/>
              </a:solidFill>
              <a:prstDash val="sysDash"/>
              <a:round/>
            </a:ln>
            <a:effectLst/>
          </c:spPr>
          <c:marker>
            <c:symbol val="none"/>
          </c:marker>
          <c:dLbls>
            <c:dLbl>
              <c:idx val="63"/>
              <c:layout/>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s-BO"/>
                </a:p>
              </c:txPr>
              <c:dLblPos val="ctr"/>
              <c:showLegendKey val="0"/>
              <c:showVal val="0"/>
              <c:showCatName val="1"/>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'Inflow Radial Reservoir'!$AG$10:$AG$73</c:f>
              <c:numCache>
                <c:formatCode>0.0</c:formatCode>
                <c:ptCount val="64"/>
                <c:pt idx="0">
                  <c:v>0</c:v>
                </c:pt>
                <c:pt idx="1">
                  <c:v>0.48066707952724735</c:v>
                </c:pt>
                <c:pt idx="2">
                  <c:v>0.96133415905449471</c:v>
                </c:pt>
                <c:pt idx="3">
                  <c:v>1.442001238581742</c:v>
                </c:pt>
                <c:pt idx="4">
                  <c:v>1.9226683181089894</c:v>
                </c:pt>
                <c:pt idx="5">
                  <c:v>2.4033353976362366</c:v>
                </c:pt>
                <c:pt idx="6">
                  <c:v>2.884002477163484</c:v>
                </c:pt>
                <c:pt idx="7">
                  <c:v>3.3646695566907314</c:v>
                </c:pt>
                <c:pt idx="8">
                  <c:v>3.8453366362179788</c:v>
                </c:pt>
                <c:pt idx="9">
                  <c:v>4.3260037157452258</c:v>
                </c:pt>
                <c:pt idx="10">
                  <c:v>4.8066707952724732</c:v>
                </c:pt>
                <c:pt idx="11">
                  <c:v>5.2873378747997206</c:v>
                </c:pt>
                <c:pt idx="12">
                  <c:v>5.768004954326968</c:v>
                </c:pt>
                <c:pt idx="13">
                  <c:v>6.2486720338542154</c:v>
                </c:pt>
                <c:pt idx="14">
                  <c:v>6.7293391133814628</c:v>
                </c:pt>
                <c:pt idx="15">
                  <c:v>7.2100061929087103</c:v>
                </c:pt>
                <c:pt idx="16">
                  <c:v>7.6906732724359577</c:v>
                </c:pt>
                <c:pt idx="17">
                  <c:v>8.1713403519632042</c:v>
                </c:pt>
                <c:pt idx="18">
                  <c:v>8.6520074314904516</c:v>
                </c:pt>
                <c:pt idx="19">
                  <c:v>9.132674511017699</c:v>
                </c:pt>
                <c:pt idx="20">
                  <c:v>9.6133415905449464</c:v>
                </c:pt>
                <c:pt idx="21">
                  <c:v>10.094008670072194</c:v>
                </c:pt>
                <c:pt idx="22">
                  <c:v>10.574675749599441</c:v>
                </c:pt>
                <c:pt idx="23">
                  <c:v>11.055342829126689</c:v>
                </c:pt>
                <c:pt idx="24">
                  <c:v>11.536009908653936</c:v>
                </c:pt>
                <c:pt idx="25">
                  <c:v>12.016676988181183</c:v>
                </c:pt>
                <c:pt idx="26">
                  <c:v>12.497344067708431</c:v>
                </c:pt>
                <c:pt idx="27">
                  <c:v>12.978011147235678</c:v>
                </c:pt>
                <c:pt idx="28">
                  <c:v>13.458678226762926</c:v>
                </c:pt>
                <c:pt idx="29">
                  <c:v>13.939345306290173</c:v>
                </c:pt>
                <c:pt idx="30">
                  <c:v>14.420012385817421</c:v>
                </c:pt>
                <c:pt idx="31">
                  <c:v>14.900679465344668</c:v>
                </c:pt>
                <c:pt idx="32">
                  <c:v>15.381346544871915</c:v>
                </c:pt>
                <c:pt idx="33">
                  <c:v>15.862013624399163</c:v>
                </c:pt>
                <c:pt idx="34">
                  <c:v>16.342680703926408</c:v>
                </c:pt>
                <c:pt idx="35">
                  <c:v>16.823347783453656</c:v>
                </c:pt>
                <c:pt idx="36">
                  <c:v>17.304014862980903</c:v>
                </c:pt>
                <c:pt idx="37">
                  <c:v>17.784681942508151</c:v>
                </c:pt>
                <c:pt idx="38">
                  <c:v>18.265349022035398</c:v>
                </c:pt>
                <c:pt idx="39">
                  <c:v>18.746016101562645</c:v>
                </c:pt>
                <c:pt idx="40">
                  <c:v>19.226683181089893</c:v>
                </c:pt>
                <c:pt idx="41">
                  <c:v>19.70735026061714</c:v>
                </c:pt>
                <c:pt idx="42">
                  <c:v>20.188017340144388</c:v>
                </c:pt>
                <c:pt idx="43">
                  <c:v>20.668684419671635</c:v>
                </c:pt>
                <c:pt idx="44">
                  <c:v>21.149351499198882</c:v>
                </c:pt>
                <c:pt idx="45">
                  <c:v>21.63001857872613</c:v>
                </c:pt>
                <c:pt idx="46">
                  <c:v>22.110685658253377</c:v>
                </c:pt>
                <c:pt idx="47">
                  <c:v>22.591352737780625</c:v>
                </c:pt>
                <c:pt idx="48">
                  <c:v>23.072019817307872</c:v>
                </c:pt>
                <c:pt idx="49">
                  <c:v>23.55268689683512</c:v>
                </c:pt>
                <c:pt idx="50">
                  <c:v>24.033353976362367</c:v>
                </c:pt>
                <c:pt idx="51">
                  <c:v>24.514021055889614</c:v>
                </c:pt>
                <c:pt idx="52">
                  <c:v>24.994688135416862</c:v>
                </c:pt>
                <c:pt idx="53">
                  <c:v>25.475355214944109</c:v>
                </c:pt>
                <c:pt idx="54">
                  <c:v>25.956022294471357</c:v>
                </c:pt>
                <c:pt idx="55">
                  <c:v>26.436689373998604</c:v>
                </c:pt>
                <c:pt idx="56">
                  <c:v>26.917356453525851</c:v>
                </c:pt>
                <c:pt idx="57">
                  <c:v>27.398023533053099</c:v>
                </c:pt>
                <c:pt idx="58">
                  <c:v>27.878690612580346</c:v>
                </c:pt>
                <c:pt idx="59">
                  <c:v>28.359357692107594</c:v>
                </c:pt>
                <c:pt idx="60">
                  <c:v>28.840024771634841</c:v>
                </c:pt>
                <c:pt idx="61">
                  <c:v>29.320691851162088</c:v>
                </c:pt>
                <c:pt idx="62">
                  <c:v>29.801358930689336</c:v>
                </c:pt>
                <c:pt idx="63">
                  <c:v>30.282026010215585</c:v>
                </c:pt>
              </c:numCache>
            </c:numRef>
          </c:xVal>
          <c:yVal>
            <c:numRef>
              <c:f>'Inflow Radial Reservoir'!$AH$10:$AH$73</c:f>
              <c:numCache>
                <c:formatCode>0.0</c:formatCode>
                <c:ptCount val="64"/>
                <c:pt idx="0">
                  <c:v>4191</c:v>
                </c:pt>
                <c:pt idx="1">
                  <c:v>4165.6146761436812</c:v>
                </c:pt>
                <c:pt idx="2">
                  <c:v>4139.8139749019847</c:v>
                </c:pt>
                <c:pt idx="3">
                  <c:v>4113.5900804614012</c:v>
                </c:pt>
                <c:pt idx="4">
                  <c:v>4086.9348465486482</c:v>
                </c:pt>
                <c:pt idx="5">
                  <c:v>4059.8397771812774</c:v>
                </c:pt>
                <c:pt idx="6">
                  <c:v>4032.2960059275842</c:v>
                </c:pt>
                <c:pt idx="7">
                  <c:v>4004.2942735321399</c:v>
                </c:pt>
                <c:pt idx="8">
                  <c:v>3975.8249037465857</c:v>
                </c:pt>
                <c:pt idx="9">
                  <c:v>3946.8777771863329</c:v>
                </c:pt>
                <c:pt idx="10">
                  <c:v>3917.4423030122125</c:v>
                </c:pt>
                <c:pt idx="11">
                  <c:v>3887.5073882114289</c:v>
                </c:pt>
                <c:pt idx="12">
                  <c:v>3857.0614042239176</c:v>
                </c:pt>
                <c:pt idx="13">
                  <c:v>3826.0921506277959</c:v>
                </c:pt>
                <c:pt idx="14">
                  <c:v>3794.586815560293</c:v>
                </c:pt>
                <c:pt idx="15">
                  <c:v>3762.531932507537</c:v>
                </c:pt>
                <c:pt idx="16">
                  <c:v>3729.913333046803</c:v>
                </c:pt>
                <c:pt idx="17">
                  <c:v>3696.7160950671127</c:v>
                </c:pt>
                <c:pt idx="18">
                  <c:v>3662.9244859268788</c:v>
                </c:pt>
                <c:pt idx="19">
                  <c:v>3628.5218999289032</c:v>
                </c:pt>
                <c:pt idx="20">
                  <c:v>3593.4907894011844</c:v>
                </c:pt>
                <c:pt idx="21">
                  <c:v>3557.8125885640961</c:v>
                </c:pt>
                <c:pt idx="22">
                  <c:v>3521.4676292372301</c:v>
                </c:pt>
                <c:pt idx="23">
                  <c:v>3484.4350472885444</c:v>
                </c:pt>
                <c:pt idx="24">
                  <c:v>3446.6926785494356</c:v>
                </c:pt>
                <c:pt idx="25">
                  <c:v>3408.2169427057256</c:v>
                </c:pt>
                <c:pt idx="26">
                  <c:v>3368.982713418543</c:v>
                </c:pt>
                <c:pt idx="27">
                  <c:v>3328.9631726208813</c:v>
                </c:pt>
                <c:pt idx="28">
                  <c:v>3288.1296465628793</c:v>
                </c:pt>
                <c:pt idx="29">
                  <c:v>3246.4514207256948</c:v>
                </c:pt>
                <c:pt idx="30">
                  <c:v>3203.8955301701958</c:v>
                </c:pt>
                <c:pt idx="31">
                  <c:v>3160.426521206236</c:v>
                </c:pt>
                <c:pt idx="32">
                  <c:v>3116.0061794273561</c:v>
                </c:pt>
                <c:pt idx="33">
                  <c:v>3070.5932181097683</c:v>
                </c:pt>
                <c:pt idx="34">
                  <c:v>3024.1429196650838</c:v>
                </c:pt>
                <c:pt idx="35">
                  <c:v>2976.6067211853378</c:v>
                </c:pt>
                <c:pt idx="36">
                  <c:v>2927.931733022052</c:v>
                </c:pt>
                <c:pt idx="37">
                  <c:v>2878.0601766564619</c:v>
                </c:pt>
                <c:pt idx="38">
                  <c:v>2826.9287246516587</c:v>
                </c:pt>
                <c:pt idx="39">
                  <c:v>2774.4677209605452</c:v>
                </c:pt>
                <c:pt idx="40">
                  <c:v>2720.6002539200554</c:v>
                </c:pt>
                <c:pt idx="41">
                  <c:v>2665.2410463585193</c:v>
                </c:pt>
                <c:pt idx="42">
                  <c:v>2608.2951166126036</c:v>
                </c:pt>
                <c:pt idx="43">
                  <c:v>2549.6561497744315</c:v>
                </c:pt>
                <c:pt idx="44">
                  <c:v>2489.2044985108232</c:v>
                </c:pt>
                <c:pt idx="45">
                  <c:v>2426.804704815981</c:v>
                </c:pt>
                <c:pt idx="46">
                  <c:v>2362.3023942361742</c:v>
                </c:pt>
                <c:pt idx="47">
                  <c:v>2295.5203364155714</c:v>
                </c:pt>
                <c:pt idx="48">
                  <c:v>2226.2533805852995</c:v>
                </c:pt>
                <c:pt idx="49">
                  <c:v>2154.2618459286723</c:v>
                </c:pt>
                <c:pt idx="50">
                  <c:v>2079.2627476264438</c:v>
                </c:pt>
                <c:pt idx="51">
                  <c:v>2000.9179226286722</c:v>
                </c:pt>
                <c:pt idx="52">
                  <c:v>1918.8175992294669</c:v>
                </c:pt>
                <c:pt idx="53">
                  <c:v>1832.4570695422437</c:v>
                </c:pt>
                <c:pt idx="54">
                  <c:v>1741.2025530949804</c:v>
                </c:pt>
                <c:pt idx="55">
                  <c:v>1644.2394097819599</c:v>
                </c:pt>
                <c:pt idx="56">
                  <c:v>1540.4900613253874</c:v>
                </c:pt>
                <c:pt idx="57">
                  <c:v>1428.4766389377826</c:v>
                </c:pt>
                <c:pt idx="58">
                  <c:v>1306.0746048852614</c:v>
                </c:pt>
                <c:pt idx="59">
                  <c:v>1170.0280875465842</c:v>
                </c:pt>
                <c:pt idx="60">
                  <c:v>1014.8645546850877</c:v>
                </c:pt>
                <c:pt idx="61">
                  <c:v>829.93005105907821</c:v>
                </c:pt>
                <c:pt idx="62">
                  <c:v>587.76458002520496</c:v>
                </c:pt>
                <c:pt idx="63">
                  <c:v>8.5340157800961689E-4</c:v>
                </c:pt>
              </c:numCache>
            </c:numRef>
          </c:yVal>
          <c:smooth val="0"/>
        </c:ser>
        <c:ser>
          <c:idx val="3"/>
          <c:order val="3"/>
          <c:tx>
            <c:strRef>
              <c:f>'Inflow Radial Reservoir'!$AI$7</c:f>
              <c:strCache>
                <c:ptCount val="1"/>
                <c:pt idx="0">
                  <c:v>P10</c:v>
                </c:pt>
              </c:strCache>
            </c:strRef>
          </c:tx>
          <c:spPr>
            <a:ln w="12700" cap="rnd">
              <a:solidFill>
                <a:srgbClr val="FFC000"/>
              </a:solidFill>
              <a:prstDash val="sysDash"/>
              <a:round/>
            </a:ln>
            <a:effectLst/>
          </c:spPr>
          <c:marker>
            <c:symbol val="none"/>
          </c:marker>
          <c:dLbls>
            <c:dLbl>
              <c:idx val="63"/>
              <c:layout/>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s-BO"/>
                </a:p>
              </c:txPr>
              <c:dLblPos val="ctr"/>
              <c:showLegendKey val="0"/>
              <c:showVal val="0"/>
              <c:showCatName val="1"/>
              <c:showSerName val="0"/>
              <c:showPercent val="0"/>
              <c:showBubbleSize val="0"/>
              <c:extLs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'Inflow Radial Reservoir'!$AI$10:$AI$73</c:f>
              <c:numCache>
                <c:formatCode>0.0</c:formatCode>
                <c:ptCount val="64"/>
                <c:pt idx="0">
                  <c:v>0</c:v>
                </c:pt>
                <c:pt idx="1">
                  <c:v>1.0399313520664739</c:v>
                </c:pt>
                <c:pt idx="2">
                  <c:v>2.0798627041329478</c:v>
                </c:pt>
                <c:pt idx="3">
                  <c:v>3.1197940561994217</c:v>
                </c:pt>
                <c:pt idx="4">
                  <c:v>4.1597254082658957</c:v>
                </c:pt>
                <c:pt idx="5">
                  <c:v>5.1996567603323696</c:v>
                </c:pt>
                <c:pt idx="6">
                  <c:v>6.2395881123988435</c:v>
                </c:pt>
                <c:pt idx="7">
                  <c:v>7.2795194644653174</c:v>
                </c:pt>
                <c:pt idx="8">
                  <c:v>8.3194508165317913</c:v>
                </c:pt>
                <c:pt idx="9">
                  <c:v>9.3593821685982661</c:v>
                </c:pt>
                <c:pt idx="10">
                  <c:v>10.399313520664741</c:v>
                </c:pt>
                <c:pt idx="11">
                  <c:v>11.439244872731216</c:v>
                </c:pt>
                <c:pt idx="12">
                  <c:v>12.479176224797691</c:v>
                </c:pt>
                <c:pt idx="13">
                  <c:v>13.519107576864165</c:v>
                </c:pt>
                <c:pt idx="14">
                  <c:v>14.55903892893064</c:v>
                </c:pt>
                <c:pt idx="15">
                  <c:v>15.598970280997115</c:v>
                </c:pt>
                <c:pt idx="16">
                  <c:v>16.63890163306359</c:v>
                </c:pt>
                <c:pt idx="17">
                  <c:v>17.678832985130065</c:v>
                </c:pt>
                <c:pt idx="18">
                  <c:v>18.718764337196539</c:v>
                </c:pt>
                <c:pt idx="19">
                  <c:v>19.758695689263014</c:v>
                </c:pt>
                <c:pt idx="20">
                  <c:v>20.798627041329489</c:v>
                </c:pt>
                <c:pt idx="21">
                  <c:v>21.838558393395964</c:v>
                </c:pt>
                <c:pt idx="22">
                  <c:v>22.878489745462439</c:v>
                </c:pt>
                <c:pt idx="23">
                  <c:v>23.918421097528913</c:v>
                </c:pt>
                <c:pt idx="24">
                  <c:v>24.958352449595388</c:v>
                </c:pt>
                <c:pt idx="25">
                  <c:v>25.998283801661863</c:v>
                </c:pt>
                <c:pt idx="26">
                  <c:v>27.038215153728338</c:v>
                </c:pt>
                <c:pt idx="27">
                  <c:v>28.078146505794813</c:v>
                </c:pt>
                <c:pt idx="28">
                  <c:v>29.118077857861287</c:v>
                </c:pt>
                <c:pt idx="29">
                  <c:v>30.158009209927762</c:v>
                </c:pt>
                <c:pt idx="30">
                  <c:v>31.197940561994237</c:v>
                </c:pt>
                <c:pt idx="31">
                  <c:v>32.237871914060712</c:v>
                </c:pt>
                <c:pt idx="32">
                  <c:v>33.277803266127187</c:v>
                </c:pt>
                <c:pt idx="33">
                  <c:v>34.317734618193661</c:v>
                </c:pt>
                <c:pt idx="34">
                  <c:v>35.357665970260136</c:v>
                </c:pt>
                <c:pt idx="35">
                  <c:v>36.397597322326611</c:v>
                </c:pt>
                <c:pt idx="36">
                  <c:v>37.437528674393086</c:v>
                </c:pt>
                <c:pt idx="37">
                  <c:v>38.477460026459561</c:v>
                </c:pt>
                <c:pt idx="38">
                  <c:v>39.517391378526035</c:v>
                </c:pt>
                <c:pt idx="39">
                  <c:v>40.55732273059251</c:v>
                </c:pt>
                <c:pt idx="40">
                  <c:v>41.597254082658985</c:v>
                </c:pt>
                <c:pt idx="41">
                  <c:v>42.63718543472546</c:v>
                </c:pt>
                <c:pt idx="42">
                  <c:v>43.677116786791935</c:v>
                </c:pt>
                <c:pt idx="43">
                  <c:v>44.717048138858409</c:v>
                </c:pt>
                <c:pt idx="44">
                  <c:v>45.756979490924884</c:v>
                </c:pt>
                <c:pt idx="45">
                  <c:v>46.796910842991359</c:v>
                </c:pt>
                <c:pt idx="46">
                  <c:v>47.836842195057834</c:v>
                </c:pt>
                <c:pt idx="47">
                  <c:v>48.876773547124309</c:v>
                </c:pt>
                <c:pt idx="48">
                  <c:v>49.916704899190783</c:v>
                </c:pt>
                <c:pt idx="49">
                  <c:v>50.956636251257258</c:v>
                </c:pt>
                <c:pt idx="50">
                  <c:v>51.996567603323733</c:v>
                </c:pt>
                <c:pt idx="51">
                  <c:v>53.036498955390208</c:v>
                </c:pt>
                <c:pt idx="52">
                  <c:v>54.076430307456683</c:v>
                </c:pt>
                <c:pt idx="53">
                  <c:v>55.116361659523157</c:v>
                </c:pt>
                <c:pt idx="54">
                  <c:v>56.156293011589632</c:v>
                </c:pt>
                <c:pt idx="55">
                  <c:v>57.196224363656107</c:v>
                </c:pt>
                <c:pt idx="56">
                  <c:v>58.236155715722582</c:v>
                </c:pt>
                <c:pt idx="57">
                  <c:v>59.276087067789057</c:v>
                </c:pt>
                <c:pt idx="58">
                  <c:v>60.316018419855531</c:v>
                </c:pt>
                <c:pt idx="59">
                  <c:v>61.355949771922006</c:v>
                </c:pt>
                <c:pt idx="60">
                  <c:v>62.395881123988481</c:v>
                </c:pt>
                <c:pt idx="61">
                  <c:v>63.435812476054956</c:v>
                </c:pt>
                <c:pt idx="62">
                  <c:v>64.475743828121423</c:v>
                </c:pt>
                <c:pt idx="63">
                  <c:v>65.515675180186904</c:v>
                </c:pt>
              </c:numCache>
            </c:numRef>
          </c:xVal>
          <c:yVal>
            <c:numRef>
              <c:f>'Inflow Radial Reservoir'!$AJ$10:$AJ$73</c:f>
              <c:numCache>
                <c:formatCode>0.0</c:formatCode>
                <c:ptCount val="64"/>
                <c:pt idx="0">
                  <c:v>4191</c:v>
                </c:pt>
                <c:pt idx="1">
                  <c:v>4175.7873056907883</c:v>
                </c:pt>
                <c:pt idx="2">
                  <c:v>4159.9315506106896</c:v>
                </c:pt>
                <c:pt idx="3">
                  <c:v>4143.4253523134421</c:v>
                </c:pt>
                <c:pt idx="4">
                  <c:v>4126.2609049417715</c:v>
                </c:pt>
                <c:pt idx="5">
                  <c:v>4108.4299582854746</c:v>
                </c:pt>
                <c:pt idx="6">
                  <c:v>4089.9237950912834</c:v>
                </c:pt>
                <c:pt idx="7">
                  <c:v>4070.7332064629068</c:v>
                </c:pt>
                <c:pt idx="8">
                  <c:v>4050.8484651706312</c:v>
                </c:pt>
                <c:pt idx="9">
                  <c:v>4030.259296668185</c:v>
                </c:pt>
                <c:pt idx="10">
                  <c:v>4008.9548475899555</c:v>
                </c:pt>
                <c:pt idx="11">
                  <c:v>3986.9236514735599</c:v>
                </c:pt>
                <c:pt idx="12">
                  <c:v>3964.1535914206347</c:v>
                </c:pt>
                <c:pt idx="13">
                  <c:v>3940.6318593718656</c:v>
                </c:pt>
                <c:pt idx="14">
                  <c:v>3916.3449116299248</c:v>
                </c:pt>
                <c:pt idx="15">
                  <c:v>3891.2784202151661</c:v>
                </c:pt>
                <c:pt idx="16">
                  <c:v>3865.4172195824431</c:v>
                </c:pt>
                <c:pt idx="17">
                  <c:v>3838.7452481619935</c:v>
                </c:pt>
                <c:pt idx="18">
                  <c:v>3811.2454841111585</c:v>
                </c:pt>
                <c:pt idx="19">
                  <c:v>3782.8998745748877</c:v>
                </c:pt>
                <c:pt idx="20">
                  <c:v>3753.6892576489736</c:v>
                </c:pt>
                <c:pt idx="21">
                  <c:v>3723.5932761177733</c:v>
                </c:pt>
                <c:pt idx="22">
                  <c:v>3692.5902818941713</c:v>
                </c:pt>
                <c:pt idx="23">
                  <c:v>3660.6572299190557</c:v>
                </c:pt>
                <c:pt idx="24">
                  <c:v>3627.7695600751194</c:v>
                </c:pt>
                <c:pt idx="25">
                  <c:v>3593.9010654282329</c:v>
                </c:pt>
                <c:pt idx="26">
                  <c:v>3559.0237448202483</c:v>
                </c:pt>
                <c:pt idx="27">
                  <c:v>3523.1076374888257</c:v>
                </c:pt>
                <c:pt idx="28">
                  <c:v>3486.1206369687543</c:v>
                </c:pt>
                <c:pt idx="29">
                  <c:v>3448.0282810174817</c:v>
                </c:pt>
                <c:pt idx="30">
                  <c:v>3408.7935136823553</c:v>
                </c:pt>
                <c:pt idx="31">
                  <c:v>3368.3764148590963</c:v>
                </c:pt>
                <c:pt idx="32">
                  <c:v>3326.7338917419788</c:v>
                </c:pt>
                <c:pt idx="33">
                  <c:v>3283.8193253862246</c:v>
                </c:pt>
                <c:pt idx="34">
                  <c:v>3239.5821641262532</c:v>
                </c:pt>
                <c:pt idx="35">
                  <c:v>3193.9674537320243</c:v>
                </c:pt>
                <c:pt idx="36">
                  <c:v>3146.9152918220593</c:v>
                </c:pt>
                <c:pt idx="37">
                  <c:v>3098.3601910264078</c:v>
                </c:pt>
                <c:pt idx="38">
                  <c:v>3048.2303314875121</c:v>
                </c:pt>
                <c:pt idx="39">
                  <c:v>2996.4466781995857</c:v>
                </c:pt>
                <c:pt idx="40">
                  <c:v>2942.9219319947633</c:v>
                </c:pt>
                <c:pt idx="41">
                  <c:v>2887.5592740873458</c:v>
                </c:pt>
                <c:pt idx="42">
                  <c:v>2830.2508521241516</c:v>
                </c:pt>
                <c:pt idx="43">
                  <c:v>2770.8759394026865</c:v>
                </c:pt>
                <c:pt idx="44">
                  <c:v>2709.2986764477537</c:v>
                </c:pt>
                <c:pt idx="45">
                  <c:v>2645.3652726744513</c:v>
                </c:pt>
                <c:pt idx="46">
                  <c:v>2578.900501099643</c:v>
                </c:pt>
                <c:pt idx="47">
                  <c:v>2509.7032542317825</c:v>
                </c:pt>
                <c:pt idx="48">
                  <c:v>2437.5408335165994</c:v>
                </c:pt>
                <c:pt idx="49">
                  <c:v>2362.1415001751257</c:v>
                </c:pt>
                <c:pt idx="50">
                  <c:v>2283.18459167628</c:v>
                </c:pt>
                <c:pt idx="51">
                  <c:v>2200.2871525134988</c:v>
                </c:pt>
                <c:pt idx="52">
                  <c:v>2112.9854444348484</c:v>
                </c:pt>
                <c:pt idx="53">
                  <c:v>2020.7087084240272</c:v>
                </c:pt>
                <c:pt idx="54">
                  <c:v>1922.7407888837906</c:v>
                </c:pt>
                <c:pt idx="55">
                  <c:v>1818.1619452633513</c:v>
                </c:pt>
                <c:pt idx="56">
                  <c:v>1705.7566761410487</c:v>
                </c:pt>
                <c:pt idx="57">
                  <c:v>1583.8595512940205</c:v>
                </c:pt>
                <c:pt idx="58">
                  <c:v>1450.078818299346</c:v>
                </c:pt>
                <c:pt idx="59">
                  <c:v>1300.7529901426901</c:v>
                </c:pt>
                <c:pt idx="60">
                  <c:v>1129.7346433917423</c:v>
                </c:pt>
                <c:pt idx="61">
                  <c:v>925.07007768243147</c:v>
                </c:pt>
                <c:pt idx="62">
                  <c:v>655.98871468714015</c:v>
                </c:pt>
                <c:pt idx="63">
                  <c:v>6.2839539434735112E-4</c:v>
                </c:pt>
              </c:numCache>
            </c:numRef>
          </c:yVal>
          <c:smooth val="1"/>
        </c:ser>
        <c:dLbls>
          <c:showLegendKey val="0"/>
          <c:showVal val="0"/>
          <c:showCatName val="0"/>
          <c:showSerName val="0"/>
          <c:showPercent val="0"/>
          <c:showBubbleSize val="0"/>
        </c:dLbls>
        <c:axId val="928344304"/>
        <c:axId val="928344864"/>
      </c:scatterChart>
      <c:valAx>
        <c:axId val="928344304"/>
        <c:scaling>
          <c:orientation val="minMax"/>
        </c:scaling>
        <c:delete val="0"/>
        <c:axPos val="b"/>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rgbClr val="000000"/>
                    </a:solidFill>
                    <a:latin typeface="+mn-lt"/>
                    <a:ea typeface="+mn-ea"/>
                    <a:cs typeface="+mn-cs"/>
                  </a:defRPr>
                </a:pPr>
                <a:r>
                  <a:rPr lang="es-BO"/>
                  <a:t>Gas Rate, MMscf/D</a:t>
                </a:r>
              </a:p>
            </c:rich>
          </c:tx>
          <c:layout/>
          <c:overlay val="0"/>
          <c:spPr>
            <a:noFill/>
            <a:ln>
              <a:noFill/>
            </a:ln>
            <a:effectLst/>
          </c:spPr>
          <c:txPr>
            <a:bodyPr rot="0" spcFirstLastPara="1" vertOverflow="ellipsis" vert="horz" wrap="square" anchor="ctr" anchorCtr="1"/>
            <a:lstStyle/>
            <a:p>
              <a:pPr>
                <a:defRPr sz="1000" b="0" i="0" u="none" strike="noStrike" kern="1200" baseline="0">
                  <a:solidFill>
                    <a:srgbClr val="000000"/>
                  </a:solidFill>
                  <a:latin typeface="+mn-lt"/>
                  <a:ea typeface="+mn-ea"/>
                  <a:cs typeface="+mn-cs"/>
                </a:defRPr>
              </a:pPr>
              <a:endParaRPr lang="es-BO"/>
            </a:p>
          </c:tx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928344864"/>
        <c:crosses val="autoZero"/>
        <c:crossBetween val="midCat"/>
      </c:valAx>
      <c:valAx>
        <c:axId val="928344864"/>
        <c:scaling>
          <c:orientation val="minMax"/>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s-BO">
                    <a:solidFill>
                      <a:schemeClr val="tx1"/>
                    </a:solidFill>
                  </a:rPr>
                  <a:t>Pressure, psi</a:t>
                </a:r>
              </a:p>
            </c:rich>
          </c:tx>
          <c:layout>
            <c:manualLayout>
              <c:xMode val="edge"/>
              <c:yMode val="edge"/>
              <c:x val="2.5000000000000001E-2"/>
              <c:y val="0.2898647564887722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BO"/>
            </a:p>
          </c:tx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928344304"/>
        <c:crosses val="autoZero"/>
        <c:crossBetween val="midCat"/>
      </c:valAx>
      <c:spPr>
        <a:noFill/>
        <a:ln>
          <a:noFill/>
        </a:ln>
        <a:effectLst/>
      </c:spPr>
    </c:plotArea>
    <c:legend>
      <c:legendPos val="r"/>
      <c:layout>
        <c:manualLayout>
          <c:xMode val="edge"/>
          <c:yMode val="edge"/>
          <c:x val="0.76414236291529536"/>
          <c:y val="7.5319431224943043E-2"/>
          <c:w val="0.15427253065448038"/>
          <c:h val="0.30906809725707368"/>
        </c:manualLayout>
      </c:layout>
      <c:overlay val="0"/>
      <c:spPr>
        <a:solidFill>
          <a:schemeClr val="bg1"/>
        </a:solidFill>
        <a:ln>
          <a:solidFill>
            <a:schemeClr val="tx1">
              <a:lumMod val="50000"/>
              <a:lumOff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png"/><Relationship Id="rId7" Type="http://schemas.openxmlformats.org/officeDocument/2006/relationships/image" Target="../media/image12.png"/><Relationship Id="rId12" Type="http://schemas.openxmlformats.org/officeDocument/2006/relationships/image" Target="../media/image17.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5" Type="http://schemas.openxmlformats.org/officeDocument/2006/relationships/image" Target="../media/image2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4</xdr:col>
      <xdr:colOff>495300</xdr:colOff>
      <xdr:row>0</xdr:row>
      <xdr:rowOff>845821</xdr:rowOff>
    </xdr:to>
    <xdr:pic>
      <xdr:nvPicPr>
        <xdr:cNvPr id="10" name="Picture 9"/>
        <xdr:cNvPicPr>
          <a:picLocks noChangeAspect="1"/>
        </xdr:cNvPicPr>
      </xdr:nvPicPr>
      <xdr:blipFill>
        <a:blip xmlns:r="http://schemas.openxmlformats.org/officeDocument/2006/relationships" r:embed="rId1"/>
        <a:stretch>
          <a:fillRect/>
        </a:stretch>
      </xdr:blipFill>
      <xdr:spPr>
        <a:xfrm>
          <a:off x="0" y="1"/>
          <a:ext cx="3566160" cy="845820"/>
        </a:xfrm>
        <a:prstGeom prst="rect">
          <a:avLst/>
        </a:prstGeom>
      </xdr:spPr>
    </xdr:pic>
    <xdr:clientData/>
  </xdr:twoCellAnchor>
  <xdr:twoCellAnchor editAs="oneCell">
    <xdr:from>
      <xdr:col>5</xdr:col>
      <xdr:colOff>146190</xdr:colOff>
      <xdr:row>0</xdr:row>
      <xdr:rowOff>76199</xdr:rowOff>
    </xdr:from>
    <xdr:to>
      <xdr:col>6</xdr:col>
      <xdr:colOff>418160</xdr:colOff>
      <xdr:row>0</xdr:row>
      <xdr:rowOff>929640</xdr:rowOff>
    </xdr:to>
    <xdr:pic>
      <xdr:nvPicPr>
        <xdr:cNvPr id="11" name="Picture 10"/>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826650" y="76199"/>
          <a:ext cx="805370" cy="85344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7</xdr:col>
          <xdr:colOff>152400</xdr:colOff>
          <xdr:row>0</xdr:row>
          <xdr:rowOff>1181100</xdr:rowOff>
        </xdr:to>
        <xdr:sp macro="" textlink="">
          <xdr:nvSpPr>
            <xdr:cNvPr id="1025" name="Image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182880</xdr:colOff>
      <xdr:row>0</xdr:row>
      <xdr:rowOff>0</xdr:rowOff>
    </xdr:from>
    <xdr:to>
      <xdr:col>16</xdr:col>
      <xdr:colOff>0</xdr:colOff>
      <xdr:row>10</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205740</xdr:colOff>
      <xdr:row>27</xdr:row>
      <xdr:rowOff>30480</xdr:rowOff>
    </xdr:from>
    <xdr:to>
      <xdr:col>1</xdr:col>
      <xdr:colOff>2118360</xdr:colOff>
      <xdr:row>28</xdr:row>
      <xdr:rowOff>144780</xdr:rowOff>
    </xdr:to>
    <mc:AlternateContent xmlns:mc="http://schemas.openxmlformats.org/markup-compatibility/2006">
      <mc:Choice xmlns:a14="http://schemas.microsoft.com/office/drawing/2010/main" Requires="a14">
        <xdr:sp macro="" textlink="">
          <xdr:nvSpPr>
            <xdr:cNvPr id="26" name="TextBox 21"/>
            <xdr:cNvSpPr txBox="1"/>
          </xdr:nvSpPr>
          <xdr:spPr>
            <a:xfrm>
              <a:off x="297180" y="5547360"/>
              <a:ext cx="1912620" cy="266700"/>
            </a:xfrm>
            <a:prstGeom prst="rect">
              <a:avLst/>
            </a:prstGeom>
            <a:noFill/>
          </xdr:spPr>
          <xdr:txBody>
            <a:bodyPr wrap="square" lIns="0" tIns="0" rIns="0" bIns="0" rtlCol="0">
              <a:no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p>
                      <m:sSupPr>
                        <m:ctrlPr>
                          <a:rPr lang="en-US" sz="1100" b="0" i="1">
                            <a:latin typeface="Cambria Math" panose="02040503050406030204" pitchFamily="18" charset="0"/>
                            <a:ea typeface="Cambria Math" panose="02040503050406030204" pitchFamily="18" charset="0"/>
                          </a:rPr>
                        </m:ctrlPr>
                      </m:sSupPr>
                      <m:e>
                        <m:d>
                          <m:dPr>
                            <m:ctrlPr>
                              <a:rPr lang="en-US" sz="1100" b="0" i="1">
                                <a:latin typeface="Cambria Math" panose="02040503050406030204" pitchFamily="18" charset="0"/>
                                <a:ea typeface="Cambria Math" panose="02040503050406030204" pitchFamily="18" charset="0"/>
                              </a:rPr>
                            </m:ctrlPr>
                          </m:dPr>
                          <m:e>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𝑝</m:t>
                                </m:r>
                              </m:e>
                              <m:sub>
                                <m:r>
                                  <a:rPr lang="en-US" sz="1100" b="0" i="1">
                                    <a:latin typeface="Cambria Math" panose="02040503050406030204" pitchFamily="18" charset="0"/>
                                    <a:ea typeface="Cambria Math" panose="02040503050406030204" pitchFamily="18" charset="0"/>
                                  </a:rPr>
                                  <m:t>𝑟</m:t>
                                </m:r>
                              </m:sub>
                            </m:sSub>
                          </m:e>
                        </m:d>
                      </m:e>
                      <m:sup>
                        <m:r>
                          <a:rPr lang="en-US" sz="1100" b="0" i="1">
                            <a:latin typeface="Cambria Math" panose="02040503050406030204" pitchFamily="18" charset="0"/>
                            <a:ea typeface="Cambria Math" panose="02040503050406030204" pitchFamily="18" charset="0"/>
                          </a:rPr>
                          <m:t>2</m:t>
                        </m:r>
                      </m:sup>
                    </m:sSup>
                    <m:r>
                      <a:rPr lang="en-US" sz="1100" b="0" i="1">
                        <a:latin typeface="Cambria Math" panose="02040503050406030204" pitchFamily="18" charset="0"/>
                        <a:ea typeface="Cambria Math" panose="02040503050406030204" pitchFamily="18" charset="0"/>
                      </a:rPr>
                      <m:t> − </m:t>
                    </m:r>
                    <m:sSup>
                      <m:sSupPr>
                        <m:ctrlPr>
                          <a:rPr lang="en-US" sz="1100" b="0" i="1">
                            <a:latin typeface="Cambria Math" panose="02040503050406030204" pitchFamily="18" charset="0"/>
                            <a:ea typeface="Cambria Math" panose="02040503050406030204" pitchFamily="18" charset="0"/>
                          </a:rPr>
                        </m:ctrlPr>
                      </m:sSupPr>
                      <m:e>
                        <m:d>
                          <m:dPr>
                            <m:ctrlPr>
                              <a:rPr lang="en-US" sz="1100" b="0" i="1">
                                <a:latin typeface="Cambria Math" panose="02040503050406030204" pitchFamily="18" charset="0"/>
                                <a:ea typeface="Cambria Math" panose="02040503050406030204" pitchFamily="18" charset="0"/>
                              </a:rPr>
                            </m:ctrlPr>
                          </m:dPr>
                          <m:e>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𝑝</m:t>
                                </m:r>
                              </m:e>
                              <m:sub>
                                <m:r>
                                  <a:rPr lang="en-US" sz="1100" b="0" i="1">
                                    <a:latin typeface="Cambria Math" panose="02040503050406030204" pitchFamily="18" charset="0"/>
                                    <a:ea typeface="Cambria Math" panose="02040503050406030204" pitchFamily="18" charset="0"/>
                                  </a:rPr>
                                  <m:t>𝑤𝑓</m:t>
                                </m:r>
                              </m:sub>
                            </m:sSub>
                          </m:e>
                        </m:d>
                      </m:e>
                      <m:sup>
                        <m:r>
                          <a:rPr lang="en-US" sz="1100" b="0" i="1">
                            <a:latin typeface="Cambria Math" panose="02040503050406030204" pitchFamily="18" charset="0"/>
                            <a:ea typeface="Cambria Math" panose="02040503050406030204" pitchFamily="18" charset="0"/>
                          </a:rPr>
                          <m:t>2</m:t>
                        </m:r>
                      </m:sup>
                    </m:sSup>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𝑎</m:t>
                    </m:r>
                    <m:r>
                      <a:rPr lang="en-US" sz="1100" b="0" i="1">
                        <a:latin typeface="Cambria Math" panose="02040503050406030204" pitchFamily="18" charset="0"/>
                        <a:ea typeface="Cambria Math" panose="02040503050406030204" pitchFamily="18" charset="0"/>
                      </a:rPr>
                      <m:t> </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𝑞</m:t>
                        </m:r>
                      </m:e>
                      <m:sup>
                        <m:r>
                          <a:rPr lang="en-US" sz="1100" b="0" i="1">
                            <a:latin typeface="Cambria Math" panose="02040503050406030204" pitchFamily="18" charset="0"/>
                            <a:ea typeface="Cambria Math" panose="02040503050406030204" pitchFamily="18" charset="0"/>
                          </a:rPr>
                          <m:t>2</m:t>
                        </m:r>
                      </m:sup>
                    </m:sSup>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𝑏</m:t>
                    </m:r>
                    <m:r>
                      <a:rPr lang="en-US" sz="1100" b="0" i="1">
                        <a:latin typeface="Cambria Math" panose="02040503050406030204" pitchFamily="18" charset="0"/>
                        <a:ea typeface="Cambria Math" panose="02040503050406030204" pitchFamily="18" charset="0"/>
                      </a:rPr>
                      <m:t> </m:t>
                    </m:r>
                    <m:r>
                      <a:rPr lang="en-US" sz="1100" b="0" i="1">
                        <a:latin typeface="Cambria Math" panose="02040503050406030204" pitchFamily="18" charset="0"/>
                        <a:ea typeface="Cambria Math" panose="02040503050406030204" pitchFamily="18" charset="0"/>
                      </a:rPr>
                      <m:t>𝑞</m:t>
                    </m:r>
                  </m:oMath>
                </m:oMathPara>
              </a14:m>
              <a:endParaRPr lang="es-BO" sz="1100" b="0">
                <a:latin typeface="Cambria Math" panose="02040503050406030204" pitchFamily="18" charset="0"/>
                <a:ea typeface="Cambria Math" panose="02040503050406030204" pitchFamily="18" charset="0"/>
              </a:endParaRPr>
            </a:p>
          </xdr:txBody>
        </xdr:sp>
      </mc:Choice>
      <mc:Fallback>
        <xdr:sp macro="" textlink="">
          <xdr:nvSpPr>
            <xdr:cNvPr id="26" name="TextBox 21"/>
            <xdr:cNvSpPr txBox="1"/>
          </xdr:nvSpPr>
          <xdr:spPr>
            <a:xfrm>
              <a:off x="297180" y="5547360"/>
              <a:ext cx="1912620" cy="266700"/>
            </a:xfrm>
            <a:prstGeom prst="rect">
              <a:avLst/>
            </a:prstGeom>
            <a:noFill/>
          </xdr:spPr>
          <xdr:txBody>
            <a:bodyPr wrap="square" lIns="0" tIns="0" rIns="0" bIns="0" rtlCol="0">
              <a:no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(𝑝_𝑟 )^2  − (𝑝_𝑤𝑓 )^2=𝑎 𝑞^2+𝑏 𝑞</a:t>
              </a:r>
              <a:endParaRPr lang="es-BO" sz="1100" b="0">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16</xdr:col>
      <xdr:colOff>0</xdr:colOff>
      <xdr:row>0</xdr:row>
      <xdr:rowOff>0</xdr:rowOff>
    </xdr:from>
    <xdr:to>
      <xdr:col>24</xdr:col>
      <xdr:colOff>0</xdr:colOff>
      <xdr:row>10</xdr:row>
      <xdr:rowOff>0</xdr:rowOff>
    </xdr:to>
    <xdr:pic>
      <xdr:nvPicPr>
        <xdr:cNvPr id="1081" name="AOF"/>
        <xdr:cNvPicPr>
          <a:picLocks/>
        </xdr:cNvPicPr>
      </xdr:nvPicPr>
      <xdr:blipFill>
        <a:blip xmlns:r="http://schemas.openxmlformats.org/officeDocument/2006/relationships" r:embed="rId4"/>
        <a:stretch>
          <a:fillRect/>
        </a:stretch>
      </xdr:blipFill>
      <xdr:spPr>
        <a:xfrm>
          <a:off x="9563100" y="0"/>
          <a:ext cx="4389120" cy="2773680"/>
        </a:xfrm>
        <a:prstGeom prst="rect">
          <a:avLst/>
        </a:prstGeom>
      </xdr:spPr>
    </xdr:pic>
    <xdr:clientData/>
  </xdr:twoCellAnchor>
  <xdr:twoCellAnchor editAs="oneCell">
    <xdr:from>
      <xdr:col>8</xdr:col>
      <xdr:colOff>0</xdr:colOff>
      <xdr:row>10</xdr:row>
      <xdr:rowOff>0</xdr:rowOff>
    </xdr:from>
    <xdr:to>
      <xdr:col>16</xdr:col>
      <xdr:colOff>0</xdr:colOff>
      <xdr:row>30</xdr:row>
      <xdr:rowOff>0</xdr:rowOff>
    </xdr:to>
    <xdr:pic>
      <xdr:nvPicPr>
        <xdr:cNvPr id="1082" name="Sensitivity_AOF"/>
        <xdr:cNvPicPr>
          <a:picLocks/>
        </xdr:cNvPicPr>
      </xdr:nvPicPr>
      <xdr:blipFill>
        <a:blip xmlns:r="http://schemas.openxmlformats.org/officeDocument/2006/relationships" r:embed="rId5"/>
        <a:stretch>
          <a:fillRect/>
        </a:stretch>
      </xdr:blipFill>
      <xdr:spPr>
        <a:xfrm>
          <a:off x="5067300" y="2773680"/>
          <a:ext cx="4495800" cy="3200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14</xdr:col>
      <xdr:colOff>0</xdr:colOff>
      <xdr:row>17</xdr:row>
      <xdr:rowOff>0</xdr:rowOff>
    </xdr:to>
    <xdr:pic>
      <xdr:nvPicPr>
        <xdr:cNvPr id="458" name="Pic2"/>
        <xdr:cNvPicPr>
          <a:picLocks/>
        </xdr:cNvPicPr>
      </xdr:nvPicPr>
      <xdr:blipFill>
        <a:blip xmlns:r="http://schemas.openxmlformats.org/officeDocument/2006/relationships" r:embed="rId1"/>
        <a:stretch>
          <a:fillRect/>
        </a:stretch>
      </xdr:blipFill>
      <xdr:spPr>
        <a:xfrm>
          <a:off x="3444240" y="144780"/>
          <a:ext cx="4389120" cy="2438400"/>
        </a:xfrm>
        <a:prstGeom prst="rect">
          <a:avLst/>
        </a:prstGeom>
      </xdr:spPr>
    </xdr:pic>
    <xdr:clientData/>
  </xdr:twoCellAnchor>
  <xdr:twoCellAnchor editAs="oneCell">
    <xdr:from>
      <xdr:col>14</xdr:col>
      <xdr:colOff>0</xdr:colOff>
      <xdr:row>1</xdr:row>
      <xdr:rowOff>0</xdr:rowOff>
    </xdr:from>
    <xdr:to>
      <xdr:col>22</xdr:col>
      <xdr:colOff>0</xdr:colOff>
      <xdr:row>17</xdr:row>
      <xdr:rowOff>0</xdr:rowOff>
    </xdr:to>
    <xdr:pic>
      <xdr:nvPicPr>
        <xdr:cNvPr id="459" name="Pic3"/>
        <xdr:cNvPicPr>
          <a:picLocks/>
        </xdr:cNvPicPr>
      </xdr:nvPicPr>
      <xdr:blipFill>
        <a:blip xmlns:r="http://schemas.openxmlformats.org/officeDocument/2006/relationships" r:embed="rId2"/>
        <a:stretch>
          <a:fillRect/>
        </a:stretch>
      </xdr:blipFill>
      <xdr:spPr>
        <a:xfrm>
          <a:off x="7833360" y="144780"/>
          <a:ext cx="4389120" cy="2438400"/>
        </a:xfrm>
        <a:prstGeom prst="rect">
          <a:avLst/>
        </a:prstGeom>
      </xdr:spPr>
    </xdr:pic>
    <xdr:clientData/>
  </xdr:twoCellAnchor>
  <xdr:twoCellAnchor editAs="oneCell">
    <xdr:from>
      <xdr:col>6</xdr:col>
      <xdr:colOff>0</xdr:colOff>
      <xdr:row>17</xdr:row>
      <xdr:rowOff>0</xdr:rowOff>
    </xdr:from>
    <xdr:to>
      <xdr:col>14</xdr:col>
      <xdr:colOff>0</xdr:colOff>
      <xdr:row>33</xdr:row>
      <xdr:rowOff>0</xdr:rowOff>
    </xdr:to>
    <xdr:pic>
      <xdr:nvPicPr>
        <xdr:cNvPr id="460" name="Pic4"/>
        <xdr:cNvPicPr>
          <a:picLocks/>
        </xdr:cNvPicPr>
      </xdr:nvPicPr>
      <xdr:blipFill>
        <a:blip xmlns:r="http://schemas.openxmlformats.org/officeDocument/2006/relationships" r:embed="rId3"/>
        <a:stretch>
          <a:fillRect/>
        </a:stretch>
      </xdr:blipFill>
      <xdr:spPr>
        <a:xfrm>
          <a:off x="3444240" y="2583180"/>
          <a:ext cx="4389120" cy="2316480"/>
        </a:xfrm>
        <a:prstGeom prst="rect">
          <a:avLst/>
        </a:prstGeom>
      </xdr:spPr>
    </xdr:pic>
    <xdr:clientData/>
  </xdr:twoCellAnchor>
  <xdr:twoCellAnchor editAs="oneCell">
    <xdr:from>
      <xdr:col>14</xdr:col>
      <xdr:colOff>0</xdr:colOff>
      <xdr:row>17</xdr:row>
      <xdr:rowOff>0</xdr:rowOff>
    </xdr:from>
    <xdr:to>
      <xdr:col>22</xdr:col>
      <xdr:colOff>0</xdr:colOff>
      <xdr:row>33</xdr:row>
      <xdr:rowOff>0</xdr:rowOff>
    </xdr:to>
    <xdr:pic>
      <xdr:nvPicPr>
        <xdr:cNvPr id="461" name="Pic5"/>
        <xdr:cNvPicPr>
          <a:picLocks/>
        </xdr:cNvPicPr>
      </xdr:nvPicPr>
      <xdr:blipFill>
        <a:blip xmlns:r="http://schemas.openxmlformats.org/officeDocument/2006/relationships" r:embed="rId4"/>
        <a:stretch>
          <a:fillRect/>
        </a:stretch>
      </xdr:blipFill>
      <xdr:spPr>
        <a:xfrm>
          <a:off x="7833360" y="2583180"/>
          <a:ext cx="4389120" cy="2316480"/>
        </a:xfrm>
        <a:prstGeom prst="rect">
          <a:avLst/>
        </a:prstGeom>
      </xdr:spPr>
    </xdr:pic>
    <xdr:clientData/>
  </xdr:twoCellAnchor>
  <xdr:twoCellAnchor editAs="oneCell">
    <xdr:from>
      <xdr:col>6</xdr:col>
      <xdr:colOff>0</xdr:colOff>
      <xdr:row>33</xdr:row>
      <xdr:rowOff>0</xdr:rowOff>
    </xdr:from>
    <xdr:to>
      <xdr:col>14</xdr:col>
      <xdr:colOff>0</xdr:colOff>
      <xdr:row>49</xdr:row>
      <xdr:rowOff>0</xdr:rowOff>
    </xdr:to>
    <xdr:pic>
      <xdr:nvPicPr>
        <xdr:cNvPr id="462" name="Pic6"/>
        <xdr:cNvPicPr>
          <a:picLocks/>
        </xdr:cNvPicPr>
      </xdr:nvPicPr>
      <xdr:blipFill>
        <a:blip xmlns:r="http://schemas.openxmlformats.org/officeDocument/2006/relationships" r:embed="rId5"/>
        <a:stretch>
          <a:fillRect/>
        </a:stretch>
      </xdr:blipFill>
      <xdr:spPr>
        <a:xfrm>
          <a:off x="3444240" y="4899660"/>
          <a:ext cx="4389120" cy="2316480"/>
        </a:xfrm>
        <a:prstGeom prst="rect">
          <a:avLst/>
        </a:prstGeom>
      </xdr:spPr>
    </xdr:pic>
    <xdr:clientData/>
  </xdr:twoCellAnchor>
  <xdr:twoCellAnchor editAs="oneCell">
    <xdr:from>
      <xdr:col>14</xdr:col>
      <xdr:colOff>0</xdr:colOff>
      <xdr:row>33</xdr:row>
      <xdr:rowOff>0</xdr:rowOff>
    </xdr:from>
    <xdr:to>
      <xdr:col>22</xdr:col>
      <xdr:colOff>0</xdr:colOff>
      <xdr:row>49</xdr:row>
      <xdr:rowOff>0</xdr:rowOff>
    </xdr:to>
    <xdr:pic>
      <xdr:nvPicPr>
        <xdr:cNvPr id="463" name="Pic7"/>
        <xdr:cNvPicPr>
          <a:picLocks/>
        </xdr:cNvPicPr>
      </xdr:nvPicPr>
      <xdr:blipFill>
        <a:blip xmlns:r="http://schemas.openxmlformats.org/officeDocument/2006/relationships" r:embed="rId6"/>
        <a:stretch>
          <a:fillRect/>
        </a:stretch>
      </xdr:blipFill>
      <xdr:spPr>
        <a:xfrm>
          <a:off x="7833360" y="4899660"/>
          <a:ext cx="4389120" cy="2316480"/>
        </a:xfrm>
        <a:prstGeom prst="rect">
          <a:avLst/>
        </a:prstGeom>
      </xdr:spPr>
    </xdr:pic>
    <xdr:clientData/>
  </xdr:twoCellAnchor>
  <xdr:twoCellAnchor editAs="oneCell">
    <xdr:from>
      <xdr:col>6</xdr:col>
      <xdr:colOff>0</xdr:colOff>
      <xdr:row>49</xdr:row>
      <xdr:rowOff>0</xdr:rowOff>
    </xdr:from>
    <xdr:to>
      <xdr:col>14</xdr:col>
      <xdr:colOff>0</xdr:colOff>
      <xdr:row>65</xdr:row>
      <xdr:rowOff>0</xdr:rowOff>
    </xdr:to>
    <xdr:pic>
      <xdr:nvPicPr>
        <xdr:cNvPr id="464" name="Pic8"/>
        <xdr:cNvPicPr>
          <a:picLocks/>
        </xdr:cNvPicPr>
      </xdr:nvPicPr>
      <xdr:blipFill>
        <a:blip xmlns:r="http://schemas.openxmlformats.org/officeDocument/2006/relationships" r:embed="rId7"/>
        <a:stretch>
          <a:fillRect/>
        </a:stretch>
      </xdr:blipFill>
      <xdr:spPr>
        <a:xfrm>
          <a:off x="3444240" y="7216140"/>
          <a:ext cx="4389120" cy="2316480"/>
        </a:xfrm>
        <a:prstGeom prst="rect">
          <a:avLst/>
        </a:prstGeom>
      </xdr:spPr>
    </xdr:pic>
    <xdr:clientData/>
  </xdr:twoCellAnchor>
  <xdr:twoCellAnchor editAs="oneCell">
    <xdr:from>
      <xdr:col>14</xdr:col>
      <xdr:colOff>0</xdr:colOff>
      <xdr:row>49</xdr:row>
      <xdr:rowOff>0</xdr:rowOff>
    </xdr:from>
    <xdr:to>
      <xdr:col>22</xdr:col>
      <xdr:colOff>0</xdr:colOff>
      <xdr:row>65</xdr:row>
      <xdr:rowOff>0</xdr:rowOff>
    </xdr:to>
    <xdr:pic>
      <xdr:nvPicPr>
        <xdr:cNvPr id="465" name="Pic9"/>
        <xdr:cNvPicPr>
          <a:picLocks/>
        </xdr:cNvPicPr>
      </xdr:nvPicPr>
      <xdr:blipFill>
        <a:blip xmlns:r="http://schemas.openxmlformats.org/officeDocument/2006/relationships" r:embed="rId8"/>
        <a:stretch>
          <a:fillRect/>
        </a:stretch>
      </xdr:blipFill>
      <xdr:spPr>
        <a:xfrm>
          <a:off x="7833360" y="7216140"/>
          <a:ext cx="4389120" cy="2316480"/>
        </a:xfrm>
        <a:prstGeom prst="rect">
          <a:avLst/>
        </a:prstGeom>
      </xdr:spPr>
    </xdr:pic>
    <xdr:clientData/>
  </xdr:twoCellAnchor>
  <xdr:twoCellAnchor editAs="oneCell">
    <xdr:from>
      <xdr:col>6</xdr:col>
      <xdr:colOff>0</xdr:colOff>
      <xdr:row>65</xdr:row>
      <xdr:rowOff>0</xdr:rowOff>
    </xdr:from>
    <xdr:to>
      <xdr:col>14</xdr:col>
      <xdr:colOff>0</xdr:colOff>
      <xdr:row>81</xdr:row>
      <xdr:rowOff>0</xdr:rowOff>
    </xdr:to>
    <xdr:pic>
      <xdr:nvPicPr>
        <xdr:cNvPr id="466" name="Pic10"/>
        <xdr:cNvPicPr>
          <a:picLocks/>
        </xdr:cNvPicPr>
      </xdr:nvPicPr>
      <xdr:blipFill>
        <a:blip xmlns:r="http://schemas.openxmlformats.org/officeDocument/2006/relationships" r:embed="rId9"/>
        <a:stretch>
          <a:fillRect/>
        </a:stretch>
      </xdr:blipFill>
      <xdr:spPr>
        <a:xfrm>
          <a:off x="3444240" y="9532620"/>
          <a:ext cx="4389120" cy="2316480"/>
        </a:xfrm>
        <a:prstGeom prst="rect">
          <a:avLst/>
        </a:prstGeom>
      </xdr:spPr>
    </xdr:pic>
    <xdr:clientData/>
  </xdr:twoCellAnchor>
  <xdr:twoCellAnchor editAs="oneCell">
    <xdr:from>
      <xdr:col>14</xdr:col>
      <xdr:colOff>0</xdr:colOff>
      <xdr:row>65</xdr:row>
      <xdr:rowOff>0</xdr:rowOff>
    </xdr:from>
    <xdr:to>
      <xdr:col>22</xdr:col>
      <xdr:colOff>0</xdr:colOff>
      <xdr:row>81</xdr:row>
      <xdr:rowOff>0</xdr:rowOff>
    </xdr:to>
    <xdr:pic>
      <xdr:nvPicPr>
        <xdr:cNvPr id="467" name="Pic11"/>
        <xdr:cNvPicPr>
          <a:picLocks/>
        </xdr:cNvPicPr>
      </xdr:nvPicPr>
      <xdr:blipFill>
        <a:blip xmlns:r="http://schemas.openxmlformats.org/officeDocument/2006/relationships" r:embed="rId10"/>
        <a:stretch>
          <a:fillRect/>
        </a:stretch>
      </xdr:blipFill>
      <xdr:spPr>
        <a:xfrm>
          <a:off x="7833360" y="9532620"/>
          <a:ext cx="4389120" cy="2316480"/>
        </a:xfrm>
        <a:prstGeom prst="rect">
          <a:avLst/>
        </a:prstGeom>
      </xdr:spPr>
    </xdr:pic>
    <xdr:clientData/>
  </xdr:twoCellAnchor>
  <xdr:twoCellAnchor editAs="oneCell">
    <xdr:from>
      <xdr:col>6</xdr:col>
      <xdr:colOff>0</xdr:colOff>
      <xdr:row>81</xdr:row>
      <xdr:rowOff>0</xdr:rowOff>
    </xdr:from>
    <xdr:to>
      <xdr:col>14</xdr:col>
      <xdr:colOff>0</xdr:colOff>
      <xdr:row>97</xdr:row>
      <xdr:rowOff>0</xdr:rowOff>
    </xdr:to>
    <xdr:pic>
      <xdr:nvPicPr>
        <xdr:cNvPr id="468" name="Pic12"/>
        <xdr:cNvPicPr>
          <a:picLocks/>
        </xdr:cNvPicPr>
      </xdr:nvPicPr>
      <xdr:blipFill>
        <a:blip xmlns:r="http://schemas.openxmlformats.org/officeDocument/2006/relationships" r:embed="rId11"/>
        <a:stretch>
          <a:fillRect/>
        </a:stretch>
      </xdr:blipFill>
      <xdr:spPr>
        <a:xfrm>
          <a:off x="3444240" y="11849100"/>
          <a:ext cx="4389120" cy="2316480"/>
        </a:xfrm>
        <a:prstGeom prst="rect">
          <a:avLst/>
        </a:prstGeom>
      </xdr:spPr>
    </xdr:pic>
    <xdr:clientData/>
  </xdr:twoCellAnchor>
  <xdr:twoCellAnchor editAs="oneCell">
    <xdr:from>
      <xdr:col>14</xdr:col>
      <xdr:colOff>0</xdr:colOff>
      <xdr:row>81</xdr:row>
      <xdr:rowOff>0</xdr:rowOff>
    </xdr:from>
    <xdr:to>
      <xdr:col>22</xdr:col>
      <xdr:colOff>0</xdr:colOff>
      <xdr:row>97</xdr:row>
      <xdr:rowOff>0</xdr:rowOff>
    </xdr:to>
    <xdr:pic>
      <xdr:nvPicPr>
        <xdr:cNvPr id="469" name="Pic13"/>
        <xdr:cNvPicPr>
          <a:picLocks/>
        </xdr:cNvPicPr>
      </xdr:nvPicPr>
      <xdr:blipFill>
        <a:blip xmlns:r="http://schemas.openxmlformats.org/officeDocument/2006/relationships" r:embed="rId12"/>
        <a:stretch>
          <a:fillRect/>
        </a:stretch>
      </xdr:blipFill>
      <xdr:spPr>
        <a:xfrm>
          <a:off x="7833360" y="11849100"/>
          <a:ext cx="4389120" cy="2316480"/>
        </a:xfrm>
        <a:prstGeom prst="rect">
          <a:avLst/>
        </a:prstGeom>
      </xdr:spPr>
    </xdr:pic>
    <xdr:clientData/>
  </xdr:twoCellAnchor>
  <xdr:twoCellAnchor editAs="oneCell">
    <xdr:from>
      <xdr:col>6</xdr:col>
      <xdr:colOff>0</xdr:colOff>
      <xdr:row>97</xdr:row>
      <xdr:rowOff>0</xdr:rowOff>
    </xdr:from>
    <xdr:to>
      <xdr:col>14</xdr:col>
      <xdr:colOff>0</xdr:colOff>
      <xdr:row>113</xdr:row>
      <xdr:rowOff>0</xdr:rowOff>
    </xdr:to>
    <xdr:pic>
      <xdr:nvPicPr>
        <xdr:cNvPr id="470" name="Pic14"/>
        <xdr:cNvPicPr>
          <a:picLocks/>
        </xdr:cNvPicPr>
      </xdr:nvPicPr>
      <xdr:blipFill>
        <a:blip xmlns:r="http://schemas.openxmlformats.org/officeDocument/2006/relationships" r:embed="rId13"/>
        <a:stretch>
          <a:fillRect/>
        </a:stretch>
      </xdr:blipFill>
      <xdr:spPr>
        <a:xfrm>
          <a:off x="3444240" y="14165580"/>
          <a:ext cx="4389120" cy="2316480"/>
        </a:xfrm>
        <a:prstGeom prst="rect">
          <a:avLst/>
        </a:prstGeom>
      </xdr:spPr>
    </xdr:pic>
    <xdr:clientData/>
  </xdr:twoCellAnchor>
  <xdr:twoCellAnchor editAs="oneCell">
    <xdr:from>
      <xdr:col>14</xdr:col>
      <xdr:colOff>0</xdr:colOff>
      <xdr:row>97</xdr:row>
      <xdr:rowOff>0</xdr:rowOff>
    </xdr:from>
    <xdr:to>
      <xdr:col>22</xdr:col>
      <xdr:colOff>0</xdr:colOff>
      <xdr:row>113</xdr:row>
      <xdr:rowOff>0</xdr:rowOff>
    </xdr:to>
    <xdr:pic>
      <xdr:nvPicPr>
        <xdr:cNvPr id="471" name="Pic15"/>
        <xdr:cNvPicPr>
          <a:picLocks/>
        </xdr:cNvPicPr>
      </xdr:nvPicPr>
      <xdr:blipFill>
        <a:blip xmlns:r="http://schemas.openxmlformats.org/officeDocument/2006/relationships" r:embed="rId14"/>
        <a:stretch>
          <a:fillRect/>
        </a:stretch>
      </xdr:blipFill>
      <xdr:spPr>
        <a:xfrm>
          <a:off x="7833360" y="14165580"/>
          <a:ext cx="4389120" cy="2316480"/>
        </a:xfrm>
        <a:prstGeom prst="rect">
          <a:avLst/>
        </a:prstGeom>
      </xdr:spPr>
    </xdr:pic>
    <xdr:clientData/>
  </xdr:twoCellAnchor>
  <xdr:twoCellAnchor editAs="oneCell">
    <xdr:from>
      <xdr:col>6</xdr:col>
      <xdr:colOff>0</xdr:colOff>
      <xdr:row>113</xdr:row>
      <xdr:rowOff>1</xdr:rowOff>
    </xdr:from>
    <xdr:to>
      <xdr:col>14</xdr:col>
      <xdr:colOff>0</xdr:colOff>
      <xdr:row>129</xdr:row>
      <xdr:rowOff>1</xdr:rowOff>
    </xdr:to>
    <xdr:pic>
      <xdr:nvPicPr>
        <xdr:cNvPr id="472" name="Pic16"/>
        <xdr:cNvPicPr>
          <a:picLocks/>
        </xdr:cNvPicPr>
      </xdr:nvPicPr>
      <xdr:blipFill>
        <a:blip xmlns:r="http://schemas.openxmlformats.org/officeDocument/2006/relationships" r:embed="rId15"/>
        <a:stretch>
          <a:fillRect/>
        </a:stretch>
      </xdr:blipFill>
      <xdr:spPr>
        <a:xfrm>
          <a:off x="3444240" y="16482061"/>
          <a:ext cx="4389120" cy="23164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228600</xdr:colOff>
      <xdr:row>4</xdr:row>
      <xdr:rowOff>53340</xdr:rowOff>
    </xdr:from>
    <xdr:to>
      <xdr:col>12</xdr:col>
      <xdr:colOff>195782</xdr:colOff>
      <xdr:row>6</xdr:row>
      <xdr:rowOff>144141</xdr:rowOff>
    </xdr:to>
    <mc:AlternateContent xmlns:mc="http://schemas.openxmlformats.org/markup-compatibility/2006" xmlns:a14="http://schemas.microsoft.com/office/drawing/2010/main">
      <mc:Choice Requires="a14">
        <xdr:sp macro="" textlink="">
          <xdr:nvSpPr>
            <xdr:cNvPr id="2" name="TextBox 15"/>
            <xdr:cNvSpPr txBox="1"/>
          </xdr:nvSpPr>
          <xdr:spPr>
            <a:xfrm>
              <a:off x="777240" y="632460"/>
              <a:ext cx="6002222" cy="380361"/>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p>
                      <m:sSupPr>
                        <m:ctrlPr>
                          <a:rPr lang="en-US" sz="1100" b="0" i="1">
                            <a:latin typeface="Cambria Math" panose="02040503050406030204" pitchFamily="18" charset="0"/>
                            <a:ea typeface="Cambria Math" panose="02040503050406030204" pitchFamily="18" charset="0"/>
                          </a:rPr>
                        </m:ctrlPr>
                      </m:sSupPr>
                      <m:e>
                        <m:d>
                          <m:dPr>
                            <m:ctrlPr>
                              <a:rPr lang="en-US" sz="1100" b="0" i="1">
                                <a:latin typeface="Cambria Math" panose="02040503050406030204" pitchFamily="18" charset="0"/>
                                <a:ea typeface="Cambria Math" panose="02040503050406030204" pitchFamily="18" charset="0"/>
                              </a:rPr>
                            </m:ctrlPr>
                          </m:dPr>
                          <m:e>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𝑝</m:t>
                                </m:r>
                              </m:e>
                              <m:sub>
                                <m:r>
                                  <a:rPr lang="en-US" sz="1100" b="0" i="1">
                                    <a:latin typeface="Cambria Math" panose="02040503050406030204" pitchFamily="18" charset="0"/>
                                    <a:ea typeface="Cambria Math" panose="02040503050406030204" pitchFamily="18" charset="0"/>
                                  </a:rPr>
                                  <m:t>𝑟</m:t>
                                </m:r>
                              </m:sub>
                            </m:sSub>
                          </m:e>
                        </m:d>
                      </m:e>
                      <m:sup>
                        <m:r>
                          <a:rPr lang="en-US" sz="1100" b="0" i="1">
                            <a:latin typeface="Cambria Math" panose="02040503050406030204" pitchFamily="18" charset="0"/>
                            <a:ea typeface="Cambria Math" panose="02040503050406030204" pitchFamily="18" charset="0"/>
                          </a:rPr>
                          <m:t>2</m:t>
                        </m:r>
                      </m:sup>
                    </m:sSup>
                    <m:r>
                      <a:rPr lang="en-US" sz="1100" b="0" i="1">
                        <a:latin typeface="Cambria Math" panose="02040503050406030204" pitchFamily="18" charset="0"/>
                        <a:ea typeface="Cambria Math" panose="02040503050406030204" pitchFamily="18" charset="0"/>
                      </a:rPr>
                      <m:t> − </m:t>
                    </m:r>
                    <m:sSup>
                      <m:sSupPr>
                        <m:ctrlPr>
                          <a:rPr lang="en-US" sz="1100" b="0" i="1">
                            <a:latin typeface="Cambria Math" panose="02040503050406030204" pitchFamily="18" charset="0"/>
                            <a:ea typeface="Cambria Math" panose="02040503050406030204" pitchFamily="18" charset="0"/>
                          </a:rPr>
                        </m:ctrlPr>
                      </m:sSupPr>
                      <m:e>
                        <m:d>
                          <m:dPr>
                            <m:ctrlPr>
                              <a:rPr lang="en-US" sz="1100" b="0" i="1">
                                <a:latin typeface="Cambria Math" panose="02040503050406030204" pitchFamily="18" charset="0"/>
                                <a:ea typeface="Cambria Math" panose="02040503050406030204" pitchFamily="18" charset="0"/>
                              </a:rPr>
                            </m:ctrlPr>
                          </m:dPr>
                          <m:e>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𝑝</m:t>
                                </m:r>
                              </m:e>
                              <m:sub>
                                <m:r>
                                  <a:rPr lang="en-US" sz="1100" b="0" i="1">
                                    <a:latin typeface="Cambria Math" panose="02040503050406030204" pitchFamily="18" charset="0"/>
                                    <a:ea typeface="Cambria Math" panose="02040503050406030204" pitchFamily="18" charset="0"/>
                                  </a:rPr>
                                  <m:t>𝑤𝑓</m:t>
                                </m:r>
                              </m:sub>
                            </m:sSub>
                          </m:e>
                        </m:d>
                      </m:e>
                      <m:sup>
                        <m:r>
                          <a:rPr lang="en-US" sz="1100" b="0" i="1">
                            <a:latin typeface="Cambria Math" panose="02040503050406030204" pitchFamily="18" charset="0"/>
                            <a:ea typeface="Cambria Math" panose="02040503050406030204" pitchFamily="18" charset="0"/>
                          </a:rPr>
                          <m:t>2</m:t>
                        </m:r>
                      </m:sup>
                    </m:sSup>
                    <m:r>
                      <a:rPr lang="en-US" sz="1100" b="0" i="1">
                        <a:latin typeface="Cambria Math" panose="02040503050406030204" pitchFamily="18" charset="0"/>
                        <a:ea typeface="Cambria Math" panose="02040503050406030204" pitchFamily="18" charset="0"/>
                      </a:rPr>
                      <m:t>=</m:t>
                    </m:r>
                    <m:d>
                      <m:dPr>
                        <m:ctrlPr>
                          <a:rPr lang="en-US" sz="1100" b="0" i="1">
                            <a:latin typeface="Cambria Math" panose="02040503050406030204" pitchFamily="18" charset="0"/>
                            <a:ea typeface="Cambria Math" panose="02040503050406030204" pitchFamily="18" charset="0"/>
                          </a:rPr>
                        </m:ctrlPr>
                      </m:dPr>
                      <m:e>
                        <m:r>
                          <a:rPr lang="en-US" sz="1100" b="0" i="1">
                            <a:solidFill>
                              <a:srgbClr val="C00000"/>
                            </a:solidFill>
                            <a:latin typeface="Cambria Math" panose="02040503050406030204" pitchFamily="18" charset="0"/>
                            <a:ea typeface="Cambria Math" panose="02040503050406030204" pitchFamily="18" charset="0"/>
                          </a:rPr>
                          <m:t>1.422 </m:t>
                        </m:r>
                        <m:sSup>
                          <m:sSupPr>
                            <m:ctrlPr>
                              <a:rPr lang="en-US" sz="1100" b="0" i="1">
                                <a:solidFill>
                                  <a:srgbClr val="C00000"/>
                                </a:solidFill>
                                <a:latin typeface="Cambria Math" panose="02040503050406030204" pitchFamily="18" charset="0"/>
                                <a:ea typeface="Cambria Math" panose="02040503050406030204" pitchFamily="18" charset="0"/>
                              </a:rPr>
                            </m:ctrlPr>
                          </m:sSupPr>
                          <m:e>
                            <m:r>
                              <a:rPr lang="en-US" sz="1100" b="0" i="1">
                                <a:solidFill>
                                  <a:srgbClr val="C00000"/>
                                </a:solidFill>
                                <a:latin typeface="Cambria Math" panose="02040503050406030204" pitchFamily="18" charset="0"/>
                                <a:ea typeface="Cambria Math" panose="02040503050406030204" pitchFamily="18" charset="0"/>
                              </a:rPr>
                              <m:t>10</m:t>
                            </m:r>
                          </m:e>
                          <m:sup>
                            <m:r>
                              <a:rPr lang="en-US" sz="1100" b="0" i="1">
                                <a:solidFill>
                                  <a:srgbClr val="C00000"/>
                                </a:solidFill>
                                <a:latin typeface="Cambria Math" panose="02040503050406030204" pitchFamily="18" charset="0"/>
                                <a:ea typeface="Cambria Math" panose="02040503050406030204" pitchFamily="18" charset="0"/>
                              </a:rPr>
                              <m:t>6</m:t>
                            </m:r>
                          </m:sup>
                        </m:sSup>
                        <m:r>
                          <a:rPr lang="en-US" sz="1100" b="0" i="1">
                            <a:solidFill>
                              <a:srgbClr val="C00000"/>
                            </a:solidFill>
                            <a:latin typeface="Cambria Math" panose="02040503050406030204" pitchFamily="18" charset="0"/>
                            <a:ea typeface="Cambria Math" panose="02040503050406030204" pitchFamily="18" charset="0"/>
                          </a:rPr>
                          <m:t> </m:t>
                        </m:r>
                        <m:f>
                          <m:fPr>
                            <m:ctrlPr>
                              <a:rPr lang="en-US" sz="1100" b="0" i="1">
                                <a:solidFill>
                                  <a:srgbClr val="C00000"/>
                                </a:solidFill>
                                <a:latin typeface="Cambria Math" panose="02040503050406030204" pitchFamily="18" charset="0"/>
                                <a:ea typeface="Cambria Math" panose="02040503050406030204" pitchFamily="18" charset="0"/>
                              </a:rPr>
                            </m:ctrlPr>
                          </m:fPr>
                          <m:num>
                            <m:acc>
                              <m:accPr>
                                <m:chr m:val="̅"/>
                                <m:ctrlPr>
                                  <a:rPr lang="en-US" sz="1100" b="0" i="1">
                                    <a:solidFill>
                                      <a:srgbClr val="C00000"/>
                                    </a:solidFill>
                                    <a:latin typeface="Cambria Math" panose="02040503050406030204" pitchFamily="18" charset="0"/>
                                    <a:ea typeface="Cambria Math" panose="02040503050406030204" pitchFamily="18" charset="0"/>
                                  </a:rPr>
                                </m:ctrlPr>
                              </m:accPr>
                              <m:e>
                                <m:sSub>
                                  <m:sSubPr>
                                    <m:ctrlPr>
                                      <a:rPr lang="en-US" sz="1100" b="0" i="1">
                                        <a:solidFill>
                                          <a:srgbClr val="C00000"/>
                                        </a:solidFill>
                                        <a:latin typeface="Cambria Math" panose="02040503050406030204" pitchFamily="18" charset="0"/>
                                        <a:ea typeface="Cambria Math" panose="02040503050406030204" pitchFamily="18" charset="0"/>
                                      </a:rPr>
                                    </m:ctrlPr>
                                  </m:sSubPr>
                                  <m:e>
                                    <m:r>
                                      <a:rPr lang="en-US" sz="1100" b="0" i="1">
                                        <a:solidFill>
                                          <a:srgbClr val="C00000"/>
                                        </a:solidFill>
                                        <a:latin typeface="Cambria Math" panose="02040503050406030204" pitchFamily="18" charset="0"/>
                                        <a:ea typeface="Cambria Math" panose="02040503050406030204" pitchFamily="18" charset="0"/>
                                      </a:rPr>
                                      <m:t>𝜇</m:t>
                                    </m:r>
                                  </m:e>
                                  <m:sub>
                                    <m:r>
                                      <a:rPr lang="en-US" sz="1100" b="0" i="1">
                                        <a:solidFill>
                                          <a:srgbClr val="C00000"/>
                                        </a:solidFill>
                                        <a:latin typeface="Cambria Math" panose="02040503050406030204" pitchFamily="18" charset="0"/>
                                        <a:ea typeface="Cambria Math" panose="02040503050406030204" pitchFamily="18" charset="0"/>
                                      </a:rPr>
                                      <m:t>𝑔</m:t>
                                    </m:r>
                                  </m:sub>
                                </m:sSub>
                              </m:e>
                            </m:acc>
                            <m:r>
                              <a:rPr lang="en-US" sz="1100" b="0" i="1">
                                <a:solidFill>
                                  <a:srgbClr val="C00000"/>
                                </a:solidFill>
                                <a:latin typeface="Cambria Math" panose="02040503050406030204" pitchFamily="18" charset="0"/>
                                <a:ea typeface="Cambria Math" panose="02040503050406030204" pitchFamily="18" charset="0"/>
                              </a:rPr>
                              <m:t> </m:t>
                            </m:r>
                            <m:acc>
                              <m:accPr>
                                <m:chr m:val="̅"/>
                                <m:ctrlPr>
                                  <a:rPr lang="en-US" sz="1100" b="0" i="1">
                                    <a:solidFill>
                                      <a:srgbClr val="C00000"/>
                                    </a:solidFill>
                                    <a:latin typeface="Cambria Math" panose="02040503050406030204" pitchFamily="18" charset="0"/>
                                    <a:ea typeface="Cambria Math" panose="02040503050406030204" pitchFamily="18" charset="0"/>
                                  </a:rPr>
                                </m:ctrlPr>
                              </m:accPr>
                              <m:e>
                                <m:r>
                                  <a:rPr lang="en-US" sz="1100" b="0" i="1">
                                    <a:solidFill>
                                      <a:srgbClr val="C00000"/>
                                    </a:solidFill>
                                    <a:latin typeface="Cambria Math" panose="02040503050406030204" pitchFamily="18" charset="0"/>
                                    <a:ea typeface="Cambria Math" panose="02040503050406030204" pitchFamily="18" charset="0"/>
                                  </a:rPr>
                                  <m:t>𝑧</m:t>
                                </m:r>
                              </m:e>
                            </m:acc>
                            <m:r>
                              <a:rPr lang="en-US" sz="1100" b="0" i="1">
                                <a:solidFill>
                                  <a:srgbClr val="C00000"/>
                                </a:solidFill>
                                <a:latin typeface="Cambria Math" panose="02040503050406030204" pitchFamily="18" charset="0"/>
                                <a:ea typeface="Cambria Math" panose="02040503050406030204" pitchFamily="18" charset="0"/>
                              </a:rPr>
                              <m:t> </m:t>
                            </m:r>
                            <m:r>
                              <a:rPr lang="en-US" sz="1100" b="0" i="1">
                                <a:solidFill>
                                  <a:srgbClr val="C00000"/>
                                </a:solidFill>
                                <a:latin typeface="Cambria Math" panose="02040503050406030204" pitchFamily="18" charset="0"/>
                                <a:ea typeface="Cambria Math" panose="02040503050406030204" pitchFamily="18" charset="0"/>
                              </a:rPr>
                              <m:t>𝑇</m:t>
                            </m:r>
                          </m:num>
                          <m:den>
                            <m:r>
                              <a:rPr lang="en-US" sz="1100" b="0" i="1">
                                <a:solidFill>
                                  <a:srgbClr val="C00000"/>
                                </a:solidFill>
                                <a:latin typeface="Cambria Math" panose="02040503050406030204" pitchFamily="18" charset="0"/>
                                <a:ea typeface="Cambria Math" panose="02040503050406030204" pitchFamily="18" charset="0"/>
                              </a:rPr>
                              <m:t>𝑘h</m:t>
                            </m:r>
                          </m:den>
                        </m:f>
                        <m:r>
                          <a:rPr lang="en-US" sz="1100" b="0" i="1">
                            <a:latin typeface="Cambria Math" panose="02040503050406030204" pitchFamily="18" charset="0"/>
                            <a:ea typeface="Cambria Math" panose="02040503050406030204" pitchFamily="18" charset="0"/>
                          </a:rPr>
                          <m:t>𝐷</m:t>
                        </m:r>
                      </m:e>
                    </m:d>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𝑞</m:t>
                        </m:r>
                      </m:e>
                      <m:sup>
                        <m:r>
                          <a:rPr lang="en-US" sz="1100" b="0" i="1">
                            <a:latin typeface="Cambria Math" panose="02040503050406030204" pitchFamily="18" charset="0"/>
                            <a:ea typeface="Cambria Math" panose="02040503050406030204" pitchFamily="18" charset="0"/>
                          </a:rPr>
                          <m:t>2</m:t>
                        </m:r>
                      </m:sup>
                    </m:sSup>
                    <m:r>
                      <a:rPr lang="en-US" sz="1100" b="0" i="1">
                        <a:latin typeface="Cambria Math" panose="02040503050406030204" pitchFamily="18" charset="0"/>
                        <a:ea typeface="Cambria Math" panose="02040503050406030204" pitchFamily="18" charset="0"/>
                      </a:rPr>
                      <m:t>+</m:t>
                    </m:r>
                    <m:d>
                      <m:dPr>
                        <m:ctrlPr>
                          <a:rPr lang="en-US" sz="1100" b="0" i="1">
                            <a:latin typeface="Cambria Math" panose="02040503050406030204" pitchFamily="18" charset="0"/>
                            <a:ea typeface="Cambria Math" panose="02040503050406030204" pitchFamily="18" charset="0"/>
                          </a:rPr>
                        </m:ctrlPr>
                      </m:dPr>
                      <m:e>
                        <m:r>
                          <a:rPr lang="en-US" sz="1100" b="0" i="1">
                            <a:solidFill>
                              <a:srgbClr val="C00000"/>
                            </a:solidFill>
                            <a:latin typeface="Cambria Math" panose="02040503050406030204" pitchFamily="18" charset="0"/>
                            <a:ea typeface="Cambria Math" panose="02040503050406030204" pitchFamily="18" charset="0"/>
                          </a:rPr>
                          <m:t>1.422 </m:t>
                        </m:r>
                        <m:sSup>
                          <m:sSupPr>
                            <m:ctrlPr>
                              <a:rPr lang="en-US" sz="1100" b="0" i="1">
                                <a:solidFill>
                                  <a:srgbClr val="C00000"/>
                                </a:solidFill>
                                <a:latin typeface="Cambria Math" panose="02040503050406030204" pitchFamily="18" charset="0"/>
                                <a:ea typeface="Cambria Math" panose="02040503050406030204" pitchFamily="18" charset="0"/>
                              </a:rPr>
                            </m:ctrlPr>
                          </m:sSupPr>
                          <m:e>
                            <m:r>
                              <a:rPr lang="en-US" sz="1100" b="0" i="1">
                                <a:solidFill>
                                  <a:srgbClr val="C00000"/>
                                </a:solidFill>
                                <a:latin typeface="Cambria Math" panose="02040503050406030204" pitchFamily="18" charset="0"/>
                                <a:ea typeface="Cambria Math" panose="02040503050406030204" pitchFamily="18" charset="0"/>
                              </a:rPr>
                              <m:t>10</m:t>
                            </m:r>
                          </m:e>
                          <m:sup>
                            <m:r>
                              <a:rPr lang="en-US" sz="1100" b="0" i="1">
                                <a:solidFill>
                                  <a:srgbClr val="C00000"/>
                                </a:solidFill>
                                <a:latin typeface="Cambria Math" panose="02040503050406030204" pitchFamily="18" charset="0"/>
                                <a:ea typeface="Cambria Math" panose="02040503050406030204" pitchFamily="18" charset="0"/>
                              </a:rPr>
                              <m:t>6</m:t>
                            </m:r>
                          </m:sup>
                        </m:sSup>
                        <m:r>
                          <a:rPr lang="en-US" sz="1100" b="0" i="1">
                            <a:solidFill>
                              <a:srgbClr val="C00000"/>
                            </a:solidFill>
                            <a:latin typeface="Cambria Math" panose="02040503050406030204" pitchFamily="18" charset="0"/>
                            <a:ea typeface="Cambria Math" panose="02040503050406030204" pitchFamily="18" charset="0"/>
                          </a:rPr>
                          <m:t> </m:t>
                        </m:r>
                        <m:f>
                          <m:fPr>
                            <m:ctrlPr>
                              <a:rPr lang="en-US" sz="1100" b="0" i="1">
                                <a:solidFill>
                                  <a:srgbClr val="C00000"/>
                                </a:solidFill>
                                <a:latin typeface="Cambria Math" panose="02040503050406030204" pitchFamily="18" charset="0"/>
                                <a:ea typeface="Cambria Math" panose="02040503050406030204" pitchFamily="18" charset="0"/>
                              </a:rPr>
                            </m:ctrlPr>
                          </m:fPr>
                          <m:num>
                            <m:acc>
                              <m:accPr>
                                <m:chr m:val="̅"/>
                                <m:ctrlPr>
                                  <a:rPr lang="en-US" sz="1100" b="0" i="1">
                                    <a:solidFill>
                                      <a:srgbClr val="C00000"/>
                                    </a:solidFill>
                                    <a:latin typeface="Cambria Math" panose="02040503050406030204" pitchFamily="18" charset="0"/>
                                    <a:ea typeface="Cambria Math" panose="02040503050406030204" pitchFamily="18" charset="0"/>
                                  </a:rPr>
                                </m:ctrlPr>
                              </m:accPr>
                              <m:e>
                                <m:sSub>
                                  <m:sSubPr>
                                    <m:ctrlPr>
                                      <a:rPr lang="en-US" sz="1100" b="0" i="1">
                                        <a:solidFill>
                                          <a:srgbClr val="C00000"/>
                                        </a:solidFill>
                                        <a:latin typeface="Cambria Math" panose="02040503050406030204" pitchFamily="18" charset="0"/>
                                        <a:ea typeface="Cambria Math" panose="02040503050406030204" pitchFamily="18" charset="0"/>
                                      </a:rPr>
                                    </m:ctrlPr>
                                  </m:sSubPr>
                                  <m:e>
                                    <m:r>
                                      <a:rPr lang="en-US" sz="1100" b="0" i="1">
                                        <a:solidFill>
                                          <a:srgbClr val="C00000"/>
                                        </a:solidFill>
                                        <a:latin typeface="Cambria Math" panose="02040503050406030204" pitchFamily="18" charset="0"/>
                                        <a:ea typeface="Cambria Math" panose="02040503050406030204" pitchFamily="18" charset="0"/>
                                      </a:rPr>
                                      <m:t>𝜇</m:t>
                                    </m:r>
                                  </m:e>
                                  <m:sub>
                                    <m:r>
                                      <a:rPr lang="en-US" sz="1100" b="0" i="1">
                                        <a:solidFill>
                                          <a:srgbClr val="C00000"/>
                                        </a:solidFill>
                                        <a:latin typeface="Cambria Math" panose="02040503050406030204" pitchFamily="18" charset="0"/>
                                        <a:ea typeface="Cambria Math" panose="02040503050406030204" pitchFamily="18" charset="0"/>
                                      </a:rPr>
                                      <m:t>𝑔</m:t>
                                    </m:r>
                                  </m:sub>
                                </m:sSub>
                              </m:e>
                            </m:acc>
                            <m:r>
                              <a:rPr lang="en-US" sz="1100" b="0" i="1">
                                <a:solidFill>
                                  <a:srgbClr val="C00000"/>
                                </a:solidFill>
                                <a:latin typeface="Cambria Math" panose="02040503050406030204" pitchFamily="18" charset="0"/>
                                <a:ea typeface="Cambria Math" panose="02040503050406030204" pitchFamily="18" charset="0"/>
                              </a:rPr>
                              <m:t> </m:t>
                            </m:r>
                            <m:acc>
                              <m:accPr>
                                <m:chr m:val="̅"/>
                                <m:ctrlPr>
                                  <a:rPr lang="en-US" sz="1100" b="0" i="1">
                                    <a:solidFill>
                                      <a:srgbClr val="C00000"/>
                                    </a:solidFill>
                                    <a:latin typeface="Cambria Math" panose="02040503050406030204" pitchFamily="18" charset="0"/>
                                    <a:ea typeface="Cambria Math" panose="02040503050406030204" pitchFamily="18" charset="0"/>
                                  </a:rPr>
                                </m:ctrlPr>
                              </m:accPr>
                              <m:e>
                                <m:r>
                                  <a:rPr lang="en-US" sz="1100" b="0" i="1">
                                    <a:solidFill>
                                      <a:srgbClr val="C00000"/>
                                    </a:solidFill>
                                    <a:latin typeface="Cambria Math" panose="02040503050406030204" pitchFamily="18" charset="0"/>
                                    <a:ea typeface="Cambria Math" panose="02040503050406030204" pitchFamily="18" charset="0"/>
                                  </a:rPr>
                                  <m:t>𝑧</m:t>
                                </m:r>
                              </m:e>
                            </m:acc>
                            <m:r>
                              <a:rPr lang="en-US" sz="1100" b="0" i="1">
                                <a:solidFill>
                                  <a:srgbClr val="C00000"/>
                                </a:solidFill>
                                <a:latin typeface="Cambria Math" panose="02040503050406030204" pitchFamily="18" charset="0"/>
                                <a:ea typeface="Cambria Math" panose="02040503050406030204" pitchFamily="18" charset="0"/>
                              </a:rPr>
                              <m:t> </m:t>
                            </m:r>
                            <m:r>
                              <a:rPr lang="en-US" sz="1100" b="0" i="1">
                                <a:solidFill>
                                  <a:srgbClr val="C00000"/>
                                </a:solidFill>
                                <a:latin typeface="Cambria Math" panose="02040503050406030204" pitchFamily="18" charset="0"/>
                                <a:ea typeface="Cambria Math" panose="02040503050406030204" pitchFamily="18" charset="0"/>
                              </a:rPr>
                              <m:t>𝑇</m:t>
                            </m:r>
                          </m:num>
                          <m:den>
                            <m:r>
                              <a:rPr lang="en-US" sz="1100" b="0" i="1">
                                <a:solidFill>
                                  <a:srgbClr val="C00000"/>
                                </a:solidFill>
                                <a:latin typeface="Cambria Math" panose="02040503050406030204" pitchFamily="18" charset="0"/>
                                <a:ea typeface="Cambria Math" panose="02040503050406030204" pitchFamily="18" charset="0"/>
                              </a:rPr>
                              <m:t>𝑘h</m:t>
                            </m:r>
                          </m:den>
                        </m:f>
                        <m:r>
                          <a:rPr lang="en-US" sz="1100" b="0" i="1">
                            <a:latin typeface="Cambria Math" panose="02040503050406030204" pitchFamily="18" charset="0"/>
                            <a:ea typeface="Cambria Math" panose="02040503050406030204" pitchFamily="18" charset="0"/>
                          </a:rPr>
                          <m:t> </m:t>
                        </m:r>
                        <m:d>
                          <m:dPr>
                            <m:begChr m:val="["/>
                            <m:endChr m:val="]"/>
                            <m:ctrlPr>
                              <a:rPr lang="en-US" sz="1100" b="0" i="1">
                                <a:latin typeface="Cambria Math" panose="02040503050406030204" pitchFamily="18" charset="0"/>
                                <a:ea typeface="Cambria Math" panose="02040503050406030204" pitchFamily="18" charset="0"/>
                              </a:rPr>
                            </m:ctrlPr>
                          </m:dPr>
                          <m:e>
                            <m:func>
                              <m:funcPr>
                                <m:ctrlPr>
                                  <a:rPr lang="en-US" sz="1100" b="0" i="1">
                                    <a:latin typeface="Cambria Math" panose="02040503050406030204" pitchFamily="18" charset="0"/>
                                    <a:ea typeface="Cambria Math" panose="02040503050406030204" pitchFamily="18" charset="0"/>
                                  </a:rPr>
                                </m:ctrlPr>
                              </m:funcPr>
                              <m:fName>
                                <m:r>
                                  <m:rPr>
                                    <m:sty m:val="p"/>
                                  </m:rPr>
                                  <a:rPr lang="en-US" sz="1100" b="0" i="0">
                                    <a:latin typeface="Cambria Math" panose="02040503050406030204" pitchFamily="18" charset="0"/>
                                    <a:ea typeface="Cambria Math" panose="02040503050406030204" pitchFamily="18" charset="0"/>
                                  </a:rPr>
                                  <m:t>ln</m:t>
                                </m:r>
                              </m:fName>
                              <m:e>
                                <m:d>
                                  <m:dPr>
                                    <m:ctrlPr>
                                      <a:rPr lang="en-US" sz="1100" b="0" i="1">
                                        <a:latin typeface="Cambria Math" panose="02040503050406030204" pitchFamily="18" charset="0"/>
                                        <a:ea typeface="Cambria Math" panose="02040503050406030204" pitchFamily="18" charset="0"/>
                                      </a:rPr>
                                    </m:ctrlPr>
                                  </m:dPr>
                                  <m:e>
                                    <m:f>
                                      <m:fPr>
                                        <m:ctrlPr>
                                          <a:rPr lang="en-US" sz="1100" b="0" i="1">
                                            <a:latin typeface="Cambria Math" panose="02040503050406030204" pitchFamily="18" charset="0"/>
                                            <a:ea typeface="Cambria Math" panose="02040503050406030204" pitchFamily="18" charset="0"/>
                                          </a:rPr>
                                        </m:ctrlPr>
                                      </m:fPr>
                                      <m:num>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𝑟</m:t>
                                            </m:r>
                                          </m:e>
                                          <m:sub>
                                            <m:r>
                                              <a:rPr lang="en-US" sz="1100" b="0" i="1">
                                                <a:latin typeface="Cambria Math" panose="02040503050406030204" pitchFamily="18" charset="0"/>
                                                <a:ea typeface="Cambria Math" panose="02040503050406030204" pitchFamily="18" charset="0"/>
                                              </a:rPr>
                                              <m:t>𝑒</m:t>
                                            </m:r>
                                          </m:sub>
                                        </m:sSub>
                                      </m:num>
                                      <m:den>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𝑟</m:t>
                                            </m:r>
                                          </m:e>
                                          <m:sub>
                                            <m:r>
                                              <a:rPr lang="en-US" sz="1100" b="0" i="1">
                                                <a:latin typeface="Cambria Math" panose="02040503050406030204" pitchFamily="18" charset="0"/>
                                                <a:ea typeface="Cambria Math" panose="02040503050406030204" pitchFamily="18" charset="0"/>
                                              </a:rPr>
                                              <m:t>𝑤</m:t>
                                            </m:r>
                                          </m:sub>
                                        </m:sSub>
                                      </m:den>
                                    </m:f>
                                  </m:e>
                                </m:d>
                                <m:r>
                                  <a:rPr lang="en-US" sz="1100" b="0" i="1">
                                    <a:latin typeface="Cambria Math" panose="02040503050406030204" pitchFamily="18" charset="0"/>
                                    <a:ea typeface="Cambria Math" panose="02040503050406030204" pitchFamily="18" charset="0"/>
                                  </a:rPr>
                                  <m:t>−0.75+</m:t>
                                </m:r>
                                <m:r>
                                  <a:rPr lang="en-US" sz="1100" b="0" i="1">
                                    <a:latin typeface="Cambria Math" panose="02040503050406030204" pitchFamily="18" charset="0"/>
                                    <a:ea typeface="Cambria Math" panose="02040503050406030204" pitchFamily="18" charset="0"/>
                                  </a:rPr>
                                  <m:t>𝑆</m:t>
                                </m:r>
                              </m:e>
                            </m:func>
                          </m:e>
                        </m:d>
                        <m:r>
                          <a:rPr lang="en-US" sz="1100" b="0" i="1">
                            <a:latin typeface="Cambria Math" panose="02040503050406030204" pitchFamily="18" charset="0"/>
                            <a:ea typeface="Cambria Math" panose="02040503050406030204" pitchFamily="18" charset="0"/>
                          </a:rPr>
                          <m:t> </m:t>
                        </m:r>
                      </m:e>
                    </m:d>
                    <m:r>
                      <a:rPr lang="en-US" sz="1100" b="0" i="1">
                        <a:latin typeface="Cambria Math" panose="02040503050406030204" pitchFamily="18" charset="0"/>
                        <a:ea typeface="Cambria Math" panose="02040503050406030204" pitchFamily="18" charset="0"/>
                      </a:rPr>
                      <m:t> </m:t>
                    </m:r>
                    <m:r>
                      <a:rPr lang="en-US" sz="1100" b="0" i="1">
                        <a:latin typeface="Cambria Math" panose="02040503050406030204" pitchFamily="18" charset="0"/>
                        <a:ea typeface="Cambria Math" panose="02040503050406030204" pitchFamily="18" charset="0"/>
                      </a:rPr>
                      <m:t>𝑞</m:t>
                    </m:r>
                  </m:oMath>
                </m:oMathPara>
              </a14:m>
              <a:endParaRPr lang="es-BO" sz="1100" b="0">
                <a:latin typeface="Cambria Math" panose="02040503050406030204" pitchFamily="18" charset="0"/>
                <a:ea typeface="Cambria Math" panose="02040503050406030204" pitchFamily="18" charset="0"/>
              </a:endParaRPr>
            </a:p>
          </xdr:txBody>
        </xdr:sp>
      </mc:Choice>
      <mc:Fallback xmlns="">
        <xdr:sp macro="" textlink="">
          <xdr:nvSpPr>
            <xdr:cNvPr id="2" name="TextBox 15"/>
            <xdr:cNvSpPr txBox="1"/>
          </xdr:nvSpPr>
          <xdr:spPr>
            <a:xfrm>
              <a:off x="777240" y="632460"/>
              <a:ext cx="6002222" cy="380361"/>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(𝑝_𝑟 )^2  − (𝑝_𝑤𝑓 )^2=(</a:t>
              </a:r>
              <a:r>
                <a:rPr lang="en-US" sz="1100" b="0" i="0">
                  <a:solidFill>
                    <a:srgbClr val="C00000"/>
                  </a:solidFill>
                  <a:latin typeface="Cambria Math" panose="02040503050406030204" pitchFamily="18" charset="0"/>
                  <a:ea typeface="Cambria Math" panose="02040503050406030204" pitchFamily="18" charset="0"/>
                </a:rPr>
                <a:t>1.422 〖10〗^6  ((𝜇_𝑔 ) ̅  𝑧 ̅  𝑇)/𝑘ℎ </a:t>
              </a:r>
              <a:r>
                <a:rPr lang="en-US" sz="1100" b="0" i="0">
                  <a:latin typeface="Cambria Math" panose="02040503050406030204" pitchFamily="18" charset="0"/>
                  <a:ea typeface="Cambria Math" panose="02040503050406030204" pitchFamily="18" charset="0"/>
                </a:rPr>
                <a:t>𝐷) 𝑞^2+(</a:t>
              </a:r>
              <a:r>
                <a:rPr lang="en-US" sz="1100" b="0" i="0">
                  <a:solidFill>
                    <a:srgbClr val="C00000"/>
                  </a:solidFill>
                  <a:latin typeface="Cambria Math" panose="02040503050406030204" pitchFamily="18" charset="0"/>
                  <a:ea typeface="Cambria Math" panose="02040503050406030204" pitchFamily="18" charset="0"/>
                </a:rPr>
                <a:t>1.422 〖10〗^6  ((𝜇_𝑔 ) ̅  𝑧 ̅  𝑇)/𝑘ℎ </a:t>
              </a:r>
              <a:r>
                <a:rPr lang="en-US" sz="1100" b="0" i="0">
                  <a:latin typeface="Cambria Math" panose="02040503050406030204" pitchFamily="18" charset="0"/>
                  <a:ea typeface="Cambria Math" panose="02040503050406030204" pitchFamily="18" charset="0"/>
                </a:rPr>
                <a:t> [ln⁡〖(𝑟_𝑒/𝑟_𝑤 )−0.75+𝑆〗 ]  )  𝑞</a:t>
              </a:r>
              <a:endParaRPr lang="es-BO" sz="1100" b="0">
                <a:latin typeface="Cambria Math" panose="02040503050406030204" pitchFamily="18" charset="0"/>
                <a:ea typeface="Cambria Math" panose="02040503050406030204" pitchFamily="18" charset="0"/>
              </a:endParaRPr>
            </a:p>
          </xdr:txBody>
        </xdr:sp>
      </mc:Fallback>
    </mc:AlternateContent>
    <xdr:clientData/>
  </xdr:twoCellAnchor>
  <xdr:twoCellAnchor>
    <xdr:from>
      <xdr:col>3</xdr:col>
      <xdr:colOff>205740</xdr:colOff>
      <xdr:row>9</xdr:row>
      <xdr:rowOff>22860</xdr:rowOff>
    </xdr:from>
    <xdr:to>
      <xdr:col>6</xdr:col>
      <xdr:colOff>454862</xdr:colOff>
      <xdr:row>11</xdr:row>
      <xdr:rowOff>57428</xdr:rowOff>
    </xdr:to>
    <mc:AlternateContent xmlns:mc="http://schemas.openxmlformats.org/markup-compatibility/2006" xmlns:a14="http://schemas.microsoft.com/office/drawing/2010/main">
      <mc:Choice Requires="a14">
        <xdr:sp macro="" textlink="">
          <xdr:nvSpPr>
            <xdr:cNvPr id="3" name="TextBox 15"/>
            <xdr:cNvSpPr txBox="1"/>
          </xdr:nvSpPr>
          <xdr:spPr>
            <a:xfrm>
              <a:off x="1851660" y="1325880"/>
              <a:ext cx="1895042" cy="324128"/>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𝐴</m:t>
                    </m:r>
                    <m:r>
                      <a:rPr lang="en-US" sz="1100" b="0" i="1">
                        <a:latin typeface="Cambria Math" panose="02040503050406030204" pitchFamily="18" charset="0"/>
                        <a:ea typeface="Cambria Math" panose="02040503050406030204" pitchFamily="18" charset="0"/>
                      </a:rPr>
                      <m:t>=1.422 </m:t>
                    </m:r>
                    <m:sSup>
                      <m:sSupPr>
                        <m:ctrlPr>
                          <a:rPr lang="en-US" sz="1100" b="0" i="1" kern="1200">
                            <a:solidFill>
                              <a:schemeClr val="tx1"/>
                            </a:solidFill>
                            <a:effectLst/>
                            <a:latin typeface="Cambria Math" panose="02040503050406030204" pitchFamily="18" charset="0"/>
                            <a:ea typeface="Cambria Math" panose="02040503050406030204" pitchFamily="18" charset="0"/>
                            <a:cs typeface="+mn-cs"/>
                          </a:rPr>
                        </m:ctrlPr>
                      </m:sSupPr>
                      <m:e>
                        <m:r>
                          <a:rPr lang="en-US" sz="1100" b="0" i="1" kern="1200">
                            <a:solidFill>
                              <a:schemeClr val="tx1"/>
                            </a:solidFill>
                            <a:effectLst/>
                            <a:latin typeface="Cambria Math" panose="02040503050406030204" pitchFamily="18" charset="0"/>
                            <a:ea typeface="Cambria Math" panose="02040503050406030204" pitchFamily="18" charset="0"/>
                            <a:cs typeface="+mn-cs"/>
                          </a:rPr>
                          <m:t>10</m:t>
                        </m:r>
                      </m:e>
                      <m:sup>
                        <m:r>
                          <a:rPr lang="en-US" sz="1100" b="0" i="1" kern="1200">
                            <a:solidFill>
                              <a:schemeClr val="tx1"/>
                            </a:solidFill>
                            <a:effectLst/>
                            <a:latin typeface="Cambria Math" panose="02040503050406030204" pitchFamily="18" charset="0"/>
                            <a:ea typeface="Cambria Math" panose="02040503050406030204" pitchFamily="18" charset="0"/>
                            <a:cs typeface="+mn-cs"/>
                          </a:rPr>
                          <m:t>6</m:t>
                        </m:r>
                      </m:sup>
                    </m:sSup>
                    <m:r>
                      <a:rPr lang="en-US" sz="1100" b="0" i="1" kern="1200">
                        <a:solidFill>
                          <a:schemeClr val="tx1"/>
                        </a:solidFill>
                        <a:effectLst/>
                        <a:latin typeface="Cambria Math" panose="02040503050406030204" pitchFamily="18" charset="0"/>
                        <a:ea typeface="Cambria Math" panose="02040503050406030204" pitchFamily="18" charset="0"/>
                        <a:cs typeface="+mn-cs"/>
                      </a:rPr>
                      <m:t> </m:t>
                    </m:r>
                    <m:f>
                      <m:fPr>
                        <m:ctrlPr>
                          <a:rPr lang="en-US" sz="1100" b="0" i="1" kern="1200">
                            <a:solidFill>
                              <a:schemeClr val="tx1"/>
                            </a:solidFill>
                            <a:effectLst/>
                            <a:latin typeface="Cambria Math" panose="02040503050406030204" pitchFamily="18" charset="0"/>
                            <a:ea typeface="Cambria Math" panose="02040503050406030204" pitchFamily="18" charset="0"/>
                            <a:cs typeface="+mn-cs"/>
                          </a:rPr>
                        </m:ctrlPr>
                      </m:fPr>
                      <m:num>
                        <m:acc>
                          <m:accPr>
                            <m:chr m:val="̅"/>
                            <m:ctrlPr>
                              <a:rPr lang="en-US" sz="1100" b="0" i="1" kern="1200">
                                <a:solidFill>
                                  <a:schemeClr val="tx1"/>
                                </a:solidFill>
                                <a:effectLst/>
                                <a:latin typeface="Cambria Math" panose="02040503050406030204" pitchFamily="18" charset="0"/>
                                <a:ea typeface="Cambria Math" panose="02040503050406030204" pitchFamily="18" charset="0"/>
                                <a:cs typeface="+mn-cs"/>
                              </a:rPr>
                            </m:ctrlPr>
                          </m:accPr>
                          <m:e>
                            <m:sSub>
                              <m:sSubPr>
                                <m:ctrlPr>
                                  <a:rPr lang="en-US" sz="1100" b="0" i="1" kern="1200">
                                    <a:solidFill>
                                      <a:schemeClr val="tx1"/>
                                    </a:solidFill>
                                    <a:effectLst/>
                                    <a:latin typeface="Cambria Math" panose="02040503050406030204" pitchFamily="18" charset="0"/>
                                    <a:ea typeface="Cambria Math" panose="02040503050406030204" pitchFamily="18" charset="0"/>
                                    <a:cs typeface="+mn-cs"/>
                                  </a:rPr>
                                </m:ctrlPr>
                              </m:sSubPr>
                              <m:e>
                                <m:r>
                                  <a:rPr lang="en-US" sz="1100" b="0" i="1" kern="1200">
                                    <a:solidFill>
                                      <a:schemeClr val="tx1"/>
                                    </a:solidFill>
                                    <a:effectLst/>
                                    <a:latin typeface="Cambria Math" panose="02040503050406030204" pitchFamily="18" charset="0"/>
                                    <a:ea typeface="Cambria Math" panose="02040503050406030204" pitchFamily="18" charset="0"/>
                                    <a:cs typeface="+mn-cs"/>
                                  </a:rPr>
                                  <m:t>𝜇</m:t>
                                </m:r>
                              </m:e>
                              <m:sub>
                                <m:r>
                                  <a:rPr lang="en-US" sz="1100" b="0" i="1" kern="1200">
                                    <a:solidFill>
                                      <a:schemeClr val="tx1"/>
                                    </a:solidFill>
                                    <a:effectLst/>
                                    <a:latin typeface="Cambria Math" panose="02040503050406030204" pitchFamily="18" charset="0"/>
                                    <a:ea typeface="Cambria Math" panose="02040503050406030204" pitchFamily="18" charset="0"/>
                                    <a:cs typeface="+mn-cs"/>
                                  </a:rPr>
                                  <m:t>𝑔</m:t>
                                </m:r>
                              </m:sub>
                            </m:sSub>
                          </m:e>
                        </m:acc>
                        <m:r>
                          <a:rPr lang="en-US" sz="1100" b="0" i="1" kern="1200">
                            <a:solidFill>
                              <a:schemeClr val="tx1"/>
                            </a:solidFill>
                            <a:effectLst/>
                            <a:latin typeface="Cambria Math" panose="02040503050406030204" pitchFamily="18" charset="0"/>
                            <a:ea typeface="Cambria Math" panose="02040503050406030204" pitchFamily="18" charset="0"/>
                            <a:cs typeface="+mn-cs"/>
                          </a:rPr>
                          <m:t> </m:t>
                        </m:r>
                        <m:acc>
                          <m:accPr>
                            <m:chr m:val="̅"/>
                            <m:ctrlPr>
                              <a:rPr lang="en-US" sz="1100" b="0" i="1" kern="1200">
                                <a:solidFill>
                                  <a:schemeClr val="tx1"/>
                                </a:solidFill>
                                <a:effectLst/>
                                <a:latin typeface="Cambria Math" panose="02040503050406030204" pitchFamily="18" charset="0"/>
                                <a:ea typeface="Cambria Math" panose="02040503050406030204" pitchFamily="18" charset="0"/>
                                <a:cs typeface="+mn-cs"/>
                              </a:rPr>
                            </m:ctrlPr>
                          </m:accPr>
                          <m:e>
                            <m:r>
                              <a:rPr lang="en-US" sz="1100" b="0" i="1" kern="1200">
                                <a:solidFill>
                                  <a:schemeClr val="tx1"/>
                                </a:solidFill>
                                <a:effectLst/>
                                <a:latin typeface="Cambria Math" panose="02040503050406030204" pitchFamily="18" charset="0"/>
                                <a:ea typeface="Cambria Math" panose="02040503050406030204" pitchFamily="18" charset="0"/>
                                <a:cs typeface="+mn-cs"/>
                              </a:rPr>
                              <m:t>𝑧</m:t>
                            </m:r>
                          </m:e>
                        </m:acc>
                        <m:r>
                          <a:rPr lang="en-US" sz="1100" b="0" i="1" kern="1200">
                            <a:solidFill>
                              <a:schemeClr val="tx1"/>
                            </a:solidFill>
                            <a:effectLst/>
                            <a:latin typeface="Cambria Math" panose="02040503050406030204" pitchFamily="18" charset="0"/>
                            <a:ea typeface="Cambria Math" panose="02040503050406030204" pitchFamily="18" charset="0"/>
                            <a:cs typeface="+mn-cs"/>
                          </a:rPr>
                          <m:t> </m:t>
                        </m:r>
                        <m:r>
                          <a:rPr lang="en-US" sz="1100" b="0" i="1" kern="1200">
                            <a:solidFill>
                              <a:schemeClr val="tx1"/>
                            </a:solidFill>
                            <a:effectLst/>
                            <a:latin typeface="Cambria Math" panose="02040503050406030204" pitchFamily="18" charset="0"/>
                            <a:ea typeface="Cambria Math" panose="02040503050406030204" pitchFamily="18" charset="0"/>
                            <a:cs typeface="+mn-cs"/>
                          </a:rPr>
                          <m:t>𝑇</m:t>
                        </m:r>
                      </m:num>
                      <m:den>
                        <m:r>
                          <a:rPr lang="en-US" sz="1100" b="0" i="1" kern="1200">
                            <a:solidFill>
                              <a:schemeClr val="tx1"/>
                            </a:solidFill>
                            <a:effectLst/>
                            <a:latin typeface="Cambria Math" panose="02040503050406030204" pitchFamily="18" charset="0"/>
                            <a:ea typeface="Cambria Math" panose="02040503050406030204" pitchFamily="18" charset="0"/>
                            <a:cs typeface="+mn-cs"/>
                          </a:rPr>
                          <m:t>𝑘h</m:t>
                        </m:r>
                      </m:den>
                    </m:f>
                  </m:oMath>
                </m:oMathPara>
              </a14:m>
              <a:endParaRPr lang="es-BO" sz="1100" b="0">
                <a:latin typeface="Cambria Math" panose="02040503050406030204" pitchFamily="18" charset="0"/>
                <a:ea typeface="Cambria Math" panose="02040503050406030204" pitchFamily="18" charset="0"/>
              </a:endParaRPr>
            </a:p>
          </xdr:txBody>
        </xdr:sp>
      </mc:Choice>
      <mc:Fallback xmlns="">
        <xdr:sp macro="" textlink="">
          <xdr:nvSpPr>
            <xdr:cNvPr id="3" name="TextBox 15"/>
            <xdr:cNvSpPr txBox="1"/>
          </xdr:nvSpPr>
          <xdr:spPr>
            <a:xfrm>
              <a:off x="1851660" y="1325880"/>
              <a:ext cx="1895042" cy="324128"/>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𝐴=</a:t>
              </a:r>
              <a:r>
                <a:rPr lang="en-US" sz="1100" b="0" i="0" kern="1200">
                  <a:solidFill>
                    <a:schemeClr val="tx1"/>
                  </a:solidFill>
                  <a:effectLst/>
                  <a:latin typeface="Cambria Math" panose="02040503050406030204" pitchFamily="18" charset="0"/>
                  <a:ea typeface="Cambria Math" panose="02040503050406030204" pitchFamily="18" charset="0"/>
                  <a:cs typeface="+mn-cs"/>
                </a:rPr>
                <a:t>1.422 〖10〗^6   ((𝜇_𝑔 ) ̅  𝑧 ̅  𝑇)/𝑘ℎ</a:t>
              </a:r>
              <a:endParaRPr lang="es-BO" sz="1100" b="0">
                <a:latin typeface="Cambria Math" panose="02040503050406030204" pitchFamily="18" charset="0"/>
                <a:ea typeface="Cambria Math" panose="02040503050406030204" pitchFamily="18" charset="0"/>
              </a:endParaRPr>
            </a:p>
          </xdr:txBody>
        </xdr:sp>
      </mc:Fallback>
    </mc:AlternateContent>
    <xdr:clientData/>
  </xdr:twoCellAnchor>
  <xdr:twoCellAnchor>
    <xdr:from>
      <xdr:col>1</xdr:col>
      <xdr:colOff>396240</xdr:colOff>
      <xdr:row>18</xdr:row>
      <xdr:rowOff>0</xdr:rowOff>
    </xdr:from>
    <xdr:to>
      <xdr:col>11</xdr:col>
      <xdr:colOff>205185</xdr:colOff>
      <xdr:row>21</xdr:row>
      <xdr:rowOff>17387</xdr:rowOff>
    </xdr:to>
    <mc:AlternateContent xmlns:mc="http://schemas.openxmlformats.org/markup-compatibility/2006" xmlns:a14="http://schemas.microsoft.com/office/drawing/2010/main">
      <mc:Choice Requires="a14">
        <xdr:sp macro="" textlink="">
          <xdr:nvSpPr>
            <xdr:cNvPr id="4" name="TextBox 30"/>
            <xdr:cNvSpPr txBox="1"/>
          </xdr:nvSpPr>
          <xdr:spPr>
            <a:xfrm>
              <a:off x="944880" y="2606040"/>
              <a:ext cx="5295345" cy="451727"/>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𝐹𝑖𝑒𝑙𝑑</m:t>
                    </m:r>
                    <m:r>
                      <a:rPr lang="en-US" sz="1100" b="0" i="1">
                        <a:latin typeface="Cambria Math" panose="02040503050406030204" pitchFamily="18" charset="0"/>
                        <a:ea typeface="Cambria Math" panose="02040503050406030204" pitchFamily="18" charset="0"/>
                      </a:rPr>
                      <m:t> </m:t>
                    </m:r>
                    <m:r>
                      <a:rPr lang="en-US" sz="1100" b="0" i="1">
                        <a:latin typeface="Cambria Math" panose="02040503050406030204" pitchFamily="18" charset="0"/>
                        <a:ea typeface="Cambria Math" panose="02040503050406030204" pitchFamily="18" charset="0"/>
                      </a:rPr>
                      <m:t>𝑈𝑛𝑖𝑡</m:t>
                    </m:r>
                    <m:r>
                      <a:rPr lang="en-US" sz="1100" b="0" i="1">
                        <a:latin typeface="Cambria Math" panose="02040503050406030204" pitchFamily="18" charset="0"/>
                        <a:ea typeface="Cambria Math" panose="02040503050406030204" pitchFamily="18" charset="0"/>
                      </a:rPr>
                      <m:t>: </m:t>
                    </m:r>
                    <m:r>
                      <a:rPr lang="en-US" sz="1100" b="0" i="1">
                        <a:latin typeface="Cambria Math" panose="02040503050406030204" pitchFamily="18" charset="0"/>
                        <a:ea typeface="Cambria Math" panose="02040503050406030204" pitchFamily="18" charset="0"/>
                      </a:rPr>
                      <m:t>𝐷</m:t>
                    </m:r>
                    <m:r>
                      <a:rPr lang="en-US" sz="1100" b="0" i="1">
                        <a:latin typeface="Cambria Math" panose="02040503050406030204" pitchFamily="18" charset="0"/>
                        <a:ea typeface="Cambria Math" panose="02040503050406030204" pitchFamily="18" charset="0"/>
                      </a:rPr>
                      <m:t>=2.226 </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10</m:t>
                        </m:r>
                      </m:e>
                      <m:sup>
                        <m:r>
                          <a:rPr lang="en-US" sz="1100" b="0" i="1">
                            <a:latin typeface="Cambria Math" panose="02040503050406030204" pitchFamily="18" charset="0"/>
                            <a:ea typeface="Cambria Math" panose="02040503050406030204" pitchFamily="18" charset="0"/>
                          </a:rPr>
                          <m:t>−15</m:t>
                        </m:r>
                      </m:sup>
                    </m:sSup>
                    <m:r>
                      <a:rPr lang="en-US" sz="1100" b="0" i="1">
                        <a:latin typeface="Cambria Math" panose="02040503050406030204" pitchFamily="18" charset="0"/>
                        <a:ea typeface="Cambria Math" panose="02040503050406030204" pitchFamily="18" charset="0"/>
                      </a:rPr>
                      <m:t> </m:t>
                    </m:r>
                    <m:f>
                      <m:fPr>
                        <m:ctrlPr>
                          <a:rPr lang="en-US" sz="1100" b="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𝛽</m:t>
                        </m:r>
                        <m:r>
                          <a:rPr lang="en-US" sz="1100" b="0" i="1">
                            <a:latin typeface="Cambria Math" panose="02040503050406030204" pitchFamily="18" charset="0"/>
                            <a:ea typeface="Cambria Math" panose="02040503050406030204" pitchFamily="18" charset="0"/>
                          </a:rPr>
                          <m:t> </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𝛾</m:t>
                            </m:r>
                          </m:e>
                          <m:sub>
                            <m:r>
                              <a:rPr lang="en-US" sz="1100" b="0" i="1">
                                <a:latin typeface="Cambria Math" panose="02040503050406030204" pitchFamily="18" charset="0"/>
                                <a:ea typeface="Cambria Math" panose="02040503050406030204" pitchFamily="18" charset="0"/>
                              </a:rPr>
                              <m:t>𝑔</m:t>
                            </m:r>
                          </m:sub>
                        </m:sSub>
                        <m:r>
                          <a:rPr lang="en-US" sz="1100" b="0" i="1">
                            <a:latin typeface="Cambria Math" panose="02040503050406030204" pitchFamily="18" charset="0"/>
                            <a:ea typeface="Cambria Math" panose="02040503050406030204" pitchFamily="18" charset="0"/>
                          </a:rPr>
                          <m:t> </m:t>
                        </m:r>
                        <m:r>
                          <a:rPr lang="en-US" sz="1100" b="0" i="1">
                            <a:latin typeface="Cambria Math" panose="02040503050406030204" pitchFamily="18" charset="0"/>
                            <a:ea typeface="Cambria Math" panose="02040503050406030204" pitchFamily="18" charset="0"/>
                          </a:rPr>
                          <m:t>h</m:t>
                        </m:r>
                        <m:r>
                          <a:rPr lang="en-US" sz="1100" b="0" i="1">
                            <a:latin typeface="Cambria Math" panose="02040503050406030204" pitchFamily="18" charset="0"/>
                            <a:ea typeface="Cambria Math" panose="02040503050406030204" pitchFamily="18" charset="0"/>
                          </a:rPr>
                          <m:t> </m:t>
                        </m:r>
                        <m:sSup>
                          <m:sSupPr>
                            <m:ctrlPr>
                              <a:rPr lang="en-US" sz="1100" b="0" i="1">
                                <a:latin typeface="Cambria Math" panose="02040503050406030204" pitchFamily="18" charset="0"/>
                                <a:ea typeface="Cambria Math" panose="02040503050406030204" pitchFamily="18" charset="0"/>
                              </a:rPr>
                            </m:ctrlPr>
                          </m:sSupPr>
                          <m:e>
                            <m:d>
                              <m:dPr>
                                <m:ctrlPr>
                                  <a:rPr lang="en-US" sz="1100" b="0" i="1">
                                    <a:latin typeface="Cambria Math" panose="02040503050406030204" pitchFamily="18" charset="0"/>
                                    <a:ea typeface="Cambria Math" panose="02040503050406030204" pitchFamily="18" charset="0"/>
                                  </a:rPr>
                                </m:ctrlPr>
                              </m:dPr>
                              <m:e>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𝑘</m:t>
                                    </m:r>
                                  </m:e>
                                  <m:sub>
                                    <m:r>
                                      <a:rPr lang="en-US" sz="1100" b="0" i="1">
                                        <a:latin typeface="Cambria Math" panose="02040503050406030204" pitchFamily="18" charset="0"/>
                                        <a:ea typeface="Cambria Math" panose="02040503050406030204" pitchFamily="18" charset="0"/>
                                      </a:rPr>
                                      <m:t>𝑠</m:t>
                                    </m:r>
                                  </m:sub>
                                </m:sSub>
                              </m:e>
                            </m:d>
                          </m:e>
                          <m:sup>
                            <m:r>
                              <a:rPr lang="en-US" sz="1100" b="0" i="1">
                                <a:latin typeface="Cambria Math" panose="02040503050406030204" pitchFamily="18" charset="0"/>
                                <a:ea typeface="Cambria Math" panose="02040503050406030204" pitchFamily="18" charset="0"/>
                              </a:rPr>
                              <m:t>−0.1</m:t>
                            </m:r>
                          </m:sup>
                        </m:sSup>
                      </m:num>
                      <m:den>
                        <m:sSup>
                          <m:sSupPr>
                            <m:ctrlPr>
                              <a:rPr lang="en-US" sz="1100" b="0" i="1">
                                <a:latin typeface="Cambria Math" panose="02040503050406030204" pitchFamily="18" charset="0"/>
                                <a:ea typeface="Cambria Math" panose="02040503050406030204" pitchFamily="18" charset="0"/>
                              </a:rPr>
                            </m:ctrlPr>
                          </m:sSupPr>
                          <m:e>
                            <m:d>
                              <m:dPr>
                                <m:ctrlPr>
                                  <a:rPr lang="en-US" sz="1100" b="0" i="1">
                                    <a:latin typeface="Cambria Math" panose="02040503050406030204" pitchFamily="18" charset="0"/>
                                    <a:ea typeface="Cambria Math" panose="02040503050406030204" pitchFamily="18" charset="0"/>
                                  </a:rPr>
                                </m:ctrlPr>
                              </m:dPr>
                              <m:e>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h</m:t>
                                    </m:r>
                                  </m:e>
                                  <m:sub>
                                    <m:r>
                                      <a:rPr lang="en-US" sz="1100" b="0" i="1">
                                        <a:latin typeface="Cambria Math" panose="02040503050406030204" pitchFamily="18" charset="0"/>
                                        <a:ea typeface="Cambria Math" panose="02040503050406030204" pitchFamily="18" charset="0"/>
                                      </a:rPr>
                                      <m:t>𝑝</m:t>
                                    </m:r>
                                  </m:sub>
                                </m:sSub>
                              </m:e>
                            </m:d>
                          </m:e>
                          <m:sup>
                            <m:r>
                              <a:rPr lang="en-US" sz="1100" b="0" i="1">
                                <a:latin typeface="Cambria Math" panose="02040503050406030204" pitchFamily="18" charset="0"/>
                                <a:ea typeface="Cambria Math" panose="02040503050406030204" pitchFamily="18" charset="0"/>
                              </a:rPr>
                              <m:t>2</m:t>
                            </m:r>
                          </m:sup>
                        </m:sSup>
                        <m:r>
                          <a:rPr lang="en-US" sz="1100" b="0" i="1">
                            <a:latin typeface="Cambria Math" panose="02040503050406030204" pitchFamily="18" charset="0"/>
                            <a:ea typeface="Cambria Math" panose="02040503050406030204" pitchFamily="18" charset="0"/>
                          </a:rPr>
                          <m:t> </m:t>
                        </m:r>
                        <m:r>
                          <a:rPr lang="en-US" sz="1100" b="0" i="1">
                            <a:latin typeface="Cambria Math" panose="02040503050406030204" pitchFamily="18" charset="0"/>
                            <a:ea typeface="Cambria Math" panose="02040503050406030204" pitchFamily="18" charset="0"/>
                          </a:rPr>
                          <m:t>𝜇</m:t>
                        </m:r>
                        <m:r>
                          <a:rPr lang="en-US" sz="1100" b="0" i="1">
                            <a:latin typeface="Cambria Math" panose="02040503050406030204" pitchFamily="18" charset="0"/>
                            <a:ea typeface="Cambria Math" panose="02040503050406030204" pitchFamily="18" charset="0"/>
                          </a:rPr>
                          <m:t> </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𝑟</m:t>
                            </m:r>
                          </m:e>
                          <m:sub>
                            <m:r>
                              <a:rPr lang="en-US" sz="1100" b="0" i="1">
                                <a:latin typeface="Cambria Math" panose="02040503050406030204" pitchFamily="18" charset="0"/>
                                <a:ea typeface="Cambria Math" panose="02040503050406030204" pitchFamily="18" charset="0"/>
                              </a:rPr>
                              <m:t>𝑤</m:t>
                            </m:r>
                          </m:sub>
                        </m:sSub>
                      </m:den>
                    </m:f>
                  </m:oMath>
                </m:oMathPara>
              </a14:m>
              <a:endParaRPr lang="es-BO" sz="1100" b="0">
                <a:latin typeface="Cambria Math" panose="02040503050406030204" pitchFamily="18" charset="0"/>
                <a:ea typeface="Cambria Math" panose="02040503050406030204" pitchFamily="18" charset="0"/>
              </a:endParaRPr>
            </a:p>
          </xdr:txBody>
        </xdr:sp>
      </mc:Choice>
      <mc:Fallback xmlns="">
        <xdr:sp macro="" textlink="">
          <xdr:nvSpPr>
            <xdr:cNvPr id="4" name="TextBox 30"/>
            <xdr:cNvSpPr txBox="1"/>
          </xdr:nvSpPr>
          <xdr:spPr>
            <a:xfrm>
              <a:off x="944880" y="2606040"/>
              <a:ext cx="5295345" cy="451727"/>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𝐹𝑖𝑒𝑙𝑑 𝑈𝑛𝑖𝑡: 𝐷=2.226 〖10〗^(−15)   (𝛽 𝛾_𝑔  ℎ (𝑘_𝑠 )^(−0.1))/((ℎ_𝑝 )^2  𝜇 𝑟_𝑤 )</a:t>
              </a:r>
              <a:endParaRPr lang="es-BO" sz="1100" b="0">
                <a:latin typeface="Cambria Math" panose="02040503050406030204" pitchFamily="18" charset="0"/>
                <a:ea typeface="Cambria Math" panose="02040503050406030204" pitchFamily="18" charset="0"/>
              </a:endParaRPr>
            </a:p>
          </xdr:txBody>
        </xdr:sp>
      </mc:Fallback>
    </mc:AlternateContent>
    <xdr:clientData/>
  </xdr:twoCellAnchor>
  <xdr:twoCellAnchor>
    <xdr:from>
      <xdr:col>5</xdr:col>
      <xdr:colOff>137160</xdr:colOff>
      <xdr:row>14</xdr:row>
      <xdr:rowOff>22860</xdr:rowOff>
    </xdr:from>
    <xdr:to>
      <xdr:col>9</xdr:col>
      <xdr:colOff>131020</xdr:colOff>
      <xdr:row>15</xdr:row>
      <xdr:rowOff>53449</xdr:rowOff>
    </xdr:to>
    <mc:AlternateContent xmlns:mc="http://schemas.openxmlformats.org/markup-compatibility/2006" xmlns:a14="http://schemas.microsoft.com/office/drawing/2010/main">
      <mc:Choice Requires="a14">
        <xdr:sp macro="" textlink="">
          <xdr:nvSpPr>
            <xdr:cNvPr id="5" name="TextBox 4"/>
            <xdr:cNvSpPr txBox="1"/>
          </xdr:nvSpPr>
          <xdr:spPr>
            <a:xfrm>
              <a:off x="2880360" y="2049780"/>
              <a:ext cx="2188420" cy="175369"/>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𝛽</m:t>
                    </m:r>
                    <m:r>
                      <a:rPr lang="es-BO"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2.33 </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10</m:t>
                        </m:r>
                      </m:e>
                      <m:sup>
                        <m:r>
                          <a:rPr lang="en-US" sz="1100" b="0" i="1">
                            <a:latin typeface="Cambria Math" panose="02040503050406030204" pitchFamily="18" charset="0"/>
                            <a:ea typeface="Cambria Math" panose="02040503050406030204" pitchFamily="18" charset="0"/>
                          </a:rPr>
                          <m:t>10</m:t>
                        </m:r>
                      </m:sup>
                    </m:sSup>
                    <m:r>
                      <a:rPr lang="en-US" sz="1100" b="0" i="1">
                        <a:latin typeface="Cambria Math" panose="02040503050406030204" pitchFamily="18" charset="0"/>
                        <a:ea typeface="Cambria Math" panose="02040503050406030204" pitchFamily="18" charset="0"/>
                      </a:rPr>
                      <m:t> </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𝑘</m:t>
                        </m:r>
                      </m:e>
                      <m:sup>
                        <m:r>
                          <a:rPr lang="en-US" sz="1100" b="0" i="1">
                            <a:latin typeface="Cambria Math" panose="02040503050406030204" pitchFamily="18" charset="0"/>
                            <a:ea typeface="Cambria Math" panose="02040503050406030204" pitchFamily="18" charset="0"/>
                          </a:rPr>
                          <m:t>−1.201</m:t>
                        </m:r>
                      </m:sup>
                    </m:sSup>
                  </m:oMath>
                </m:oMathPara>
              </a14:m>
              <a:endParaRPr lang="es-BO" sz="1100" b="0">
                <a:latin typeface="Cambria Math" panose="02040503050406030204" pitchFamily="18" charset="0"/>
                <a:ea typeface="Cambria Math" panose="02040503050406030204" pitchFamily="18" charset="0"/>
              </a:endParaRPr>
            </a:p>
          </xdr:txBody>
        </xdr:sp>
      </mc:Choice>
      <mc:Fallback xmlns="">
        <xdr:sp macro="" textlink="">
          <xdr:nvSpPr>
            <xdr:cNvPr id="5" name="TextBox 4"/>
            <xdr:cNvSpPr txBox="1"/>
          </xdr:nvSpPr>
          <xdr:spPr>
            <a:xfrm>
              <a:off x="2880360" y="2049780"/>
              <a:ext cx="2188420" cy="175369"/>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𝛽</a:t>
              </a:r>
              <a:r>
                <a:rPr lang="es-BO" sz="1100" b="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2.33 〖10〗^10  𝑘^(−1.201)</a:t>
              </a:r>
              <a:endParaRPr lang="es-BO" sz="1100" b="0">
                <a:latin typeface="Cambria Math" panose="02040503050406030204" pitchFamily="18" charset="0"/>
                <a:ea typeface="Cambria Math" panose="02040503050406030204" pitchFamily="18" charset="0"/>
              </a:endParaRPr>
            </a:p>
          </xdr:txBody>
        </xdr:sp>
      </mc:Fallback>
    </mc:AlternateContent>
    <xdr:clientData/>
  </xdr:twoCellAnchor>
  <xdr:twoCellAnchor>
    <xdr:from>
      <xdr:col>8</xdr:col>
      <xdr:colOff>320040</xdr:colOff>
      <xdr:row>9</xdr:row>
      <xdr:rowOff>99060</xdr:rowOff>
    </xdr:from>
    <xdr:to>
      <xdr:col>12</xdr:col>
      <xdr:colOff>20522</xdr:colOff>
      <xdr:row>12</xdr:row>
      <xdr:rowOff>45081</xdr:rowOff>
    </xdr:to>
    <mc:AlternateContent xmlns:mc="http://schemas.openxmlformats.org/markup-compatibility/2006" xmlns:a14="http://schemas.microsoft.com/office/drawing/2010/main">
      <mc:Choice Requires="a14">
        <xdr:sp macro="" textlink="">
          <xdr:nvSpPr>
            <xdr:cNvPr id="6" name="TextBox 15"/>
            <xdr:cNvSpPr txBox="1"/>
          </xdr:nvSpPr>
          <xdr:spPr>
            <a:xfrm>
              <a:off x="4709160" y="1402080"/>
              <a:ext cx="1895042" cy="380361"/>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𝐵</m:t>
                    </m:r>
                    <m:r>
                      <a:rPr lang="en-US" sz="1100" b="0" i="1">
                        <a:latin typeface="Cambria Math" panose="02040503050406030204" pitchFamily="18" charset="0"/>
                        <a:ea typeface="Cambria Math" panose="02040503050406030204" pitchFamily="18" charset="0"/>
                      </a:rPr>
                      <m:t>=</m:t>
                    </m:r>
                    <m:func>
                      <m:funcPr>
                        <m:ctrlPr>
                          <a:rPr lang="en-US" sz="1100" b="0" i="1" kern="1200">
                            <a:solidFill>
                              <a:schemeClr val="tx1"/>
                            </a:solidFill>
                            <a:effectLst/>
                            <a:latin typeface="Cambria Math" panose="02040503050406030204" pitchFamily="18" charset="0"/>
                            <a:ea typeface="Cambria Math" panose="02040503050406030204" pitchFamily="18" charset="0"/>
                            <a:cs typeface="+mn-cs"/>
                          </a:rPr>
                        </m:ctrlPr>
                      </m:funcPr>
                      <m:fName>
                        <m:r>
                          <m:rPr>
                            <m:sty m:val="p"/>
                          </m:rPr>
                          <a:rPr lang="en-US" sz="1100" b="0" i="0" kern="1200">
                            <a:solidFill>
                              <a:schemeClr val="tx1"/>
                            </a:solidFill>
                            <a:effectLst/>
                            <a:latin typeface="Cambria Math" panose="02040503050406030204" pitchFamily="18" charset="0"/>
                            <a:ea typeface="Cambria Math" panose="02040503050406030204" pitchFamily="18" charset="0"/>
                            <a:cs typeface="+mn-cs"/>
                          </a:rPr>
                          <m:t>ln</m:t>
                        </m:r>
                      </m:fName>
                      <m:e>
                        <m:d>
                          <m:dPr>
                            <m:ctrlPr>
                              <a:rPr lang="en-US" sz="1100" b="0" i="1" kern="1200">
                                <a:solidFill>
                                  <a:schemeClr val="tx1"/>
                                </a:solidFill>
                                <a:effectLst/>
                                <a:latin typeface="Cambria Math" panose="02040503050406030204" pitchFamily="18" charset="0"/>
                                <a:ea typeface="Cambria Math" panose="02040503050406030204" pitchFamily="18" charset="0"/>
                                <a:cs typeface="+mn-cs"/>
                              </a:rPr>
                            </m:ctrlPr>
                          </m:dPr>
                          <m:e>
                            <m:f>
                              <m:fPr>
                                <m:ctrlPr>
                                  <a:rPr lang="en-US" sz="1100" b="0" i="1" kern="1200">
                                    <a:solidFill>
                                      <a:schemeClr val="tx1"/>
                                    </a:solidFill>
                                    <a:effectLst/>
                                    <a:latin typeface="Cambria Math" panose="02040503050406030204" pitchFamily="18" charset="0"/>
                                    <a:ea typeface="Cambria Math" panose="02040503050406030204" pitchFamily="18" charset="0"/>
                                    <a:cs typeface="+mn-cs"/>
                                  </a:rPr>
                                </m:ctrlPr>
                              </m:fPr>
                              <m:num>
                                <m:sSub>
                                  <m:sSubPr>
                                    <m:ctrlPr>
                                      <a:rPr lang="en-US" sz="1100" b="0" i="1" kern="1200">
                                        <a:solidFill>
                                          <a:schemeClr val="tx1"/>
                                        </a:solidFill>
                                        <a:effectLst/>
                                        <a:latin typeface="Cambria Math" panose="02040503050406030204" pitchFamily="18" charset="0"/>
                                        <a:ea typeface="Cambria Math" panose="02040503050406030204" pitchFamily="18" charset="0"/>
                                        <a:cs typeface="+mn-cs"/>
                                      </a:rPr>
                                    </m:ctrlPr>
                                  </m:sSubPr>
                                  <m:e>
                                    <m:r>
                                      <a:rPr lang="en-US" sz="1100" b="0" i="1" kern="1200">
                                        <a:solidFill>
                                          <a:schemeClr val="tx1"/>
                                        </a:solidFill>
                                        <a:effectLst/>
                                        <a:latin typeface="Cambria Math" panose="02040503050406030204" pitchFamily="18" charset="0"/>
                                        <a:ea typeface="Cambria Math" panose="02040503050406030204" pitchFamily="18" charset="0"/>
                                        <a:cs typeface="+mn-cs"/>
                                      </a:rPr>
                                      <m:t>𝑟</m:t>
                                    </m:r>
                                  </m:e>
                                  <m:sub>
                                    <m:r>
                                      <a:rPr lang="en-US" sz="1100" b="0" i="1" kern="1200">
                                        <a:solidFill>
                                          <a:schemeClr val="tx1"/>
                                        </a:solidFill>
                                        <a:effectLst/>
                                        <a:latin typeface="Cambria Math" panose="02040503050406030204" pitchFamily="18" charset="0"/>
                                        <a:ea typeface="Cambria Math" panose="02040503050406030204" pitchFamily="18" charset="0"/>
                                        <a:cs typeface="+mn-cs"/>
                                      </a:rPr>
                                      <m:t>𝑒</m:t>
                                    </m:r>
                                  </m:sub>
                                </m:sSub>
                              </m:num>
                              <m:den>
                                <m:sSub>
                                  <m:sSubPr>
                                    <m:ctrlPr>
                                      <a:rPr lang="en-US" sz="1100" b="0" i="1" kern="1200">
                                        <a:solidFill>
                                          <a:schemeClr val="tx1"/>
                                        </a:solidFill>
                                        <a:effectLst/>
                                        <a:latin typeface="Cambria Math" panose="02040503050406030204" pitchFamily="18" charset="0"/>
                                        <a:ea typeface="Cambria Math" panose="02040503050406030204" pitchFamily="18" charset="0"/>
                                        <a:cs typeface="+mn-cs"/>
                                      </a:rPr>
                                    </m:ctrlPr>
                                  </m:sSubPr>
                                  <m:e>
                                    <m:r>
                                      <a:rPr lang="en-US" sz="1100" b="0" i="1" kern="1200">
                                        <a:solidFill>
                                          <a:schemeClr val="tx1"/>
                                        </a:solidFill>
                                        <a:effectLst/>
                                        <a:latin typeface="Cambria Math" panose="02040503050406030204" pitchFamily="18" charset="0"/>
                                        <a:ea typeface="Cambria Math" panose="02040503050406030204" pitchFamily="18" charset="0"/>
                                        <a:cs typeface="+mn-cs"/>
                                      </a:rPr>
                                      <m:t>𝑟</m:t>
                                    </m:r>
                                  </m:e>
                                  <m:sub>
                                    <m:r>
                                      <a:rPr lang="en-US" sz="1100" b="0" i="1" kern="1200">
                                        <a:solidFill>
                                          <a:schemeClr val="tx1"/>
                                        </a:solidFill>
                                        <a:effectLst/>
                                        <a:latin typeface="Cambria Math" panose="02040503050406030204" pitchFamily="18" charset="0"/>
                                        <a:ea typeface="Cambria Math" panose="02040503050406030204" pitchFamily="18" charset="0"/>
                                        <a:cs typeface="+mn-cs"/>
                                      </a:rPr>
                                      <m:t>𝑤</m:t>
                                    </m:r>
                                  </m:sub>
                                </m:sSub>
                              </m:den>
                            </m:f>
                          </m:e>
                        </m:d>
                        <m:r>
                          <a:rPr lang="en-US" sz="1100" b="0" i="1" kern="1200">
                            <a:solidFill>
                              <a:schemeClr val="tx1"/>
                            </a:solidFill>
                            <a:effectLst/>
                            <a:latin typeface="Cambria Math" panose="02040503050406030204" pitchFamily="18" charset="0"/>
                            <a:ea typeface="Cambria Math" panose="02040503050406030204" pitchFamily="18" charset="0"/>
                            <a:cs typeface="+mn-cs"/>
                          </a:rPr>
                          <m:t>−0.75+</m:t>
                        </m:r>
                        <m:r>
                          <a:rPr lang="en-US" sz="1100" b="0" i="1" kern="1200">
                            <a:solidFill>
                              <a:schemeClr val="tx1"/>
                            </a:solidFill>
                            <a:effectLst/>
                            <a:latin typeface="Cambria Math" panose="02040503050406030204" pitchFamily="18" charset="0"/>
                            <a:ea typeface="Cambria Math" panose="02040503050406030204" pitchFamily="18" charset="0"/>
                            <a:cs typeface="+mn-cs"/>
                          </a:rPr>
                          <m:t>𝑆</m:t>
                        </m:r>
                      </m:e>
                    </m:func>
                    <m:r>
                      <a:rPr lang="en-US" sz="1100" b="0" i="1">
                        <a:latin typeface="Cambria Math" panose="02040503050406030204" pitchFamily="18" charset="0"/>
                        <a:ea typeface="Cambria Math" panose="02040503050406030204" pitchFamily="18" charset="0"/>
                      </a:rPr>
                      <m:t> </m:t>
                    </m:r>
                  </m:oMath>
                </m:oMathPara>
              </a14:m>
              <a:endParaRPr lang="es-BO" sz="1100" b="0">
                <a:latin typeface="Cambria Math" panose="02040503050406030204" pitchFamily="18" charset="0"/>
                <a:ea typeface="Cambria Math" panose="02040503050406030204" pitchFamily="18" charset="0"/>
              </a:endParaRPr>
            </a:p>
          </xdr:txBody>
        </xdr:sp>
      </mc:Choice>
      <mc:Fallback xmlns="">
        <xdr:sp macro="" textlink="">
          <xdr:nvSpPr>
            <xdr:cNvPr id="6" name="TextBox 15"/>
            <xdr:cNvSpPr txBox="1"/>
          </xdr:nvSpPr>
          <xdr:spPr>
            <a:xfrm>
              <a:off x="4709160" y="1402080"/>
              <a:ext cx="1895042" cy="380361"/>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𝐵=</a:t>
              </a:r>
              <a:r>
                <a:rPr lang="en-US" sz="1100" b="0" i="0" kern="1200">
                  <a:solidFill>
                    <a:schemeClr val="tx1"/>
                  </a:solidFill>
                  <a:effectLst/>
                  <a:latin typeface="Cambria Math" panose="02040503050406030204" pitchFamily="18" charset="0"/>
                  <a:ea typeface="Cambria Math" panose="02040503050406030204" pitchFamily="18" charset="0"/>
                  <a:cs typeface="+mn-cs"/>
                </a:rPr>
                <a:t>ln⁡〖(𝑟_𝑒/𝑟_𝑤 )−0.75+𝑆〗 </a:t>
              </a:r>
              <a:r>
                <a:rPr lang="en-US" sz="1100" b="0" i="0">
                  <a:latin typeface="Cambria Math" panose="02040503050406030204" pitchFamily="18" charset="0"/>
                  <a:ea typeface="Cambria Math" panose="02040503050406030204" pitchFamily="18" charset="0"/>
                </a:rPr>
                <a:t> </a:t>
              </a:r>
              <a:endParaRPr lang="es-BO" sz="1100" b="0">
                <a:latin typeface="Cambria Math" panose="02040503050406030204" pitchFamily="18" charset="0"/>
                <a:ea typeface="Cambria Math" panose="02040503050406030204" pitchFamily="18" charset="0"/>
              </a:endParaRPr>
            </a:p>
          </xdr:txBody>
        </xdr:sp>
      </mc:Fallback>
    </mc:AlternateContent>
    <xdr:clientData/>
  </xdr:twoCellAnchor>
  <xdr:twoCellAnchor>
    <xdr:from>
      <xdr:col>4</xdr:col>
      <xdr:colOff>167640</xdr:colOff>
      <xdr:row>1</xdr:row>
      <xdr:rowOff>0</xdr:rowOff>
    </xdr:from>
    <xdr:to>
      <xdr:col>8</xdr:col>
      <xdr:colOff>158686</xdr:colOff>
      <xdr:row>3</xdr:row>
      <xdr:rowOff>60960</xdr:rowOff>
    </xdr:to>
    <mc:AlternateContent xmlns:mc="http://schemas.openxmlformats.org/markup-compatibility/2006" xmlns:a14="http://schemas.microsoft.com/office/drawing/2010/main">
      <mc:Choice Requires="a14">
        <xdr:sp macro="" textlink="">
          <xdr:nvSpPr>
            <xdr:cNvPr id="7" name="TextBox 21"/>
            <xdr:cNvSpPr txBox="1"/>
          </xdr:nvSpPr>
          <xdr:spPr>
            <a:xfrm>
              <a:off x="2362200" y="144780"/>
              <a:ext cx="2185606" cy="350520"/>
            </a:xfrm>
            <a:prstGeom prst="rect">
              <a:avLst/>
            </a:prstGeom>
            <a:noFill/>
          </xdr:spPr>
          <xdr:txBody>
            <a:bodyPr wrap="square" lIns="0" tIns="0" rIns="0" bIns="0" rtlCol="0">
              <a:no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p>
                      <m:sSupPr>
                        <m:ctrlPr>
                          <a:rPr lang="en-US" sz="1100" b="0" i="1">
                            <a:latin typeface="Cambria Math" panose="02040503050406030204" pitchFamily="18" charset="0"/>
                            <a:ea typeface="Cambria Math" panose="02040503050406030204" pitchFamily="18" charset="0"/>
                          </a:rPr>
                        </m:ctrlPr>
                      </m:sSupPr>
                      <m:e>
                        <m:d>
                          <m:dPr>
                            <m:ctrlPr>
                              <a:rPr lang="en-US" sz="1100" b="0" i="1">
                                <a:latin typeface="Cambria Math" panose="02040503050406030204" pitchFamily="18" charset="0"/>
                                <a:ea typeface="Cambria Math" panose="02040503050406030204" pitchFamily="18" charset="0"/>
                              </a:rPr>
                            </m:ctrlPr>
                          </m:dPr>
                          <m:e>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𝑝</m:t>
                                </m:r>
                              </m:e>
                              <m:sub>
                                <m:r>
                                  <a:rPr lang="en-US" sz="1100" b="0" i="1">
                                    <a:latin typeface="Cambria Math" panose="02040503050406030204" pitchFamily="18" charset="0"/>
                                    <a:ea typeface="Cambria Math" panose="02040503050406030204" pitchFamily="18" charset="0"/>
                                  </a:rPr>
                                  <m:t>𝑟</m:t>
                                </m:r>
                              </m:sub>
                            </m:sSub>
                          </m:e>
                        </m:d>
                      </m:e>
                      <m:sup>
                        <m:r>
                          <a:rPr lang="en-US" sz="1100" b="0" i="1">
                            <a:latin typeface="Cambria Math" panose="02040503050406030204" pitchFamily="18" charset="0"/>
                            <a:ea typeface="Cambria Math" panose="02040503050406030204" pitchFamily="18" charset="0"/>
                          </a:rPr>
                          <m:t>2</m:t>
                        </m:r>
                      </m:sup>
                    </m:sSup>
                    <m:r>
                      <a:rPr lang="en-US" sz="1100" b="0" i="1">
                        <a:latin typeface="Cambria Math" panose="02040503050406030204" pitchFamily="18" charset="0"/>
                        <a:ea typeface="Cambria Math" panose="02040503050406030204" pitchFamily="18" charset="0"/>
                      </a:rPr>
                      <m:t> − </m:t>
                    </m:r>
                    <m:sSup>
                      <m:sSupPr>
                        <m:ctrlPr>
                          <a:rPr lang="en-US" sz="1100" b="0" i="1">
                            <a:latin typeface="Cambria Math" panose="02040503050406030204" pitchFamily="18" charset="0"/>
                            <a:ea typeface="Cambria Math" panose="02040503050406030204" pitchFamily="18" charset="0"/>
                          </a:rPr>
                        </m:ctrlPr>
                      </m:sSupPr>
                      <m:e>
                        <m:d>
                          <m:dPr>
                            <m:ctrlPr>
                              <a:rPr lang="en-US" sz="1100" b="0" i="1">
                                <a:latin typeface="Cambria Math" panose="02040503050406030204" pitchFamily="18" charset="0"/>
                                <a:ea typeface="Cambria Math" panose="02040503050406030204" pitchFamily="18" charset="0"/>
                              </a:rPr>
                            </m:ctrlPr>
                          </m:dPr>
                          <m:e>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𝑝</m:t>
                                </m:r>
                              </m:e>
                              <m:sub>
                                <m:r>
                                  <a:rPr lang="en-US" sz="1100" b="0" i="1">
                                    <a:latin typeface="Cambria Math" panose="02040503050406030204" pitchFamily="18" charset="0"/>
                                    <a:ea typeface="Cambria Math" panose="02040503050406030204" pitchFamily="18" charset="0"/>
                                  </a:rPr>
                                  <m:t>𝑤𝑓</m:t>
                                </m:r>
                              </m:sub>
                            </m:sSub>
                          </m:e>
                        </m:d>
                      </m:e>
                      <m:sup>
                        <m:r>
                          <a:rPr lang="en-US" sz="1100" b="0" i="1">
                            <a:latin typeface="Cambria Math" panose="02040503050406030204" pitchFamily="18" charset="0"/>
                            <a:ea typeface="Cambria Math" panose="02040503050406030204" pitchFamily="18" charset="0"/>
                          </a:rPr>
                          <m:t>2</m:t>
                        </m:r>
                      </m:sup>
                    </m:sSup>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𝑎</m:t>
                    </m:r>
                    <m:r>
                      <a:rPr lang="en-US" sz="1100" b="0" i="1">
                        <a:latin typeface="Cambria Math" panose="02040503050406030204" pitchFamily="18" charset="0"/>
                        <a:ea typeface="Cambria Math" panose="02040503050406030204" pitchFamily="18" charset="0"/>
                      </a:rPr>
                      <m:t> </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𝑞</m:t>
                        </m:r>
                      </m:e>
                      <m:sup>
                        <m:r>
                          <a:rPr lang="en-US" sz="1100" b="0" i="1">
                            <a:latin typeface="Cambria Math" panose="02040503050406030204" pitchFamily="18" charset="0"/>
                            <a:ea typeface="Cambria Math" panose="02040503050406030204" pitchFamily="18" charset="0"/>
                          </a:rPr>
                          <m:t>2</m:t>
                        </m:r>
                      </m:sup>
                    </m:sSup>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𝑏</m:t>
                    </m:r>
                    <m:r>
                      <a:rPr lang="en-US" sz="1100" b="0" i="1">
                        <a:latin typeface="Cambria Math" panose="02040503050406030204" pitchFamily="18" charset="0"/>
                        <a:ea typeface="Cambria Math" panose="02040503050406030204" pitchFamily="18" charset="0"/>
                      </a:rPr>
                      <m:t> </m:t>
                    </m:r>
                    <m:r>
                      <a:rPr lang="en-US" sz="1100" b="0" i="1">
                        <a:latin typeface="Cambria Math" panose="02040503050406030204" pitchFamily="18" charset="0"/>
                        <a:ea typeface="Cambria Math" panose="02040503050406030204" pitchFamily="18" charset="0"/>
                      </a:rPr>
                      <m:t>𝑞</m:t>
                    </m:r>
                  </m:oMath>
                </m:oMathPara>
              </a14:m>
              <a:endParaRPr lang="es-BO" sz="1100" b="0">
                <a:latin typeface="Cambria Math" panose="02040503050406030204" pitchFamily="18" charset="0"/>
                <a:ea typeface="Cambria Math" panose="02040503050406030204" pitchFamily="18" charset="0"/>
              </a:endParaRPr>
            </a:p>
          </xdr:txBody>
        </xdr:sp>
      </mc:Choice>
      <mc:Fallback xmlns="">
        <xdr:sp macro="" textlink="">
          <xdr:nvSpPr>
            <xdr:cNvPr id="7" name="TextBox 21"/>
            <xdr:cNvSpPr txBox="1"/>
          </xdr:nvSpPr>
          <xdr:spPr>
            <a:xfrm>
              <a:off x="2362200" y="144780"/>
              <a:ext cx="2185606" cy="350520"/>
            </a:xfrm>
            <a:prstGeom prst="rect">
              <a:avLst/>
            </a:prstGeom>
            <a:noFill/>
          </xdr:spPr>
          <xdr:txBody>
            <a:bodyPr wrap="square" lIns="0" tIns="0" rIns="0" bIns="0" rtlCol="0">
              <a:no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(𝑝_𝑟 )^2  − (𝑝_𝑤𝑓 )^2=𝑎 𝑞^2+𝑏 𝑞</a:t>
              </a:r>
              <a:endParaRPr lang="es-BO" sz="1100" b="0">
                <a:latin typeface="Cambria Math" panose="02040503050406030204" pitchFamily="18" charset="0"/>
                <a:ea typeface="Cambria Math" panose="02040503050406030204" pitchFamily="18" charset="0"/>
              </a:endParaRPr>
            </a:p>
          </xdr:txBody>
        </xdr:sp>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31"/>
  <sheetViews>
    <sheetView workbookViewId="0"/>
  </sheetViews>
  <sheetFormatPr defaultRowHeight="11.4" x14ac:dyDescent="0.2"/>
  <cols>
    <col min="1" max="3" width="36.625" customWidth="1"/>
  </cols>
  <sheetData>
    <row r="1" spans="1:3" ht="12" x14ac:dyDescent="0.25">
      <c r="A1" s="27" t="s">
        <v>53</v>
      </c>
    </row>
    <row r="3" spans="1:3" x14ac:dyDescent="0.2">
      <c r="A3" t="s">
        <v>54</v>
      </c>
      <c r="B3" t="s">
        <v>55</v>
      </c>
      <c r="C3">
        <v>0</v>
      </c>
    </row>
    <row r="4" spans="1:3" x14ac:dyDescent="0.2">
      <c r="A4" t="s">
        <v>56</v>
      </c>
    </row>
    <row r="5" spans="1:3" x14ac:dyDescent="0.2">
      <c r="A5" t="s">
        <v>57</v>
      </c>
    </row>
    <row r="7" spans="1:3" ht="12" x14ac:dyDescent="0.25">
      <c r="A7" s="27" t="s">
        <v>58</v>
      </c>
      <c r="B7" t="s">
        <v>59</v>
      </c>
    </row>
    <row r="8" spans="1:3" x14ac:dyDescent="0.2">
      <c r="B8">
        <v>3</v>
      </c>
    </row>
    <row r="10" spans="1:3" x14ac:dyDescent="0.2">
      <c r="A10" t="s">
        <v>60</v>
      </c>
    </row>
    <row r="11" spans="1:3" x14ac:dyDescent="0.2">
      <c r="A11" t="e">
        <f>CB_DATA_!#REF!</f>
        <v>#REF!</v>
      </c>
      <c r="B11" t="e">
        <f>'Inflow Radial Reservoir'!#REF!</f>
        <v>#REF!</v>
      </c>
      <c r="C11" t="e">
        <f>'Charts Assum'!#REF!</f>
        <v>#REF!</v>
      </c>
    </row>
    <row r="13" spans="1:3" x14ac:dyDescent="0.2">
      <c r="A13" t="s">
        <v>61</v>
      </c>
    </row>
    <row r="14" spans="1:3" x14ac:dyDescent="0.2">
      <c r="A14" t="s">
        <v>65</v>
      </c>
      <c r="B14" t="s">
        <v>69</v>
      </c>
      <c r="C14" t="s">
        <v>77</v>
      </c>
    </row>
    <row r="16" spans="1:3" x14ac:dyDescent="0.2">
      <c r="A16" t="s">
        <v>62</v>
      </c>
    </row>
    <row r="19" spans="1:3" x14ac:dyDescent="0.2">
      <c r="A19" t="s">
        <v>63</v>
      </c>
    </row>
    <row r="20" spans="1:3" x14ac:dyDescent="0.2">
      <c r="A20">
        <v>31</v>
      </c>
      <c r="B20">
        <v>31</v>
      </c>
      <c r="C20">
        <v>31</v>
      </c>
    </row>
    <row r="25" spans="1:3" ht="12" x14ac:dyDescent="0.25">
      <c r="A25" s="27" t="s">
        <v>64</v>
      </c>
    </row>
    <row r="26" spans="1:3" x14ac:dyDescent="0.2">
      <c r="A26" s="28" t="s">
        <v>66</v>
      </c>
      <c r="B26" s="28" t="s">
        <v>70</v>
      </c>
      <c r="C26" s="28" t="s">
        <v>70</v>
      </c>
    </row>
    <row r="27" spans="1:3" x14ac:dyDescent="0.2">
      <c r="A27" t="s">
        <v>67</v>
      </c>
      <c r="B27" t="s">
        <v>125</v>
      </c>
      <c r="C27" t="s">
        <v>124</v>
      </c>
    </row>
    <row r="28" spans="1:3" x14ac:dyDescent="0.2">
      <c r="A28" s="28" t="s">
        <v>68</v>
      </c>
      <c r="B28" s="28" t="s">
        <v>68</v>
      </c>
      <c r="C28" s="28" t="s">
        <v>68</v>
      </c>
    </row>
    <row r="29" spans="1:3" x14ac:dyDescent="0.2">
      <c r="A29" s="28" t="s">
        <v>70</v>
      </c>
      <c r="B29" s="28" t="s">
        <v>66</v>
      </c>
      <c r="C29" s="28" t="s">
        <v>66</v>
      </c>
    </row>
    <row r="30" spans="1:3" x14ac:dyDescent="0.2">
      <c r="A30" t="s">
        <v>123</v>
      </c>
      <c r="B30" t="s">
        <v>74</v>
      </c>
      <c r="C30" t="s">
        <v>121</v>
      </c>
    </row>
    <row r="31" spans="1:3" x14ac:dyDescent="0.2">
      <c r="A31" s="28" t="s">
        <v>68</v>
      </c>
      <c r="B31" s="28" t="s">
        <v>68</v>
      </c>
      <c r="C31" s="28" t="s">
        <v>68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AJ101"/>
  <sheetViews>
    <sheetView showGridLines="0" tabSelected="1" workbookViewId="0">
      <selection activeCell="G2" sqref="G2"/>
    </sheetView>
  </sheetViews>
  <sheetFormatPr defaultRowHeight="12" x14ac:dyDescent="0.25"/>
  <cols>
    <col min="1" max="1" width="1.5" style="2" customWidth="1"/>
    <col min="2" max="2" width="35.5" style="2" customWidth="1"/>
    <col min="3" max="3" width="5.125" style="2" customWidth="1"/>
    <col min="4" max="4" width="8.25" style="2" customWidth="1"/>
    <col min="5" max="5" width="12.125" style="2" customWidth="1"/>
    <col min="6" max="7" width="8.75" style="26" customWidth="1"/>
    <col min="8" max="8" width="3.125" style="2" customWidth="1"/>
    <col min="9" max="9" width="10.75" style="2" bestFit="1" customWidth="1"/>
    <col min="10" max="16384" width="9" style="2"/>
  </cols>
  <sheetData>
    <row r="1" spans="2:36" ht="95.4" customHeight="1" x14ac:dyDescent="0.25"/>
    <row r="2" spans="2:36" ht="22.2" customHeight="1" x14ac:dyDescent="0.25"/>
    <row r="3" spans="2:36" ht="12" customHeight="1" x14ac:dyDescent="0.25">
      <c r="B3" s="32" t="s">
        <v>78</v>
      </c>
      <c r="C3" s="33"/>
      <c r="D3" s="33"/>
      <c r="E3" s="34">
        <v>100000</v>
      </c>
      <c r="F3" s="71" t="s">
        <v>71</v>
      </c>
      <c r="G3" s="72" t="s">
        <v>72</v>
      </c>
    </row>
    <row r="4" spans="2:36" x14ac:dyDescent="0.25">
      <c r="B4" s="3" t="s">
        <v>20</v>
      </c>
      <c r="C4" s="4" t="s">
        <v>4</v>
      </c>
      <c r="D4" s="4"/>
      <c r="E4" s="122">
        <v>1.0850025586946881</v>
      </c>
      <c r="F4" s="41">
        <v>0.95</v>
      </c>
      <c r="G4" s="42">
        <v>1.1000000000000001</v>
      </c>
    </row>
    <row r="5" spans="2:36" x14ac:dyDescent="0.25">
      <c r="B5" s="5" t="s">
        <v>0</v>
      </c>
      <c r="C5" s="6" t="s">
        <v>19</v>
      </c>
      <c r="D5" s="6" t="s">
        <v>13</v>
      </c>
      <c r="E5" s="123">
        <v>2.7390000000000001E-2</v>
      </c>
      <c r="F5" s="35"/>
      <c r="G5" s="36"/>
    </row>
    <row r="6" spans="2:36" x14ac:dyDescent="0.25">
      <c r="B6" s="5" t="s">
        <v>1</v>
      </c>
      <c r="C6" s="6" t="s">
        <v>18</v>
      </c>
      <c r="D6" s="6" t="s">
        <v>11</v>
      </c>
      <c r="E6" s="128">
        <v>644.36283028887715</v>
      </c>
      <c r="F6" s="35">
        <v>500</v>
      </c>
      <c r="G6" s="36">
        <v>660</v>
      </c>
    </row>
    <row r="7" spans="2:36" x14ac:dyDescent="0.25">
      <c r="B7" s="5" t="s">
        <v>36</v>
      </c>
      <c r="C7" s="6" t="s">
        <v>21</v>
      </c>
      <c r="D7" s="6" t="s">
        <v>14</v>
      </c>
      <c r="E7" s="128">
        <v>28.498286408604255</v>
      </c>
      <c r="F7" s="35">
        <v>15</v>
      </c>
      <c r="G7" s="36">
        <v>30</v>
      </c>
      <c r="AE7" s="43" t="s">
        <v>81</v>
      </c>
      <c r="AF7" s="44"/>
      <c r="AG7" s="43" t="s">
        <v>79</v>
      </c>
      <c r="AH7" s="49"/>
      <c r="AI7" s="43" t="s">
        <v>80</v>
      </c>
      <c r="AJ7" s="49"/>
    </row>
    <row r="8" spans="2:36" ht="14.4" x14ac:dyDescent="0.35">
      <c r="B8" s="5" t="s">
        <v>75</v>
      </c>
      <c r="C8" s="6"/>
      <c r="D8" s="6" t="s">
        <v>76</v>
      </c>
      <c r="E8" s="128">
        <v>94.985794972156057</v>
      </c>
      <c r="F8" s="35">
        <v>50</v>
      </c>
      <c r="G8" s="36">
        <v>100</v>
      </c>
      <c r="AC8" s="7" t="s">
        <v>30</v>
      </c>
      <c r="AD8" s="7" t="s">
        <v>43</v>
      </c>
      <c r="AE8" s="45" t="s">
        <v>30</v>
      </c>
      <c r="AF8" s="46" t="s">
        <v>43</v>
      </c>
      <c r="AG8" s="45" t="s">
        <v>30</v>
      </c>
      <c r="AH8" s="46" t="s">
        <v>43</v>
      </c>
      <c r="AI8" s="45" t="s">
        <v>30</v>
      </c>
      <c r="AJ8" s="46" t="s">
        <v>43</v>
      </c>
    </row>
    <row r="9" spans="2:36" ht="14.4" x14ac:dyDescent="0.35">
      <c r="B9" s="5" t="s">
        <v>37</v>
      </c>
      <c r="C9" s="6" t="s">
        <v>42</v>
      </c>
      <c r="D9" s="6" t="s">
        <v>14</v>
      </c>
      <c r="E9" s="123">
        <f>+E7*E8/100</f>
        <v>27.069323898654652</v>
      </c>
      <c r="F9" s="35"/>
      <c r="G9" s="36"/>
      <c r="AC9" s="8" t="s">
        <v>41</v>
      </c>
      <c r="AD9" s="8" t="s">
        <v>32</v>
      </c>
      <c r="AE9" s="47" t="s">
        <v>41</v>
      </c>
      <c r="AF9" s="48" t="s">
        <v>32</v>
      </c>
      <c r="AG9" s="47" t="s">
        <v>41</v>
      </c>
      <c r="AH9" s="48" t="s">
        <v>32</v>
      </c>
      <c r="AI9" s="47" t="s">
        <v>41</v>
      </c>
      <c r="AJ9" s="48" t="s">
        <v>32</v>
      </c>
    </row>
    <row r="10" spans="2:36" x14ac:dyDescent="0.25">
      <c r="B10" s="5" t="s">
        <v>17</v>
      </c>
      <c r="C10" s="6" t="s">
        <v>16</v>
      </c>
      <c r="D10" s="6" t="s">
        <v>12</v>
      </c>
      <c r="E10" s="124">
        <v>29.970553214213201</v>
      </c>
      <c r="F10" s="35">
        <v>10</v>
      </c>
      <c r="G10" s="36">
        <v>30</v>
      </c>
      <c r="AC10" s="10">
        <v>0</v>
      </c>
      <c r="AD10" s="39">
        <f>IF((AC10*1000)&gt;$E$40,-1,$E$35-($E$28*((AC10*1000)^2))-($E$29*(AC10*1000)))^0.5</f>
        <v>4191</v>
      </c>
      <c r="AE10" s="39">
        <v>0</v>
      </c>
      <c r="AF10" s="40">
        <v>4191</v>
      </c>
      <c r="AG10" s="40">
        <v>0</v>
      </c>
      <c r="AH10" s="40">
        <v>4191</v>
      </c>
      <c r="AI10" s="40">
        <v>0</v>
      </c>
      <c r="AJ10" s="40">
        <v>4191</v>
      </c>
    </row>
    <row r="11" spans="2:36" x14ac:dyDescent="0.25">
      <c r="B11" s="5" t="s">
        <v>35</v>
      </c>
      <c r="C11" s="6"/>
      <c r="D11" s="6" t="s">
        <v>15</v>
      </c>
      <c r="E11" s="70">
        <v>61</v>
      </c>
      <c r="F11" s="35"/>
      <c r="G11" s="36"/>
      <c r="AC11" s="10">
        <f>(AC10+($E$40/63)/1000)</f>
        <v>1.0399313520664739</v>
      </c>
      <c r="AD11" s="39">
        <f>IF((AC11*1000)&gt;$E$40,-1,$E$35-($E$28*((AC11*1000)^2))-($E$29*(AC11*1000)))^0.5</f>
        <v>4175.7873056907883</v>
      </c>
      <c r="AE11" s="39">
        <v>0.1921855289848956</v>
      </c>
      <c r="AF11" s="40">
        <v>4161.0947880673684</v>
      </c>
      <c r="AG11" s="40">
        <v>0.48066707952724735</v>
      </c>
      <c r="AH11" s="40">
        <v>4165.6146761436812</v>
      </c>
      <c r="AI11" s="40">
        <v>1.0399313520664739</v>
      </c>
      <c r="AJ11" s="40">
        <v>4175.7873056907883</v>
      </c>
    </row>
    <row r="12" spans="2:36" ht="14.4" x14ac:dyDescent="0.35">
      <c r="B12" s="5" t="s">
        <v>22</v>
      </c>
      <c r="C12" s="6" t="s">
        <v>44</v>
      </c>
      <c r="D12" s="6" t="s">
        <v>14</v>
      </c>
      <c r="E12" s="70">
        <f>+((E11*43560)/PI())^0.5</f>
        <v>919.67401679732222</v>
      </c>
      <c r="F12" s="35"/>
      <c r="G12" s="36"/>
      <c r="AC12" s="10">
        <f>(AC11+($E$40/63)/1000)</f>
        <v>2.0798627041329478</v>
      </c>
      <c r="AD12" s="39">
        <f>IF((AC12*1000)&gt;$E$40,-1,$E$35-($E$28*((AC12*1000)^2))-($E$29*(AC12*1000)))^0.5</f>
        <v>4159.9315506106896</v>
      </c>
      <c r="AE12" s="39">
        <v>0.38437105796979121</v>
      </c>
      <c r="AF12" s="40">
        <v>4130.8597428437151</v>
      </c>
      <c r="AG12" s="40">
        <v>0.96133415905449471</v>
      </c>
      <c r="AH12" s="40">
        <v>4139.8139749019847</v>
      </c>
      <c r="AI12" s="40">
        <v>2.0798627041329478</v>
      </c>
      <c r="AJ12" s="40">
        <v>4159.9315506106896</v>
      </c>
    </row>
    <row r="13" spans="2:36" ht="14.4" x14ac:dyDescent="0.35">
      <c r="B13" s="5" t="s">
        <v>2</v>
      </c>
      <c r="C13" s="6" t="s">
        <v>45</v>
      </c>
      <c r="D13" s="6" t="s">
        <v>14</v>
      </c>
      <c r="E13" s="123">
        <v>0.45</v>
      </c>
      <c r="F13" s="37"/>
      <c r="G13" s="38"/>
      <c r="AC13" s="10">
        <f>(AC12+($E$40/63)/1000)</f>
        <v>3.1197940561994217</v>
      </c>
      <c r="AD13" s="39">
        <f>IF((AC13*1000)&gt;$E$40,-1,$E$35-($E$28*((AC13*1000)^2))-($E$29*(AC13*1000)))^0.5</f>
        <v>4143.4253523134421</v>
      </c>
      <c r="AE13" s="39">
        <v>0.57655658695468681</v>
      </c>
      <c r="AF13" s="40">
        <v>4100.2875678781702</v>
      </c>
      <c r="AG13" s="40">
        <v>1.442001238581742</v>
      </c>
      <c r="AH13" s="40">
        <v>4113.5900804614012</v>
      </c>
      <c r="AI13" s="40">
        <v>3.1197940561994217</v>
      </c>
      <c r="AJ13" s="40">
        <v>4143.4253523134421</v>
      </c>
    </row>
    <row r="14" spans="2:36" x14ac:dyDescent="0.25">
      <c r="B14" s="3" t="s">
        <v>122</v>
      </c>
      <c r="C14" s="4"/>
      <c r="D14" s="4"/>
      <c r="E14" s="125">
        <v>4.10721422736869</v>
      </c>
      <c r="F14" s="35">
        <v>-4</v>
      </c>
      <c r="G14" s="36">
        <v>5</v>
      </c>
      <c r="AC14" s="10">
        <f>(AC13+($E$40/63)/1000)</f>
        <v>4.1597254082658957</v>
      </c>
      <c r="AD14" s="39">
        <f>IF((AC14*1000)&gt;$E$40,-1,$E$35-($E$28*((AC14*1000)^2))-($E$29*(AC14*1000)))^0.5</f>
        <v>4126.2609049417715</v>
      </c>
      <c r="AE14" s="39">
        <v>0.76874211593958242</v>
      </c>
      <c r="AF14" s="40">
        <v>4069.3706648608118</v>
      </c>
      <c r="AG14" s="40">
        <v>1.9226683181089894</v>
      </c>
      <c r="AH14" s="40">
        <v>4086.9348465486482</v>
      </c>
      <c r="AI14" s="40">
        <v>4.1597254082658957</v>
      </c>
      <c r="AJ14" s="40">
        <v>4126.2609049417715</v>
      </c>
    </row>
    <row r="15" spans="2:36" x14ac:dyDescent="0.25">
      <c r="B15" s="12" t="s">
        <v>3</v>
      </c>
      <c r="C15" s="13" t="s">
        <v>23</v>
      </c>
      <c r="D15" s="13"/>
      <c r="E15" s="126">
        <f>E14*(-1)+(G14-(F14*(-1)))</f>
        <v>-3.10721422736869</v>
      </c>
      <c r="F15" s="37"/>
      <c r="G15" s="38"/>
      <c r="AC15" s="10">
        <f>(AC14+($E$40/63)/1000)</f>
        <v>5.1996567603323696</v>
      </c>
      <c r="AD15" s="39">
        <f>IF((AC15*1000)&gt;$E$40,-1,$E$35-($E$28*((AC15*1000)^2))-($E$29*(AC15*1000)))^0.5</f>
        <v>4108.4299582854746</v>
      </c>
      <c r="AE15" s="39">
        <v>0.96092764492447802</v>
      </c>
      <c r="AF15" s="40">
        <v>4038.1011157779571</v>
      </c>
      <c r="AG15" s="40">
        <v>2.4033353976362366</v>
      </c>
      <c r="AH15" s="40">
        <v>4059.8397771812774</v>
      </c>
      <c r="AI15" s="40">
        <v>5.1996567603323696</v>
      </c>
      <c r="AJ15" s="40">
        <v>4108.4299582854746</v>
      </c>
    </row>
    <row r="16" spans="2:36" ht="14.4" x14ac:dyDescent="0.35">
      <c r="B16" s="5" t="s">
        <v>5</v>
      </c>
      <c r="C16" s="6" t="s">
        <v>46</v>
      </c>
      <c r="D16" s="6" t="s">
        <v>32</v>
      </c>
      <c r="E16" s="9">
        <v>4191</v>
      </c>
      <c r="F16" s="35"/>
      <c r="G16" s="36"/>
      <c r="AC16" s="10">
        <f>(AC15+($E$40/63)/1000)</f>
        <v>6.2395881123988435</v>
      </c>
      <c r="AD16" s="39">
        <f>IF((AC16*1000)&gt;$E$40,-1,$E$35-($E$28*((AC16*1000)^2))-($E$29*(AC16*1000)))^0.5</f>
        <v>4089.9237950912834</v>
      </c>
      <c r="AE16" s="39">
        <v>1.1531131739093736</v>
      </c>
      <c r="AF16" s="40">
        <v>4006.4706636825194</v>
      </c>
      <c r="AG16" s="40">
        <v>2.884002477163484</v>
      </c>
      <c r="AH16" s="40">
        <v>4032.2960059275842</v>
      </c>
      <c r="AI16" s="40">
        <v>6.2395881123988435</v>
      </c>
      <c r="AJ16" s="40">
        <v>4089.9237950912834</v>
      </c>
    </row>
    <row r="17" spans="2:36" ht="14.4" x14ac:dyDescent="0.35">
      <c r="B17" s="5" t="s">
        <v>38</v>
      </c>
      <c r="C17" s="6" t="s">
        <v>73</v>
      </c>
      <c r="D17" s="6"/>
      <c r="E17" s="127">
        <v>0.68995382529215599</v>
      </c>
      <c r="F17" s="35">
        <v>0.6</v>
      </c>
      <c r="G17" s="36">
        <v>0.7</v>
      </c>
      <c r="AC17" s="10">
        <f>(AC16+($E$40/63)/1000)</f>
        <v>7.2795194644653174</v>
      </c>
      <c r="AD17" s="39">
        <f>IF((AC17*1000)&gt;$E$40,-1,$E$35-($E$28*((AC17*1000)^2))-($E$29*(AC17*1000)))^0.5</f>
        <v>4070.7332064629068</v>
      </c>
      <c r="AE17" s="39">
        <v>1.3452987028942691</v>
      </c>
      <c r="AF17" s="40">
        <v>3974.470691945548</v>
      </c>
      <c r="AG17" s="40">
        <v>3.3646695566907314</v>
      </c>
      <c r="AH17" s="40">
        <v>4004.2942735321399</v>
      </c>
      <c r="AI17" s="40">
        <v>7.2795194644653174</v>
      </c>
      <c r="AJ17" s="40">
        <v>4070.7332064629068</v>
      </c>
    </row>
    <row r="18" spans="2:36" ht="14.4" x14ac:dyDescent="0.35">
      <c r="B18" s="12" t="s">
        <v>39</v>
      </c>
      <c r="C18" s="13" t="s">
        <v>47</v>
      </c>
      <c r="D18" s="13" t="s">
        <v>12</v>
      </c>
      <c r="E18" s="126">
        <v>25</v>
      </c>
      <c r="F18" s="37"/>
      <c r="G18" s="38"/>
      <c r="AC18" s="10">
        <f>(AC17+($E$40/63)/1000)</f>
        <v>8.3194508165317913</v>
      </c>
      <c r="AD18" s="39">
        <f>IF((AC18*1000)&gt;$E$40,-1,$E$35-($E$28*((AC18*1000)^2))-($E$29*(AC18*1000)))^0.5</f>
        <v>4050.8484651706312</v>
      </c>
      <c r="AE18" s="39">
        <v>1.5374842318791648</v>
      </c>
      <c r="AF18" s="40">
        <v>3942.0922018394763</v>
      </c>
      <c r="AG18" s="40">
        <v>3.8453366362179788</v>
      </c>
      <c r="AH18" s="40">
        <v>3975.8249037465857</v>
      </c>
      <c r="AI18" s="40">
        <v>8.3194508165317913</v>
      </c>
      <c r="AJ18" s="40">
        <v>4050.8484651706312</v>
      </c>
    </row>
    <row r="19" spans="2:36" x14ac:dyDescent="0.25">
      <c r="AC19" s="10">
        <f>(AC18+($E$40/63)/1000)</f>
        <v>9.3593821685982661</v>
      </c>
      <c r="AD19" s="39">
        <f>IF((AC19*1000)&gt;$E$40,-1,$E$35-($E$28*((AC19*1000)^2))-($E$29*(AC19*1000)))^0.5</f>
        <v>4030.259296668185</v>
      </c>
      <c r="AE19" s="39">
        <v>1.7296697608640605</v>
      </c>
      <c r="AF19" s="40">
        <v>3909.3257882858911</v>
      </c>
      <c r="AG19" s="40">
        <v>4.3260037157452258</v>
      </c>
      <c r="AH19" s="40">
        <v>3946.8777771863329</v>
      </c>
      <c r="AI19" s="40">
        <v>9.3593821685982661</v>
      </c>
      <c r="AJ19" s="40">
        <v>4030.259296668185</v>
      </c>
    </row>
    <row r="20" spans="2:36" x14ac:dyDescent="0.25">
      <c r="B20" s="2" t="s">
        <v>6</v>
      </c>
      <c r="E20" s="14">
        <f>1422*E5*E4*E6/(E10*E7)</f>
        <v>31.881545418762858</v>
      </c>
      <c r="AC20" s="10">
        <f>(AC19+($E$40/63)/1000)</f>
        <v>10.399313520664741</v>
      </c>
      <c r="AD20" s="39">
        <f>IF((AC20*1000)&gt;$E$40,-1,$E$35-($E$28*((AC20*1000)^2))-($E$29*(AC20*1000)))^0.5</f>
        <v>4008.9548475899555</v>
      </c>
      <c r="AE20" s="39">
        <v>1.9218552898489563</v>
      </c>
      <c r="AF20" s="40">
        <v>3876.1616135804511</v>
      </c>
      <c r="AG20" s="40">
        <v>4.8066707952724732</v>
      </c>
      <c r="AH20" s="40">
        <v>3917.4423030122125</v>
      </c>
      <c r="AI20" s="40">
        <v>10.399313520664741</v>
      </c>
      <c r="AJ20" s="40">
        <v>4008.9548475899555</v>
      </c>
    </row>
    <row r="21" spans="2:36" x14ac:dyDescent="0.25">
      <c r="B21" s="2" t="s">
        <v>7</v>
      </c>
      <c r="E21" s="14">
        <f>+LN(E12/E13)-0.75+E15</f>
        <v>3.7653127465344856</v>
      </c>
      <c r="AC21" s="10">
        <f>(AC20+($E$40/63)/1000)</f>
        <v>11.439244872731216</v>
      </c>
      <c r="AD21" s="39">
        <f>IF((AC21*1000)&gt;$E$40,-1,$E$35-($E$28*((AC21*1000)^2))-($E$29*(AC21*1000)))^0.5</f>
        <v>3986.9236514735599</v>
      </c>
      <c r="AE21" s="39">
        <v>2.114040818833852</v>
      </c>
      <c r="AF21" s="40">
        <v>3842.5893788845192</v>
      </c>
      <c r="AG21" s="40">
        <v>5.2873378747997206</v>
      </c>
      <c r="AH21" s="40">
        <v>3887.5073882114289</v>
      </c>
      <c r="AI21" s="40">
        <v>11.439244872731216</v>
      </c>
      <c r="AJ21" s="40">
        <v>3986.9236514735599</v>
      </c>
    </row>
    <row r="22" spans="2:36" x14ac:dyDescent="0.25">
      <c r="AC22" s="10">
        <f>(AC21+($E$40/63)/1000)</f>
        <v>12.479176224797691</v>
      </c>
      <c r="AD22" s="39">
        <f>IF((AC22*1000)&gt;$E$40,-1,$E$35-($E$28*((AC22*1000)^2))-($E$29*(AC22*1000)))^0.5</f>
        <v>3964.1535914206347</v>
      </c>
      <c r="AE22" s="39">
        <v>2.3062263478187477</v>
      </c>
      <c r="AF22" s="40">
        <v>3808.598293246695</v>
      </c>
      <c r="AG22" s="40">
        <v>5.768004954326968</v>
      </c>
      <c r="AH22" s="40">
        <v>3857.0614042239176</v>
      </c>
      <c r="AI22" s="40">
        <v>12.479176224797691</v>
      </c>
      <c r="AJ22" s="40">
        <v>3964.1535914206347</v>
      </c>
    </row>
    <row r="23" spans="2:36" x14ac:dyDescent="0.25">
      <c r="B23" s="15" t="s">
        <v>24</v>
      </c>
      <c r="C23" s="15"/>
      <c r="D23" s="15"/>
      <c r="E23" s="15"/>
      <c r="AC23" s="10">
        <f>(AC22+($E$40/63)/1000)</f>
        <v>13.519107576864165</v>
      </c>
      <c r="AD23" s="39">
        <f>IF((AC23*1000)&gt;$E$40,-1,$E$35-($E$28*((AC23*1000)^2))-($E$29*(AC23*1000)))^0.5</f>
        <v>3940.6318593718656</v>
      </c>
      <c r="AE23" s="39">
        <v>2.4984118768036434</v>
      </c>
      <c r="AF23" s="40">
        <v>3774.177039887129</v>
      </c>
      <c r="AG23" s="40">
        <v>6.2486720338542154</v>
      </c>
      <c r="AH23" s="40">
        <v>3826.0921506277959</v>
      </c>
      <c r="AI23" s="40">
        <v>13.519107576864165</v>
      </c>
      <c r="AJ23" s="40">
        <v>3940.6318593718656</v>
      </c>
    </row>
    <row r="24" spans="2:36" x14ac:dyDescent="0.25">
      <c r="B24" s="16" t="s">
        <v>25</v>
      </c>
      <c r="C24" s="17"/>
      <c r="D24" s="17"/>
      <c r="E24" s="18">
        <v>2.2259999999999999E-15</v>
      </c>
      <c r="AC24" s="10">
        <f>(AC23+($E$40/63)/1000)</f>
        <v>14.55903892893064</v>
      </c>
      <c r="AD24" s="39">
        <f>IF((AC24*1000)&gt;$E$40,-1,$E$35-($E$28*((AC24*1000)^2))-($E$29*(AC24*1000)))^0.5</f>
        <v>3916.3449116299248</v>
      </c>
      <c r="AE24" s="39">
        <v>2.6905974057885391</v>
      </c>
      <c r="AF24" s="40">
        <v>3739.313739442669</v>
      </c>
      <c r="AG24" s="40">
        <v>6.7293391133814628</v>
      </c>
      <c r="AH24" s="40">
        <v>3794.586815560293</v>
      </c>
      <c r="AI24" s="40">
        <v>14.55903892893064</v>
      </c>
      <c r="AJ24" s="40">
        <v>3916.3449116299248</v>
      </c>
    </row>
    <row r="25" spans="2:36" x14ac:dyDescent="0.25">
      <c r="B25" s="19" t="s">
        <v>26</v>
      </c>
      <c r="C25" s="1" t="s">
        <v>9</v>
      </c>
      <c r="D25" s="20" t="s">
        <v>10</v>
      </c>
      <c r="E25" s="21">
        <f>23300000000*E18^-1.201</f>
        <v>488011403.7338016</v>
      </c>
      <c r="AC25" s="10">
        <f>(AC24+($E$40/63)/1000)</f>
        <v>15.598970280997115</v>
      </c>
      <c r="AD25" s="39">
        <f>IF((AC25*1000)&gt;$E$40,-1,$E$35-($E$28*((AC25*1000)^2))-($E$29*(AC25*1000)))^0.5</f>
        <v>3891.2784202151661</v>
      </c>
      <c r="AE25" s="39">
        <v>2.8827829347734348</v>
      </c>
      <c r="AF25" s="40">
        <v>3703.9959098306608</v>
      </c>
      <c r="AG25" s="40">
        <v>7.2100061929087103</v>
      </c>
      <c r="AH25" s="40">
        <v>3762.531932507537</v>
      </c>
      <c r="AI25" s="40">
        <v>15.598970280997115</v>
      </c>
      <c r="AJ25" s="40">
        <v>3891.2784202151661</v>
      </c>
    </row>
    <row r="26" spans="2:36" x14ac:dyDescent="0.25">
      <c r="B26" s="22" t="s">
        <v>27</v>
      </c>
      <c r="C26" s="23" t="s">
        <v>8</v>
      </c>
      <c r="D26" s="23" t="s">
        <v>28</v>
      </c>
      <c r="E26" s="24">
        <f>E24*E17*E10*E7*E25/(E5*E13*E9^2)</f>
        <v>7.0880912577441958E-5</v>
      </c>
      <c r="AC26" s="10">
        <f>(AC25+($E$40/63)/1000)</f>
        <v>16.63890163306359</v>
      </c>
      <c r="AD26" s="39">
        <f>IF((AC26*1000)&gt;$E$40,-1,$E$35-($E$28*((AC26*1000)^2))-($E$29*(AC26*1000)))^0.5</f>
        <v>3865.4172195824431</v>
      </c>
      <c r="AE26" s="39">
        <v>3.0749684637583306</v>
      </c>
      <c r="AF26" s="40">
        <v>3668.21042234273</v>
      </c>
      <c r="AG26" s="40">
        <v>7.6906732724359577</v>
      </c>
      <c r="AH26" s="40">
        <v>3729.913333046803</v>
      </c>
      <c r="AI26" s="40">
        <v>16.63890163306359</v>
      </c>
      <c r="AJ26" s="40">
        <v>3865.4172195824431</v>
      </c>
    </row>
    <row r="27" spans="2:36" x14ac:dyDescent="0.25">
      <c r="AC27" s="10">
        <f>(AC26+($E$40/63)/1000)</f>
        <v>17.678832985130065</v>
      </c>
      <c r="AD27" s="39">
        <f>IF((AC27*1000)&gt;$E$40,-1,$E$35-($E$28*((AC27*1000)^2))-($E$29*(AC27*1000)))^0.5</f>
        <v>3838.7452481619935</v>
      </c>
      <c r="AE27" s="39">
        <v>3.2671539927432263</v>
      </c>
      <c r="AF27" s="40">
        <v>3631.9434535258665</v>
      </c>
      <c r="AG27" s="40">
        <v>8.1713403519632042</v>
      </c>
      <c r="AH27" s="40">
        <v>3696.7160950671127</v>
      </c>
      <c r="AI27" s="40">
        <v>17.678832985130065</v>
      </c>
      <c r="AJ27" s="40">
        <v>3838.7452481619935</v>
      </c>
    </row>
    <row r="28" spans="2:36" x14ac:dyDescent="0.25">
      <c r="B28" s="63"/>
      <c r="C28" s="64"/>
      <c r="D28" s="64" t="s">
        <v>29</v>
      </c>
      <c r="E28" s="65">
        <f>+E20*E26</f>
        <v>2.2597930336610752E-3</v>
      </c>
      <c r="AC28" s="10">
        <f>(AC27+($E$40/63)/1000)</f>
        <v>18.718764337196539</v>
      </c>
      <c r="AD28" s="39">
        <f>IF((AC28*1000)&gt;$E$40,-1,$E$35-($E$28*((AC28*1000)^2))-($E$29*(AC28*1000)))^0.5</f>
        <v>3811.2454841111585</v>
      </c>
      <c r="AE28" s="39">
        <v>3.459339521728122</v>
      </c>
      <c r="AF28" s="40">
        <v>3595.1804323453612</v>
      </c>
      <c r="AG28" s="40">
        <v>8.6520074314904516</v>
      </c>
      <c r="AH28" s="40">
        <v>3662.9244859268788</v>
      </c>
      <c r="AI28" s="40">
        <v>18.718764337196539</v>
      </c>
      <c r="AJ28" s="40">
        <v>3811.2454841111585</v>
      </c>
    </row>
    <row r="29" spans="2:36" x14ac:dyDescent="0.25">
      <c r="B29" s="66"/>
      <c r="C29" s="67"/>
      <c r="D29" s="67" t="s">
        <v>9</v>
      </c>
      <c r="E29" s="68">
        <f>+E21*E20</f>
        <v>120.04398934448592</v>
      </c>
      <c r="F29" s="29"/>
      <c r="AC29" s="10">
        <f>(AC28+($E$40/63)/1000)</f>
        <v>19.758695689263014</v>
      </c>
      <c r="AD29" s="39">
        <f>IF((AC29*1000)&gt;$E$40,-1,$E$35-($E$28*((AC29*1000)^2))-($E$29*(AC29*1000)))^0.5</f>
        <v>3782.8998745748877</v>
      </c>
      <c r="AE29" s="39">
        <v>3.6515250507130177</v>
      </c>
      <c r="AF29" s="40">
        <v>3557.9059820507582</v>
      </c>
      <c r="AG29" s="40">
        <v>9.132674511017699</v>
      </c>
      <c r="AH29" s="40">
        <v>3628.5218999289032</v>
      </c>
      <c r="AI29" s="40">
        <v>19.758695689263014</v>
      </c>
      <c r="AJ29" s="40">
        <v>3782.8998745748877</v>
      </c>
    </row>
    <row r="30" spans="2:36" x14ac:dyDescent="0.25">
      <c r="AC30" s="10">
        <f>(AC29+($E$40/63)/1000)</f>
        <v>20.798627041329489</v>
      </c>
      <c r="AD30" s="39">
        <f>IF((AC30*1000)&gt;$E$40,-1,$E$35-($E$28*((AC30*1000)^2))-($E$29*(AC30*1000)))^0.5</f>
        <v>3753.6892576489736</v>
      </c>
      <c r="AE30" s="39">
        <v>3.8437105796979134</v>
      </c>
      <c r="AF30" s="40">
        <v>3520.1038560801248</v>
      </c>
      <c r="AG30" s="40">
        <v>9.6133415905449464</v>
      </c>
      <c r="AH30" s="40">
        <v>3593.4907894011844</v>
      </c>
      <c r="AI30" s="40">
        <v>20.798627041329489</v>
      </c>
      <c r="AJ30" s="40">
        <v>3753.6892576489736</v>
      </c>
    </row>
    <row r="31" spans="2:36" ht="14.4" x14ac:dyDescent="0.35">
      <c r="B31" s="60" t="s">
        <v>83</v>
      </c>
      <c r="AC31" s="10">
        <f>(AC30+($E$40/63)/1000)</f>
        <v>21.838558393395964</v>
      </c>
      <c r="AD31" s="39">
        <f>IF((AC31*1000)&gt;$E$40,-1,$E$35-($E$28*((AC31*1000)^2))-($E$29*(AC31*1000)))^0.5</f>
        <v>3723.5932761177733</v>
      </c>
      <c r="AE31" s="39">
        <v>4.0358961086828087</v>
      </c>
      <c r="AF31" s="40">
        <v>3481.7568672369671</v>
      </c>
      <c r="AG31" s="40">
        <v>10.094008670072194</v>
      </c>
      <c r="AH31" s="40">
        <v>3557.8125885640961</v>
      </c>
      <c r="AI31" s="40">
        <v>21.838558393395964</v>
      </c>
      <c r="AJ31" s="40">
        <v>3723.5932761177733</v>
      </c>
    </row>
    <row r="32" spans="2:36" x14ac:dyDescent="0.25">
      <c r="B32" s="50" t="s">
        <v>31</v>
      </c>
      <c r="C32" s="51" t="s">
        <v>30</v>
      </c>
      <c r="D32" s="51" t="s">
        <v>33</v>
      </c>
      <c r="E32" s="69">
        <v>1000</v>
      </c>
      <c r="AC32" s="10">
        <f>(AC31+($E$40/63)/1000)</f>
        <v>22.878489745462439</v>
      </c>
      <c r="AD32" s="39">
        <f>IF((AC32*1000)&gt;$E$40,-1,$E$35-($E$28*((AC32*1000)^2))-($E$29*(AC32*1000)))^0.5</f>
        <v>3692.5902818941713</v>
      </c>
      <c r="AE32" s="39">
        <v>4.228081637667704</v>
      </c>
      <c r="AF32" s="40">
        <v>3442.8468092550092</v>
      </c>
      <c r="AG32" s="40">
        <v>10.574675749599441</v>
      </c>
      <c r="AH32" s="40">
        <v>3521.4676292372301</v>
      </c>
      <c r="AI32" s="40">
        <v>22.878489745462439</v>
      </c>
      <c r="AJ32" s="40">
        <v>3692.5902818941713</v>
      </c>
    </row>
    <row r="33" spans="2:36" ht="13.8" x14ac:dyDescent="0.25">
      <c r="B33" s="55" t="s">
        <v>48</v>
      </c>
      <c r="C33" s="56"/>
      <c r="D33" s="56"/>
      <c r="E33" s="57">
        <f>+E28*(E32^2)</f>
        <v>2259.7930336610752</v>
      </c>
      <c r="AC33" s="10">
        <f>(AC32+($E$40/63)/1000)</f>
        <v>23.918421097528913</v>
      </c>
      <c r="AD33" s="39">
        <f>IF((AC33*1000)&gt;$E$40,-1,$E$35-($E$28*((AC33*1000)^2))-($E$29*(AC33*1000)))^0.5</f>
        <v>3660.6572299190557</v>
      </c>
      <c r="AE33" s="39">
        <v>4.4202671666525992</v>
      </c>
      <c r="AF33" s="40">
        <v>3403.3543697251134</v>
      </c>
      <c r="AG33" s="40">
        <v>11.055342829126689</v>
      </c>
      <c r="AH33" s="40">
        <v>3484.4350472885444</v>
      </c>
      <c r="AI33" s="40">
        <v>23.918421097528913</v>
      </c>
      <c r="AJ33" s="40">
        <v>3660.6572299190557</v>
      </c>
    </row>
    <row r="34" spans="2:36" x14ac:dyDescent="0.25">
      <c r="B34" s="55" t="s">
        <v>34</v>
      </c>
      <c r="C34" s="56"/>
      <c r="D34" s="56"/>
      <c r="E34" s="57">
        <f>+E29*E32</f>
        <v>120043.98934448592</v>
      </c>
      <c r="AC34" s="10">
        <f>(AC33+($E$40/63)/1000)</f>
        <v>24.958352449595388</v>
      </c>
      <c r="AD34" s="39">
        <f>IF((AC34*1000)&gt;$E$40,-1,$E$35-($E$28*((AC34*1000)^2))-($E$29*(AC34*1000)))^0.5</f>
        <v>3627.7695600751194</v>
      </c>
      <c r="AE34" s="39">
        <v>4.6124526956374945</v>
      </c>
      <c r="AF34" s="40">
        <v>3363.2590331909705</v>
      </c>
      <c r="AG34" s="40">
        <v>11.536009908653936</v>
      </c>
      <c r="AH34" s="40">
        <v>3446.6926785494356</v>
      </c>
      <c r="AI34" s="40">
        <v>24.958352449595388</v>
      </c>
      <c r="AJ34" s="40">
        <v>3627.7695600751194</v>
      </c>
    </row>
    <row r="35" spans="2:36" ht="15" x14ac:dyDescent="0.35">
      <c r="B35" s="55" t="s">
        <v>49</v>
      </c>
      <c r="C35" s="56"/>
      <c r="D35" s="56" t="s">
        <v>52</v>
      </c>
      <c r="E35" s="58">
        <f>+E16^2</f>
        <v>17564481</v>
      </c>
      <c r="AC35" s="10">
        <f>(AC34+($E$40/63)/1000)</f>
        <v>25.998283801661863</v>
      </c>
      <c r="AD35" s="39">
        <f>IF((AC35*1000)&gt;$E$40,-1,$E$35-($E$28*((AC35*1000)^2))-($E$29*(AC35*1000)))^0.5</f>
        <v>3593.9010654282329</v>
      </c>
      <c r="AE35" s="39">
        <v>4.8046382246223898</v>
      </c>
      <c r="AF35" s="40">
        <v>3322.5389730202278</v>
      </c>
      <c r="AG35" s="40">
        <v>12.016676988181183</v>
      </c>
      <c r="AH35" s="40">
        <v>3408.2169427057256</v>
      </c>
      <c r="AI35" s="40">
        <v>25.998283801661863</v>
      </c>
      <c r="AJ35" s="40">
        <v>3593.9010654282329</v>
      </c>
    </row>
    <row r="36" spans="2:36" ht="15" x14ac:dyDescent="0.35">
      <c r="B36" s="55" t="s">
        <v>50</v>
      </c>
      <c r="C36" s="56"/>
      <c r="D36" s="56" t="s">
        <v>52</v>
      </c>
      <c r="E36" s="59">
        <f>+E35-E33-E34</f>
        <v>17442177.217621855</v>
      </c>
      <c r="AC36" s="10">
        <f>(AC35+($E$40/63)/1000)</f>
        <v>27.038215153728338</v>
      </c>
      <c r="AD36" s="39">
        <f>IF((AC36*1000)&gt;$E$40,-1,$E$35-($E$28*((AC36*1000)^2))-($E$29*(AC36*1000)))^0.5</f>
        <v>3559.0237448202483</v>
      </c>
      <c r="AE36" s="39">
        <v>4.996823753607285</v>
      </c>
      <c r="AF36" s="40">
        <v>3281.1709304179763</v>
      </c>
      <c r="AG36" s="40">
        <v>12.497344067708431</v>
      </c>
      <c r="AH36" s="40">
        <v>3368.982713418543</v>
      </c>
      <c r="AI36" s="40">
        <v>27.038215153728338</v>
      </c>
      <c r="AJ36" s="40">
        <v>3559.0237448202483</v>
      </c>
    </row>
    <row r="37" spans="2:36" ht="14.4" x14ac:dyDescent="0.35">
      <c r="B37" s="52" t="s">
        <v>51</v>
      </c>
      <c r="C37" s="53"/>
      <c r="D37" s="53" t="s">
        <v>32</v>
      </c>
      <c r="E37" s="54">
        <f>+E36^0.5</f>
        <v>4176.3832699624036</v>
      </c>
      <c r="AC37" s="10">
        <f>(AC36+($E$40/63)/1000)</f>
        <v>28.078146505794813</v>
      </c>
      <c r="AD37" s="39">
        <f>IF((AC37*1000)&gt;$E$40,-1,$E$35-($E$28*((AC37*1000)^2))-($E$29*(AC37*1000)))^0.5</f>
        <v>3523.1076374888257</v>
      </c>
      <c r="AE37" s="39">
        <v>5.1890092825921803</v>
      </c>
      <c r="AF37" s="40">
        <v>3239.1300786608795</v>
      </c>
      <c r="AG37" s="40">
        <v>12.978011147235678</v>
      </c>
      <c r="AH37" s="40">
        <v>3328.9631726208813</v>
      </c>
      <c r="AI37" s="40">
        <v>28.078146505794813</v>
      </c>
      <c r="AJ37" s="40">
        <v>3523.1076374888257</v>
      </c>
    </row>
    <row r="38" spans="2:36" x14ac:dyDescent="0.25">
      <c r="AC38" s="10">
        <f>(AC37+($E$40/63)/1000)</f>
        <v>29.118077857861287</v>
      </c>
      <c r="AD38" s="39">
        <f>IF((AC38*1000)&gt;$E$40,-1,$E$35-($E$28*((AC38*1000)^2))-($E$29*(AC38*1000)))^0.5</f>
        <v>3486.1206369687543</v>
      </c>
      <c r="AE38" s="39">
        <v>5.3811948115770756</v>
      </c>
      <c r="AF38" s="40">
        <v>3196.3898702810502</v>
      </c>
      <c r="AG38" s="40">
        <v>13.458678226762926</v>
      </c>
      <c r="AH38" s="40">
        <v>3288.1296465628793</v>
      </c>
      <c r="AI38" s="40">
        <v>29.118077857861287</v>
      </c>
      <c r="AJ38" s="40">
        <v>3486.1206369687543</v>
      </c>
    </row>
    <row r="39" spans="2:36" x14ac:dyDescent="0.25">
      <c r="B39" s="60" t="s">
        <v>82</v>
      </c>
      <c r="J39" s="25"/>
      <c r="AC39" s="10">
        <f>(AC38+($E$40/63)/1000)</f>
        <v>30.158009209927762</v>
      </c>
      <c r="AD39" s="39">
        <f>IF((AC39*1000)&gt;$E$40,-1,$E$35-($E$28*((AC39*1000)^2))-($E$29*(AC39*1000)))^0.5</f>
        <v>3448.0282810174817</v>
      </c>
      <c r="AE39" s="39">
        <v>5.5733803405619708</v>
      </c>
      <c r="AF39" s="40">
        <v>3152.9218645042565</v>
      </c>
      <c r="AG39" s="40">
        <v>13.939345306290173</v>
      </c>
      <c r="AH39" s="40">
        <v>3246.4514207256948</v>
      </c>
      <c r="AI39" s="40">
        <v>30.158009209927762</v>
      </c>
      <c r="AJ39" s="40">
        <v>3448.0282810174817</v>
      </c>
    </row>
    <row r="40" spans="2:36" x14ac:dyDescent="0.25">
      <c r="B40" s="50" t="s">
        <v>40</v>
      </c>
      <c r="C40" s="51"/>
      <c r="D40" s="51" t="s">
        <v>33</v>
      </c>
      <c r="E40" s="73">
        <f>(-E29+(E29^2+4*E28*E35)^0.5)/(2*E28)</f>
        <v>65515.675180187856</v>
      </c>
      <c r="J40" s="25"/>
      <c r="AC40" s="10">
        <f>(AC39+($E$40/63)/1000)</f>
        <v>31.197940561994237</v>
      </c>
      <c r="AD40" s="39">
        <f>IF((AC40*1000)&gt;$E$40,-1,$E$35-($E$28*((AC40*1000)^2))-($E$29*(AC40*1000)))^0.5</f>
        <v>3408.7935136823553</v>
      </c>
      <c r="AE40" s="39">
        <v>5.7655658695468661</v>
      </c>
      <c r="AF40" s="40">
        <v>3108.6955317281704</v>
      </c>
      <c r="AG40" s="40">
        <v>14.420012385817421</v>
      </c>
      <c r="AH40" s="40">
        <v>3203.8955301701958</v>
      </c>
      <c r="AI40" s="40">
        <v>31.197940561994237</v>
      </c>
      <c r="AJ40" s="40">
        <v>3408.7935136823553</v>
      </c>
    </row>
    <row r="41" spans="2:36" x14ac:dyDescent="0.25">
      <c r="B41" s="52"/>
      <c r="C41" s="53"/>
      <c r="D41" s="53" t="s">
        <v>41</v>
      </c>
      <c r="E41" s="74">
        <f>+E40/1000</f>
        <v>65.515675180187856</v>
      </c>
      <c r="AC41" s="10">
        <f>(AC40+($E$40/63)/1000)</f>
        <v>32.237871914060712</v>
      </c>
      <c r="AD41" s="39">
        <f>IF((AC41*1000)&gt;$E$40,-1,$E$35-($E$28*((AC41*1000)^2))-($E$29*(AC41*1000)))^0.5</f>
        <v>3368.3764148590963</v>
      </c>
      <c r="AE41" s="39">
        <v>5.9577513985317614</v>
      </c>
      <c r="AF41" s="40">
        <v>3063.6780311887205</v>
      </c>
      <c r="AG41" s="40">
        <v>14.900679465344668</v>
      </c>
      <c r="AH41" s="40">
        <v>3160.426521206236</v>
      </c>
      <c r="AI41" s="40">
        <v>32.237871914060712</v>
      </c>
      <c r="AJ41" s="40">
        <v>3368.3764148590963</v>
      </c>
    </row>
    <row r="42" spans="2:36" x14ac:dyDescent="0.25">
      <c r="AC42" s="10">
        <f>(AC41+($E$40/63)/1000)</f>
        <v>33.277803266127187</v>
      </c>
      <c r="AD42" s="39">
        <f>IF((AC42*1000)&gt;$E$40,-1,$E$35-($E$28*((AC42*1000)^2))-($E$29*(AC42*1000)))^0.5</f>
        <v>3326.7338917419788</v>
      </c>
      <c r="AE42" s="39">
        <v>6.1499369275166567</v>
      </c>
      <c r="AF42" s="40">
        <v>3017.8339571742695</v>
      </c>
      <c r="AG42" s="40">
        <v>15.381346544871915</v>
      </c>
      <c r="AH42" s="40">
        <v>3116.0061794273561</v>
      </c>
      <c r="AI42" s="40">
        <v>33.277803266127187</v>
      </c>
      <c r="AJ42" s="40">
        <v>3326.7338917419788</v>
      </c>
    </row>
    <row r="43" spans="2:36" x14ac:dyDescent="0.25">
      <c r="AC43" s="10">
        <f>(AC42+($E$40/63)/1000)</f>
        <v>34.317734618193661</v>
      </c>
      <c r="AD43" s="39">
        <f>IF((AC43*1000)&gt;$E$40,-1,$E$35-($E$28*((AC43*1000)^2))-($E$29*(AC43*1000)))^0.5</f>
        <v>3283.8193253862246</v>
      </c>
      <c r="AE43" s="39">
        <v>6.3421224565015519</v>
      </c>
      <c r="AF43" s="40">
        <v>2971.1250481667439</v>
      </c>
      <c r="AG43" s="40">
        <v>15.862013624399163</v>
      </c>
      <c r="AH43" s="40">
        <v>3070.5932181097683</v>
      </c>
      <c r="AI43" s="40">
        <v>34.317734618193661</v>
      </c>
      <c r="AJ43" s="40">
        <v>3283.8193253862246</v>
      </c>
    </row>
    <row r="44" spans="2:36" x14ac:dyDescent="0.25">
      <c r="AC44" s="10">
        <f>(AC43+($E$40/63)/1000)</f>
        <v>35.357665970260136</v>
      </c>
      <c r="AD44" s="39">
        <f>IF((AC44*1000)&gt;$E$40,-1,$E$35-($E$28*((AC44*1000)^2))-($E$29*(AC44*1000)))^0.5</f>
        <v>3239.5821641262532</v>
      </c>
      <c r="AE44" s="39">
        <v>6.5343079854864472</v>
      </c>
      <c r="AF44" s="40">
        <v>2923.5098520609722</v>
      </c>
      <c r="AG44" s="40">
        <v>16.342680703926408</v>
      </c>
      <c r="AH44" s="40">
        <v>3024.1429196650838</v>
      </c>
      <c r="AI44" s="40">
        <v>35.357665970260136</v>
      </c>
      <c r="AJ44" s="40">
        <v>3239.5821641262532</v>
      </c>
    </row>
    <row r="45" spans="2:36" x14ac:dyDescent="0.25">
      <c r="AC45" s="10">
        <f>(AC44+($E$40/63)/1000)</f>
        <v>36.397597322326611</v>
      </c>
      <c r="AD45" s="39">
        <f>IF((AC45*1000)&gt;$E$40,-1,$E$35-($E$28*((AC45*1000)^2))-($E$29*(AC45*1000)))^0.5</f>
        <v>3193.9674537320243</v>
      </c>
      <c r="AE45" s="39">
        <v>6.7264935144713425</v>
      </c>
      <c r="AF45" s="40">
        <v>2874.9433390651916</v>
      </c>
      <c r="AG45" s="40">
        <v>16.823347783453656</v>
      </c>
      <c r="AH45" s="40">
        <v>2976.6067211853378</v>
      </c>
      <c r="AI45" s="40">
        <v>36.397597322326611</v>
      </c>
      <c r="AJ45" s="40">
        <v>3193.9674537320243</v>
      </c>
    </row>
    <row r="46" spans="2:36" x14ac:dyDescent="0.25">
      <c r="AC46" s="10">
        <f>(AC45+($E$40/63)/1000)</f>
        <v>37.437528674393086</v>
      </c>
      <c r="AD46" s="39">
        <f>IF((AC46*1000)&gt;$E$40,-1,$E$35-($E$28*((AC46*1000)^2))-($E$29*(AC46*1000)))^0.5</f>
        <v>3146.9152918220593</v>
      </c>
      <c r="AE46" s="39">
        <v>6.9186790434562377</v>
      </c>
      <c r="AF46" s="40">
        <v>2825.3764519187644</v>
      </c>
      <c r="AG46" s="40">
        <v>17.304014862980903</v>
      </c>
      <c r="AH46" s="40">
        <v>2927.931733022052</v>
      </c>
      <c r="AI46" s="40">
        <v>37.437528674393086</v>
      </c>
      <c r="AJ46" s="40">
        <v>3146.9152918220593</v>
      </c>
    </row>
    <row r="47" spans="2:36" x14ac:dyDescent="0.25">
      <c r="AC47" s="10">
        <f>(AC46+($E$40/63)/1000)</f>
        <v>38.477460026459561</v>
      </c>
      <c r="AD47" s="39">
        <f>IF((AC47*1000)&gt;$E$40,-1,$E$35-($E$28*((AC47*1000)^2))-($E$29*(AC47*1000)))^0.5</f>
        <v>3098.3601910264078</v>
      </c>
      <c r="AE47" s="39">
        <v>7.110864572441133</v>
      </c>
      <c r="AF47" s="40">
        <v>2774.7555805444972</v>
      </c>
      <c r="AG47" s="40">
        <v>17.784681942508151</v>
      </c>
      <c r="AH47" s="40">
        <v>2878.0601766564619</v>
      </c>
      <c r="AI47" s="40">
        <v>38.477460026459561</v>
      </c>
      <c r="AJ47" s="40">
        <v>3098.3601910264078</v>
      </c>
    </row>
    <row r="48" spans="2:36" x14ac:dyDescent="0.25">
      <c r="AC48" s="10">
        <f>(AC47+($E$40/63)/1000)</f>
        <v>39.517391378526035</v>
      </c>
      <c r="AD48" s="39">
        <f>IF((AC48*1000)&gt;$E$40,-1,$E$35-($E$28*((AC48*1000)^2))-($E$29*(AC48*1000)))^0.5</f>
        <v>3048.2303314875121</v>
      </c>
      <c r="AE48" s="39">
        <v>7.3030501014260283</v>
      </c>
      <c r="AF48" s="40">
        <v>2723.0219450001873</v>
      </c>
      <c r="AG48" s="40">
        <v>18.265349022035398</v>
      </c>
      <c r="AH48" s="40">
        <v>2826.9287246516587</v>
      </c>
      <c r="AI48" s="40">
        <v>39.517391378526035</v>
      </c>
      <c r="AJ48" s="40">
        <v>3048.2303314875121</v>
      </c>
    </row>
    <row r="49" spans="3:36" x14ac:dyDescent="0.25">
      <c r="AC49" s="10">
        <f>(AC48+($E$40/63)/1000)</f>
        <v>40.55732273059251</v>
      </c>
      <c r="AD49" s="39">
        <f>IF((AC49*1000)&gt;$E$40,-1,$E$35-($E$28*((AC49*1000)^2))-($E$29*(AC49*1000)))^0.5</f>
        <v>2996.4466781995857</v>
      </c>
      <c r="AE49" s="39">
        <v>7.4952356304109236</v>
      </c>
      <c r="AF49" s="40">
        <v>2670.1108663548753</v>
      </c>
      <c r="AG49" s="40">
        <v>18.746016101562645</v>
      </c>
      <c r="AH49" s="40">
        <v>2774.4677209605452</v>
      </c>
      <c r="AI49" s="40">
        <v>40.55732273059251</v>
      </c>
      <c r="AJ49" s="40">
        <v>2996.4466781995857</v>
      </c>
    </row>
    <row r="50" spans="3:36" x14ac:dyDescent="0.25">
      <c r="AC50" s="10">
        <f>(AC49+($E$40/63)/1000)</f>
        <v>41.597254082658985</v>
      </c>
      <c r="AD50" s="39">
        <f>IF((AC50*1000)&gt;$E$40,-1,$E$35-($E$28*((AC50*1000)^2))-($E$29*(AC50*1000)))^0.5</f>
        <v>2942.9219319947633</v>
      </c>
      <c r="AE50" s="39">
        <v>7.6874211593958188</v>
      </c>
      <c r="AF50" s="40">
        <v>2615.9508995361844</v>
      </c>
      <c r="AG50" s="40">
        <v>19.226683181089893</v>
      </c>
      <c r="AH50" s="40">
        <v>2720.6002539200554</v>
      </c>
      <c r="AI50" s="40">
        <v>41.597254082658985</v>
      </c>
      <c r="AJ50" s="40">
        <v>2942.9219319947633</v>
      </c>
    </row>
    <row r="51" spans="3:36" x14ac:dyDescent="0.25">
      <c r="AC51" s="10">
        <f>(AC50+($E$40/63)/1000)</f>
        <v>42.63718543472546</v>
      </c>
      <c r="AD51" s="39">
        <f>IF((AC51*1000)&gt;$E$40,-1,$E$35-($E$28*((AC51*1000)^2))-($E$29*(AC51*1000)))^0.5</f>
        <v>2887.5592740873458</v>
      </c>
      <c r="AE51" s="39">
        <v>7.8796066883807141</v>
      </c>
      <c r="AF51" s="40">
        <v>2560.462794774799</v>
      </c>
      <c r="AG51" s="40">
        <v>19.70735026061714</v>
      </c>
      <c r="AH51" s="40">
        <v>2665.2410463585193</v>
      </c>
      <c r="AI51" s="40">
        <v>42.63718543472546</v>
      </c>
      <c r="AJ51" s="40">
        <v>2887.5592740873458</v>
      </c>
    </row>
    <row r="52" spans="3:36" x14ac:dyDescent="0.25">
      <c r="AC52" s="10">
        <f>(AC51+($E$40/63)/1000)</f>
        <v>43.677116786791935</v>
      </c>
      <c r="AD52" s="39">
        <f>IF((AC52*1000)&gt;$E$40,-1,$E$35-($E$28*((AC52*1000)^2))-($E$29*(AC52*1000)))^0.5</f>
        <v>2830.2508521241516</v>
      </c>
      <c r="AE52" s="39">
        <v>8.0717922173656103</v>
      </c>
      <c r="AF52" s="40">
        <v>2503.5582442898717</v>
      </c>
      <c r="AG52" s="40">
        <v>20.188017340144388</v>
      </c>
      <c r="AH52" s="40">
        <v>2608.2951166126036</v>
      </c>
      <c r="AI52" s="40">
        <v>43.677116786791935</v>
      </c>
      <c r="AJ52" s="40">
        <v>2830.2508521241516</v>
      </c>
    </row>
    <row r="53" spans="3:36" x14ac:dyDescent="0.25">
      <c r="AC53" s="10">
        <f>(AC52+($E$40/63)/1000)</f>
        <v>44.717048138858409</v>
      </c>
      <c r="AD53" s="39">
        <f>IF((AC53*1000)&gt;$E$40,-1,$E$35-($E$28*((AC53*1000)^2))-($E$29*(AC53*1000)))^0.5</f>
        <v>2770.8759394026865</v>
      </c>
      <c r="AE53" s="39">
        <v>8.2639777463505055</v>
      </c>
      <c r="AF53" s="40">
        <v>2445.1383572635732</v>
      </c>
      <c r="AG53" s="40">
        <v>20.668684419671635</v>
      </c>
      <c r="AH53" s="40">
        <v>2549.6561497744315</v>
      </c>
      <c r="AI53" s="40">
        <v>44.717048138858409</v>
      </c>
      <c r="AJ53" s="40">
        <v>2770.8759394026865</v>
      </c>
    </row>
    <row r="54" spans="3:36" x14ac:dyDescent="0.25">
      <c r="AC54" s="10">
        <f>(AC53+($E$40/63)/1000)</f>
        <v>45.756979490924884</v>
      </c>
      <c r="AD54" s="39">
        <f>IF((AC54*1000)&gt;$E$40,-1,$E$35-($E$28*((AC54*1000)^2))-($E$29*(AC54*1000)))^0.5</f>
        <v>2709.2986764477537</v>
      </c>
      <c r="AE54" s="39">
        <v>8.4561632753354008</v>
      </c>
      <c r="AF54" s="40">
        <v>2385.0917873858516</v>
      </c>
      <c r="AG54" s="40">
        <v>21.149351499198882</v>
      </c>
      <c r="AH54" s="40">
        <v>2489.2044985108232</v>
      </c>
      <c r="AI54" s="40">
        <v>45.756979490924884</v>
      </c>
      <c r="AJ54" s="40">
        <v>2709.2986764477537</v>
      </c>
    </row>
    <row r="55" spans="3:36" x14ac:dyDescent="0.25">
      <c r="C55" s="26"/>
      <c r="D55" s="26"/>
      <c r="E55" s="26"/>
      <c r="AC55" s="10">
        <f>(AC54+($E$40/63)/1000)</f>
        <v>46.796910842991359</v>
      </c>
      <c r="AD55" s="39">
        <f>IF((AC55*1000)&gt;$E$40,-1,$E$35-($E$28*((AC55*1000)^2))-($E$29*(AC55*1000)))^0.5</f>
        <v>2645.3652726744513</v>
      </c>
      <c r="AE55" s="39">
        <v>8.6483488043202961</v>
      </c>
      <c r="AF55" s="40">
        <v>2323.2924109619253</v>
      </c>
      <c r="AG55" s="40">
        <v>21.63001857872613</v>
      </c>
      <c r="AH55" s="40">
        <v>2426.804704815981</v>
      </c>
      <c r="AI55" s="40">
        <v>46.796910842991359</v>
      </c>
      <c r="AJ55" s="40">
        <v>2645.3652726744513</v>
      </c>
    </row>
    <row r="56" spans="3:36" x14ac:dyDescent="0.25">
      <c r="C56" s="26"/>
      <c r="D56" s="26"/>
      <c r="E56" s="26"/>
      <c r="AC56" s="10">
        <f>(AC55+($E$40/63)/1000)</f>
        <v>47.836842195057834</v>
      </c>
      <c r="AD56" s="39">
        <f>IF((AC56*1000)&gt;$E$40,-1,$E$35-($E$28*((AC56*1000)^2))-($E$29*(AC56*1000)))^0.5</f>
        <v>2578.900501099643</v>
      </c>
      <c r="AE56" s="39">
        <v>8.8405343333051913</v>
      </c>
      <c r="AF56" s="40">
        <v>2259.5964161538059</v>
      </c>
      <c r="AG56" s="40">
        <v>22.110685658253377</v>
      </c>
      <c r="AH56" s="40">
        <v>2362.3023942361742</v>
      </c>
      <c r="AI56" s="40">
        <v>47.836842195057834</v>
      </c>
      <c r="AJ56" s="40">
        <v>2578.900501099643</v>
      </c>
    </row>
    <row r="57" spans="3:36" x14ac:dyDescent="0.25">
      <c r="C57" s="26"/>
      <c r="D57" s="26"/>
      <c r="E57" s="26"/>
      <c r="AC57" s="10">
        <f>(AC56+($E$40/63)/1000)</f>
        <v>48.876773547124309</v>
      </c>
      <c r="AD57" s="39">
        <f>IF((AC57*1000)&gt;$E$40,-1,$E$35-($E$28*((AC57*1000)^2))-($E$29*(AC57*1000)))^0.5</f>
        <v>2509.7032542317825</v>
      </c>
      <c r="AE57" s="39">
        <v>9.0327198622900866</v>
      </c>
      <c r="AF57" s="40">
        <v>2193.8386097069633</v>
      </c>
      <c r="AG57" s="40">
        <v>22.591352737780625</v>
      </c>
      <c r="AH57" s="40">
        <v>2295.5203364155714</v>
      </c>
      <c r="AI57" s="40">
        <v>48.876773547124309</v>
      </c>
      <c r="AJ57" s="40">
        <v>2509.7032542317825</v>
      </c>
    </row>
    <row r="58" spans="3:36" x14ac:dyDescent="0.25">
      <c r="C58" s="26"/>
      <c r="D58" s="26"/>
      <c r="E58" s="26"/>
      <c r="AC58" s="10">
        <f>(AC57+($E$40/63)/1000)</f>
        <v>49.916704899190783</v>
      </c>
      <c r="AD58" s="39">
        <f>IF((AC58*1000)&gt;$E$40,-1,$E$35-($E$28*((AC58*1000)^2))-($E$29*(AC58*1000)))^0.5</f>
        <v>2437.5408335165994</v>
      </c>
      <c r="AE58" s="39">
        <v>9.2249053912749819</v>
      </c>
      <c r="AF58" s="40">
        <v>2125.8276673970654</v>
      </c>
      <c r="AG58" s="40">
        <v>23.072019817307872</v>
      </c>
      <c r="AH58" s="40">
        <v>2226.2533805852995</v>
      </c>
      <c r="AI58" s="40">
        <v>49.916704899190783</v>
      </c>
      <c r="AJ58" s="40">
        <v>2437.5408335165994</v>
      </c>
    </row>
    <row r="59" spans="3:36" x14ac:dyDescent="0.25">
      <c r="C59" s="26"/>
      <c r="D59" s="26"/>
      <c r="E59" s="26"/>
      <c r="AC59" s="10">
        <f>(AC58+($E$40/63)/1000)</f>
        <v>50.956636251257258</v>
      </c>
      <c r="AD59" s="39">
        <f>IF((AC59*1000)&gt;$E$40,-1,$E$35-($E$28*((AC59*1000)^2))-($E$29*(AC59*1000)))^0.5</f>
        <v>2362.1415001751257</v>
      </c>
      <c r="AE59" s="39">
        <v>9.4170909202598772</v>
      </c>
      <c r="AF59" s="40">
        <v>2055.3399334379519</v>
      </c>
      <c r="AG59" s="40">
        <v>23.55268689683512</v>
      </c>
      <c r="AH59" s="40">
        <v>2154.2618459286723</v>
      </c>
      <c r="AI59" s="40">
        <v>50.956636251257258</v>
      </c>
      <c r="AJ59" s="40">
        <v>2362.1415001751257</v>
      </c>
    </row>
    <row r="60" spans="3:36" x14ac:dyDescent="0.25">
      <c r="C60" s="26"/>
      <c r="D60" s="26"/>
      <c r="E60" s="26"/>
      <c r="AC60" s="10">
        <f>(AC59+($E$40/63)/1000)</f>
        <v>51.996567603323733</v>
      </c>
      <c r="AD60" s="39">
        <f>IF((AC60*1000)&gt;$E$40,-1,$E$35-($E$28*((AC60*1000)^2))-($E$29*(AC60*1000)))^0.5</f>
        <v>2283.18459167628</v>
      </c>
      <c r="AE60" s="39">
        <v>9.6092764492447724</v>
      </c>
      <c r="AF60" s="40">
        <v>1982.1111868365542</v>
      </c>
      <c r="AG60" s="40">
        <v>24.033353976362367</v>
      </c>
      <c r="AH60" s="40">
        <v>2079.2627476264438</v>
      </c>
      <c r="AI60" s="40">
        <v>51.996567603323733</v>
      </c>
      <c r="AJ60" s="40">
        <v>2283.18459167628</v>
      </c>
    </row>
    <row r="61" spans="3:36" x14ac:dyDescent="0.25">
      <c r="C61" s="26"/>
      <c r="D61" s="26"/>
      <c r="E61" s="26"/>
      <c r="AC61" s="10">
        <f>(AC60+($E$40/63)/1000)</f>
        <v>53.036498955390208</v>
      </c>
      <c r="AD61" s="39">
        <f>IF((AC61*1000)&gt;$E$40,-1,$E$35-($E$28*((AC61*1000)^2))-($E$29*(AC61*1000)))^0.5</f>
        <v>2200.2871525134988</v>
      </c>
      <c r="AE61" s="39">
        <v>9.8014619782296677</v>
      </c>
      <c r="AF61" s="40">
        <v>1905.8254947566711</v>
      </c>
      <c r="AG61" s="40">
        <v>24.514021055889614</v>
      </c>
      <c r="AH61" s="40">
        <v>2000.9179226286722</v>
      </c>
      <c r="AI61" s="40">
        <v>53.036498955390208</v>
      </c>
      <c r="AJ61" s="40">
        <v>2200.2871525134988</v>
      </c>
    </row>
    <row r="62" spans="3:36" x14ac:dyDescent="0.25">
      <c r="C62" s="26"/>
      <c r="D62" s="26"/>
      <c r="E62" s="26"/>
      <c r="AC62" s="10">
        <f>(AC61+($E$40/63)/1000)</f>
        <v>54.076430307456683</v>
      </c>
      <c r="AD62" s="39">
        <f>IF((AC62*1000)&gt;$E$40,-1,$E$35-($E$28*((AC62*1000)^2))-($E$29*(AC62*1000)))^0.5</f>
        <v>2112.9854444348484</v>
      </c>
      <c r="AE62" s="39">
        <v>9.993647507214563</v>
      </c>
      <c r="AF62" s="40">
        <v>1826.0997838098606</v>
      </c>
      <c r="AG62" s="40">
        <v>24.994688135416862</v>
      </c>
      <c r="AH62" s="40">
        <v>1918.8175992294669</v>
      </c>
      <c r="AI62" s="40">
        <v>54.076430307456683</v>
      </c>
      <c r="AJ62" s="40">
        <v>2112.9854444348484</v>
      </c>
    </row>
    <row r="63" spans="3:36" x14ac:dyDescent="0.25">
      <c r="C63" s="26"/>
      <c r="D63" s="26"/>
      <c r="E63" s="26"/>
      <c r="AC63" s="10">
        <f>(AC62+($E$40/63)/1000)</f>
        <v>55.116361659523157</v>
      </c>
      <c r="AD63" s="39">
        <f>IF((AC63*1000)&gt;$E$40,-1,$E$35-($E$28*((AC63*1000)^2))-($E$29*(AC63*1000)))^0.5</f>
        <v>2020.7087084240272</v>
      </c>
      <c r="AE63" s="39">
        <v>10.185833036199458</v>
      </c>
      <c r="AF63" s="40">
        <v>1742.461927526778</v>
      </c>
      <c r="AG63" s="40">
        <v>25.475355214944109</v>
      </c>
      <c r="AH63" s="40">
        <v>1832.4570695422437</v>
      </c>
      <c r="AI63" s="40">
        <v>55.116361659523157</v>
      </c>
      <c r="AJ63" s="40">
        <v>2020.7087084240272</v>
      </c>
    </row>
    <row r="64" spans="3:36" x14ac:dyDescent="0.25">
      <c r="C64" s="26"/>
      <c r="D64" s="26"/>
      <c r="E64" s="26"/>
      <c r="AC64" s="10">
        <f>(AC63+($E$40/63)/1000)</f>
        <v>56.156293011589632</v>
      </c>
      <c r="AD64" s="39">
        <f>IF((AC64*1000)&gt;$E$40,-1,$E$35-($E$28*((AC64*1000)^2))-($E$29*(AC64*1000)))^0.5</f>
        <v>1922.7407888837906</v>
      </c>
      <c r="AE64" s="39">
        <v>10.378018565184354</v>
      </c>
      <c r="AF64" s="40">
        <v>1654.318669970892</v>
      </c>
      <c r="AG64" s="40">
        <v>25.956022294471357</v>
      </c>
      <c r="AH64" s="40">
        <v>1741.2025530949804</v>
      </c>
      <c r="AI64" s="40">
        <v>56.156293011589632</v>
      </c>
      <c r="AJ64" s="40">
        <v>1922.7407888837906</v>
      </c>
    </row>
    <row r="65" spans="3:36" x14ac:dyDescent="0.25">
      <c r="C65" s="26"/>
      <c r="D65" s="26"/>
      <c r="E65" s="26"/>
      <c r="AC65" s="10">
        <f>(AC64+($E$40/63)/1000)</f>
        <v>57.196224363656107</v>
      </c>
      <c r="AD65" s="39">
        <f>IF((AC65*1000)&gt;$E$40,-1,$E$35-($E$28*((AC65*1000)^2))-($E$29*(AC65*1000)))^0.5</f>
        <v>1818.1619452633513</v>
      </c>
      <c r="AE65" s="39">
        <v>10.570204094169249</v>
      </c>
      <c r="AF65" s="40">
        <v>1560.9069476532532</v>
      </c>
      <c r="AG65" s="40">
        <v>26.436689373998604</v>
      </c>
      <c r="AH65" s="40">
        <v>1644.2394097819599</v>
      </c>
      <c r="AI65" s="40">
        <v>57.196224363656107</v>
      </c>
      <c r="AJ65" s="40">
        <v>1818.1619452633513</v>
      </c>
    </row>
    <row r="66" spans="3:36" x14ac:dyDescent="0.25">
      <c r="C66" s="26"/>
      <c r="D66" s="26"/>
      <c r="E66" s="26"/>
      <c r="AC66" s="10">
        <f>(AC65+($E$40/63)/1000)</f>
        <v>58.236155715722582</v>
      </c>
      <c r="AD66" s="39">
        <f>IF((AC66*1000)&gt;$E$40,-1,$E$35-($E$28*((AC66*1000)^2))-($E$29*(AC66*1000)))^0.5</f>
        <v>1705.7566761410487</v>
      </c>
      <c r="AE66" s="39">
        <v>10.762389623154144</v>
      </c>
      <c r="AF66" s="40">
        <v>1461.2167125837761</v>
      </c>
      <c r="AG66" s="40">
        <v>26.917356453525851</v>
      </c>
      <c r="AH66" s="40">
        <v>1540.4900613253874</v>
      </c>
      <c r="AI66" s="40">
        <v>58.236155715722582</v>
      </c>
      <c r="AJ66" s="40">
        <v>1705.7566761410487</v>
      </c>
    </row>
    <row r="67" spans="3:36" x14ac:dyDescent="0.25">
      <c r="C67" s="26"/>
      <c r="D67" s="26"/>
      <c r="E67" s="26"/>
      <c r="AC67" s="10">
        <f>(AC66+($E$40/63)/1000)</f>
        <v>59.276087067789057</v>
      </c>
      <c r="AD67" s="39">
        <f>IF((AC67*1000)&gt;$E$40,-1,$E$35-($E$28*((AC67*1000)^2))-($E$29*(AC67*1000)))^0.5</f>
        <v>1583.8595512940205</v>
      </c>
      <c r="AE67" s="39">
        <v>10.954575152139039</v>
      </c>
      <c r="AF67" s="40">
        <v>1353.86173870159</v>
      </c>
      <c r="AG67" s="40">
        <v>27.398023533053099</v>
      </c>
      <c r="AH67" s="40">
        <v>1428.4766389377826</v>
      </c>
      <c r="AI67" s="40">
        <v>59.276087067789057</v>
      </c>
      <c r="AJ67" s="40">
        <v>1583.8595512940205</v>
      </c>
    </row>
    <row r="68" spans="3:36" x14ac:dyDescent="0.25">
      <c r="C68" s="26"/>
      <c r="D68" s="26"/>
      <c r="E68" s="26"/>
      <c r="AC68" s="10">
        <f>(AC67+($E$40/63)/1000)</f>
        <v>60.316018419855531</v>
      </c>
      <c r="AD68" s="39">
        <f>IF((AC68*1000)&gt;$E$40,-1,$E$35-($E$28*((AC68*1000)^2))-($E$29*(AC68*1000)))^0.5</f>
        <v>1450.078818299346</v>
      </c>
      <c r="AE68" s="39">
        <v>11.146760681123935</v>
      </c>
      <c r="AF68" s="40">
        <v>1236.8477992016869</v>
      </c>
      <c r="AG68" s="40">
        <v>27.878690612580346</v>
      </c>
      <c r="AH68" s="40">
        <v>1306.0746048852614</v>
      </c>
      <c r="AI68" s="40">
        <v>60.316018419855531</v>
      </c>
      <c r="AJ68" s="40">
        <v>1450.078818299346</v>
      </c>
    </row>
    <row r="69" spans="3:36" x14ac:dyDescent="0.25">
      <c r="C69" s="26"/>
      <c r="D69" s="26"/>
      <c r="E69" s="26"/>
      <c r="AC69" s="10">
        <f>(AC68+($E$40/63)/1000)</f>
        <v>61.355949771922006</v>
      </c>
      <c r="AD69" s="39">
        <f>IF((AC69*1000)&gt;$E$40,-1,$E$35-($E$28*((AC69*1000)^2))-($E$29*(AC69*1000)))^0.5</f>
        <v>1300.7529901426901</v>
      </c>
      <c r="AE69" s="39">
        <v>11.33894621010883</v>
      </c>
      <c r="AF69" s="40">
        <v>1107.1164770447729</v>
      </c>
      <c r="AG69" s="40">
        <v>28.359357692107594</v>
      </c>
      <c r="AH69" s="40">
        <v>1170.0280875465842</v>
      </c>
      <c r="AI69" s="40">
        <v>61.355949771922006</v>
      </c>
      <c r="AJ69" s="40">
        <v>1300.7529901426901</v>
      </c>
    </row>
    <row r="70" spans="3:36" x14ac:dyDescent="0.25">
      <c r="C70" s="26"/>
      <c r="D70" s="26"/>
      <c r="E70" s="26"/>
      <c r="AC70" s="10">
        <f>(AC69+($E$40/63)/1000)</f>
        <v>62.395881123988481</v>
      </c>
      <c r="AD70" s="39">
        <f>IF((AC70*1000)&gt;$E$40,-1,$E$35-($E$28*((AC70*1000)^2))-($E$29*(AC70*1000)))^0.5</f>
        <v>1129.7346433917423</v>
      </c>
      <c r="AE70" s="39">
        <v>11.531131739093725</v>
      </c>
      <c r="AF70" s="40">
        <v>959.5232428565821</v>
      </c>
      <c r="AG70" s="40">
        <v>28.840024771634841</v>
      </c>
      <c r="AH70" s="40">
        <v>1014.8645546850877</v>
      </c>
      <c r="AI70" s="40">
        <v>62.395881123988481</v>
      </c>
      <c r="AJ70" s="40">
        <v>1129.7346433917423</v>
      </c>
    </row>
    <row r="71" spans="3:36" x14ac:dyDescent="0.25">
      <c r="C71" s="26"/>
      <c r="D71" s="26"/>
      <c r="E71" s="26"/>
      <c r="AC71" s="10">
        <f>(AC70+($E$40/63)/1000)</f>
        <v>63.435812476054956</v>
      </c>
      <c r="AD71" s="39">
        <f>IF((AC71*1000)&gt;$E$40,-1,$E$35-($E$28*((AC71*1000)^2))-($E$29*(AC71*1000)))^0.5</f>
        <v>925.07007768243147</v>
      </c>
      <c r="AE71" s="39">
        <v>11.72331726807862</v>
      </c>
      <c r="AF71" s="40">
        <v>784.04486982825415</v>
      </c>
      <c r="AG71" s="40">
        <v>29.320691851162088</v>
      </c>
      <c r="AH71" s="40">
        <v>829.93005105907821</v>
      </c>
      <c r="AI71" s="40">
        <v>63.435812476054956</v>
      </c>
      <c r="AJ71" s="40">
        <v>925.07007768243147</v>
      </c>
    </row>
    <row r="72" spans="3:36" x14ac:dyDescent="0.25">
      <c r="C72" s="26"/>
      <c r="D72" s="26"/>
      <c r="E72" s="26"/>
      <c r="AC72" s="10">
        <f>(AC71+($E$40/63)/1000)</f>
        <v>64.475743828121423</v>
      </c>
      <c r="AD72" s="39">
        <f>IF((AC72*1000)&gt;$E$40,-1,$E$35-($E$28*((AC72*1000)^2))-($E$29*(AC72*1000)))^0.5</f>
        <v>655.98871468714015</v>
      </c>
      <c r="AE72" s="39">
        <v>11.915502797063516</v>
      </c>
      <c r="AF72" s="40">
        <v>554.82556421816605</v>
      </c>
      <c r="AG72" s="40">
        <v>29.801358930689336</v>
      </c>
      <c r="AH72" s="40">
        <v>587.76458002520496</v>
      </c>
      <c r="AI72" s="40">
        <v>64.475743828121423</v>
      </c>
      <c r="AJ72" s="40">
        <v>655.98871468714015</v>
      </c>
    </row>
    <row r="73" spans="3:36" x14ac:dyDescent="0.25">
      <c r="C73" s="26"/>
      <c r="D73" s="26"/>
      <c r="E73" s="26"/>
      <c r="AC73" s="10">
        <f>(AC72+($E$40/63)/1000)-0.000000000001</f>
        <v>65.515675180186904</v>
      </c>
      <c r="AD73" s="39">
        <f>IF((AC73*1000)&gt;$E$40,-1,$E$35-($E$28*((AC73*1000)^2))-($E$29*(AC73*1000)))^0.5</f>
        <v>6.2839539434735112E-4</v>
      </c>
      <c r="AE73" s="39">
        <v>12.107688326047411</v>
      </c>
      <c r="AF73" s="40">
        <v>1.2737205050481694E-3</v>
      </c>
      <c r="AG73" s="40">
        <v>30.282026010215585</v>
      </c>
      <c r="AH73" s="40">
        <v>8.5340157800961689E-4</v>
      </c>
      <c r="AI73" s="40">
        <v>65.515675180186904</v>
      </c>
      <c r="AJ73" s="40">
        <v>6.2839539434735112E-4</v>
      </c>
    </row>
    <row r="76" spans="3:36" x14ac:dyDescent="0.25">
      <c r="U76" s="10"/>
      <c r="V76" s="11"/>
    </row>
    <row r="77" spans="3:36" x14ac:dyDescent="0.25">
      <c r="U77" s="10"/>
      <c r="V77" s="11"/>
    </row>
    <row r="78" spans="3:36" x14ac:dyDescent="0.25">
      <c r="U78" s="10"/>
      <c r="V78" s="11"/>
    </row>
    <row r="79" spans="3:36" x14ac:dyDescent="0.25">
      <c r="U79" s="10"/>
      <c r="V79" s="11"/>
    </row>
    <row r="80" spans="3:36" x14ac:dyDescent="0.25">
      <c r="U80" s="10"/>
      <c r="V80" s="11"/>
    </row>
    <row r="100" spans="2:2" x14ac:dyDescent="0.25">
      <c r="B100" s="2" t="s">
        <v>111</v>
      </c>
    </row>
    <row r="101" spans="2:2" x14ac:dyDescent="0.25">
      <c r="B101" s="2" t="s">
        <v>84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Image1">
          <controlPr defaultSize="0" autoLine="0" autoPict="0" r:id="rId5">
            <anchor moveWithCells="1">
              <from>
                <xdr:col>0</xdr:col>
                <xdr:colOff>0</xdr:colOff>
                <xdr:row>0</xdr:row>
                <xdr:rowOff>0</xdr:rowOff>
              </from>
              <to>
                <xdr:col>7</xdr:col>
                <xdr:colOff>152400</xdr:colOff>
                <xdr:row>0</xdr:row>
                <xdr:rowOff>1181100</xdr:rowOff>
              </to>
            </anchor>
          </controlPr>
        </control>
      </mc:Choice>
      <mc:Fallback>
        <control shapeId="1025" r:id="rId4" name="Image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17"/>
  <sheetViews>
    <sheetView showGridLines="0" workbookViewId="0">
      <selection activeCell="E2" sqref="E2:E16"/>
    </sheetView>
  </sheetViews>
  <sheetFormatPr defaultRowHeight="11.4" x14ac:dyDescent="0.2"/>
  <cols>
    <col min="1" max="1" width="2.25" customWidth="1"/>
    <col min="2" max="2" width="24.25" customWidth="1"/>
    <col min="6" max="6" width="3" customWidth="1"/>
  </cols>
  <sheetData>
    <row r="2" spans="2:5" ht="12" x14ac:dyDescent="0.25">
      <c r="B2" s="61" t="s">
        <v>20</v>
      </c>
      <c r="C2" s="62" t="s">
        <v>4</v>
      </c>
      <c r="D2" s="62"/>
      <c r="E2" s="30">
        <f>+'Inflow Radial Reservoir'!E4</f>
        <v>1.0850025586946881</v>
      </c>
    </row>
    <row r="3" spans="2:5" ht="12" x14ac:dyDescent="0.25">
      <c r="B3" s="116" t="s">
        <v>0</v>
      </c>
      <c r="C3" s="117" t="s">
        <v>19</v>
      </c>
      <c r="D3" s="117" t="s">
        <v>13</v>
      </c>
      <c r="E3" s="31">
        <f>+'Inflow Radial Reservoir'!E5</f>
        <v>2.7390000000000001E-2</v>
      </c>
    </row>
    <row r="4" spans="2:5" ht="12" x14ac:dyDescent="0.25">
      <c r="B4" s="116" t="s">
        <v>1</v>
      </c>
      <c r="C4" s="117" t="s">
        <v>18</v>
      </c>
      <c r="D4" s="117" t="s">
        <v>11</v>
      </c>
      <c r="E4" s="31">
        <f>+'Inflow Radial Reservoir'!E6</f>
        <v>644.36283028887715</v>
      </c>
    </row>
    <row r="5" spans="2:5" ht="12" x14ac:dyDescent="0.25">
      <c r="B5" s="116" t="s">
        <v>36</v>
      </c>
      <c r="C5" s="117" t="s">
        <v>21</v>
      </c>
      <c r="D5" s="117" t="s">
        <v>14</v>
      </c>
      <c r="E5" s="31">
        <f>+'Inflow Radial Reservoir'!E7</f>
        <v>28.498286408604255</v>
      </c>
    </row>
    <row r="6" spans="2:5" ht="12" x14ac:dyDescent="0.25">
      <c r="B6" s="116" t="s">
        <v>75</v>
      </c>
      <c r="C6" s="117"/>
      <c r="D6" s="117" t="s">
        <v>76</v>
      </c>
      <c r="E6" s="31">
        <f>+'Inflow Radial Reservoir'!E8</f>
        <v>94.985794972156057</v>
      </c>
    </row>
    <row r="7" spans="2:5" ht="12" x14ac:dyDescent="0.25">
      <c r="B7" s="116" t="s">
        <v>37</v>
      </c>
      <c r="C7" s="117" t="s">
        <v>114</v>
      </c>
      <c r="D7" s="117" t="s">
        <v>14</v>
      </c>
      <c r="E7" s="31">
        <f>+'Inflow Radial Reservoir'!E9</f>
        <v>27.069323898654652</v>
      </c>
    </row>
    <row r="8" spans="2:5" ht="12" x14ac:dyDescent="0.25">
      <c r="B8" s="116" t="s">
        <v>17</v>
      </c>
      <c r="C8" s="117" t="s">
        <v>16</v>
      </c>
      <c r="D8" s="117" t="s">
        <v>12</v>
      </c>
      <c r="E8" s="31">
        <f>+'Inflow Radial Reservoir'!E10</f>
        <v>29.970553214213201</v>
      </c>
    </row>
    <row r="9" spans="2:5" ht="12" x14ac:dyDescent="0.25">
      <c r="B9" s="116" t="s">
        <v>35</v>
      </c>
      <c r="C9" s="117"/>
      <c r="D9" s="117" t="s">
        <v>15</v>
      </c>
      <c r="E9" s="31">
        <f>+'Inflow Radial Reservoir'!E11</f>
        <v>61</v>
      </c>
    </row>
    <row r="10" spans="2:5" ht="12" x14ac:dyDescent="0.25">
      <c r="B10" s="116" t="s">
        <v>22</v>
      </c>
      <c r="C10" s="117" t="s">
        <v>115</v>
      </c>
      <c r="D10" s="117" t="s">
        <v>14</v>
      </c>
      <c r="E10" s="31">
        <f>+'Inflow Radial Reservoir'!E12</f>
        <v>919.67401679732222</v>
      </c>
    </row>
    <row r="11" spans="2:5" ht="12" x14ac:dyDescent="0.25">
      <c r="B11" s="116" t="s">
        <v>2</v>
      </c>
      <c r="C11" s="117" t="s">
        <v>116</v>
      </c>
      <c r="D11" s="117" t="s">
        <v>14</v>
      </c>
      <c r="E11" s="31">
        <f>+'Inflow Radial Reservoir'!E13</f>
        <v>0.45</v>
      </c>
    </row>
    <row r="12" spans="2:5" ht="12" x14ac:dyDescent="0.25">
      <c r="B12" s="116" t="s">
        <v>122</v>
      </c>
      <c r="C12" s="117"/>
      <c r="D12" s="117"/>
      <c r="E12" s="31">
        <f>+'Inflow Radial Reservoir'!E14</f>
        <v>4.10721422736869</v>
      </c>
    </row>
    <row r="13" spans="2:5" ht="12" x14ac:dyDescent="0.25">
      <c r="B13" s="116" t="s">
        <v>3</v>
      </c>
      <c r="C13" s="117" t="s">
        <v>23</v>
      </c>
      <c r="D13" s="117"/>
      <c r="E13" s="31">
        <f>+'Inflow Radial Reservoir'!E15</f>
        <v>-3.10721422736869</v>
      </c>
    </row>
    <row r="14" spans="2:5" ht="12" x14ac:dyDescent="0.25">
      <c r="B14" s="116" t="s">
        <v>5</v>
      </c>
      <c r="C14" s="117" t="s">
        <v>117</v>
      </c>
      <c r="D14" s="117" t="s">
        <v>32</v>
      </c>
      <c r="E14" s="31">
        <f>+'Inflow Radial Reservoir'!E16</f>
        <v>4191</v>
      </c>
    </row>
    <row r="15" spans="2:5" ht="12" x14ac:dyDescent="0.25">
      <c r="B15" s="116" t="s">
        <v>38</v>
      </c>
      <c r="C15" s="117" t="s">
        <v>118</v>
      </c>
      <c r="D15" s="117"/>
      <c r="E15" s="31">
        <f>+'Inflow Radial Reservoir'!E17</f>
        <v>0.68995382529215599</v>
      </c>
    </row>
    <row r="16" spans="2:5" ht="12" x14ac:dyDescent="0.25">
      <c r="B16" s="116" t="s">
        <v>39</v>
      </c>
      <c r="C16" s="117" t="s">
        <v>119</v>
      </c>
      <c r="D16" s="117" t="s">
        <v>12</v>
      </c>
      <c r="E16" s="31">
        <f>+'Inflow Radial Reservoir'!E18</f>
        <v>25</v>
      </c>
    </row>
    <row r="17" spans="2:5" ht="12" x14ac:dyDescent="0.25">
      <c r="B17" s="118" t="s">
        <v>120</v>
      </c>
      <c r="C17" s="119" t="s">
        <v>40</v>
      </c>
      <c r="D17" s="120" t="s">
        <v>41</v>
      </c>
      <c r="E17" s="121">
        <f>+'Inflow Radial Reservoir'!E41</f>
        <v>65.515675180187856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8:AE41"/>
  <sheetViews>
    <sheetView showGridLines="0" workbookViewId="0">
      <selection activeCell="C4" sqref="C4"/>
    </sheetView>
  </sheetViews>
  <sheetFormatPr defaultRowHeight="12" x14ac:dyDescent="0.25"/>
  <cols>
    <col min="1" max="1" width="2.625" style="2" customWidth="1"/>
    <col min="2" max="2" width="25.625" style="2" customWidth="1"/>
    <col min="3" max="15" width="9" style="26"/>
    <col min="16" max="16" width="3" style="2" customWidth="1"/>
    <col min="17" max="17" width="23.125" style="2" customWidth="1"/>
    <col min="18" max="18" width="10.125" style="26" bestFit="1" customWidth="1"/>
    <col min="19" max="19" width="9" style="26"/>
    <col min="20" max="21" width="9.25" style="26" bestFit="1" customWidth="1"/>
    <col min="22" max="23" width="9.125" style="26" bestFit="1" customWidth="1"/>
    <col min="24" max="24" width="10.125" style="26" bestFit="1" customWidth="1"/>
    <col min="25" max="27" width="9.125" style="26" bestFit="1" customWidth="1"/>
    <col min="28" max="28" width="9.25" style="26" bestFit="1" customWidth="1"/>
    <col min="29" max="30" width="11" style="26" bestFit="1" customWidth="1"/>
    <col min="31" max="31" width="9" style="26"/>
    <col min="32" max="16384" width="9" style="2"/>
  </cols>
  <sheetData>
    <row r="8" spans="2:31" x14ac:dyDescent="0.25">
      <c r="C8" s="94" t="s">
        <v>85</v>
      </c>
      <c r="D8" s="95"/>
      <c r="E8" s="95"/>
      <c r="F8" s="95"/>
      <c r="G8" s="95"/>
      <c r="H8" s="95"/>
      <c r="I8" s="95"/>
      <c r="J8" s="95"/>
      <c r="K8" s="95"/>
      <c r="L8" s="95"/>
      <c r="M8" s="95"/>
      <c r="N8" s="95"/>
      <c r="O8" s="96"/>
      <c r="R8" s="129" t="s">
        <v>113</v>
      </c>
      <c r="S8" s="130"/>
      <c r="T8" s="130"/>
      <c r="U8" s="130"/>
      <c r="V8" s="130"/>
      <c r="W8" s="130"/>
      <c r="X8" s="130"/>
      <c r="Y8" s="130"/>
      <c r="Z8" s="130"/>
      <c r="AA8" s="130"/>
      <c r="AB8" s="130"/>
      <c r="AC8" s="130"/>
      <c r="AD8" s="130"/>
      <c r="AE8" s="131"/>
    </row>
    <row r="9" spans="2:31" x14ac:dyDescent="0.25">
      <c r="B9" s="77" t="s">
        <v>96</v>
      </c>
      <c r="C9" s="78" t="s">
        <v>86</v>
      </c>
      <c r="D9" s="75" t="s">
        <v>87</v>
      </c>
      <c r="E9" s="101" t="s">
        <v>81</v>
      </c>
      <c r="F9" s="75" t="s">
        <v>88</v>
      </c>
      <c r="G9" s="75" t="s">
        <v>89</v>
      </c>
      <c r="H9" s="75" t="s">
        <v>90</v>
      </c>
      <c r="I9" s="101" t="s">
        <v>79</v>
      </c>
      <c r="J9" s="75" t="s">
        <v>91</v>
      </c>
      <c r="K9" s="75" t="s">
        <v>92</v>
      </c>
      <c r="L9" s="75" t="s">
        <v>93</v>
      </c>
      <c r="M9" s="101" t="s">
        <v>80</v>
      </c>
      <c r="N9" s="75" t="s">
        <v>94</v>
      </c>
      <c r="O9" s="76" t="s">
        <v>95</v>
      </c>
      <c r="Q9" s="77" t="s">
        <v>96</v>
      </c>
      <c r="R9" s="82" t="s">
        <v>97</v>
      </c>
      <c r="S9" s="83" t="s">
        <v>98</v>
      </c>
      <c r="T9" s="83" t="s">
        <v>99</v>
      </c>
      <c r="U9" s="83" t="s">
        <v>100</v>
      </c>
      <c r="V9" s="83" t="s">
        <v>101</v>
      </c>
      <c r="W9" s="83" t="s">
        <v>102</v>
      </c>
      <c r="X9" s="83" t="s">
        <v>103</v>
      </c>
      <c r="Y9" s="83" t="s">
        <v>104</v>
      </c>
      <c r="Z9" s="83" t="s">
        <v>105</v>
      </c>
      <c r="AA9" s="83" t="s">
        <v>106</v>
      </c>
      <c r="AB9" s="83" t="s">
        <v>107</v>
      </c>
      <c r="AC9" s="83" t="s">
        <v>108</v>
      </c>
      <c r="AD9" s="83" t="s">
        <v>109</v>
      </c>
      <c r="AE9" s="84" t="s">
        <v>110</v>
      </c>
    </row>
    <row r="10" spans="2:31" x14ac:dyDescent="0.25">
      <c r="B10" s="103" t="s">
        <v>20</v>
      </c>
      <c r="C10" s="85">
        <v>0.95000015862751797</v>
      </c>
      <c r="D10" s="85">
        <v>0.95154066057947495</v>
      </c>
      <c r="E10" s="102">
        <v>0.965110666777524</v>
      </c>
      <c r="F10" s="85">
        <v>0.98015523763846402</v>
      </c>
      <c r="G10" s="85">
        <v>0.99503684572178697</v>
      </c>
      <c r="H10" s="85">
        <v>1.0101038530515991</v>
      </c>
      <c r="I10" s="102">
        <v>1.0250438216026141</v>
      </c>
      <c r="J10" s="85">
        <v>1.0400335822906499</v>
      </c>
      <c r="K10" s="85">
        <v>1.0551884829556519</v>
      </c>
      <c r="L10" s="85">
        <v>1.0701551389974331</v>
      </c>
      <c r="M10" s="102">
        <v>1.0850025586946881</v>
      </c>
      <c r="N10" s="85">
        <v>1.0985307113959131</v>
      </c>
      <c r="O10" s="86">
        <v>1.09999990821816</v>
      </c>
      <c r="Q10" s="79" t="s">
        <v>20</v>
      </c>
      <c r="R10" s="97">
        <v>100000</v>
      </c>
      <c r="S10" s="85">
        <v>1.025073204130734</v>
      </c>
      <c r="T10" s="85">
        <v>1.0250441909651478</v>
      </c>
      <c r="U10" s="85" t="s">
        <v>112</v>
      </c>
      <c r="V10" s="85">
        <v>4.3311274061930895E-2</v>
      </c>
      <c r="W10" s="85">
        <v>1.8758664608676879E-3</v>
      </c>
      <c r="X10" s="85">
        <v>-4.6028803297178795E-4</v>
      </c>
      <c r="Y10" s="85">
        <v>1.7988963768464128</v>
      </c>
      <c r="Z10" s="85">
        <v>4.2251883950726252E-2</v>
      </c>
      <c r="AA10" s="85">
        <v>0.95000015862751752</v>
      </c>
      <c r="AB10" s="85">
        <v>1.0999999082181604</v>
      </c>
      <c r="AC10" s="85">
        <v>0.14999974959064288</v>
      </c>
      <c r="AD10" s="85">
        <v>1.3696227439947425E-4</v>
      </c>
      <c r="AE10" s="86">
        <v>1.0851476674597469</v>
      </c>
    </row>
    <row r="11" spans="2:31" x14ac:dyDescent="0.25">
      <c r="B11" s="104" t="s">
        <v>0</v>
      </c>
      <c r="C11" s="107">
        <v>2.7390000000000001E-2</v>
      </c>
      <c r="D11" s="107">
        <v>2.7390000000000001E-2</v>
      </c>
      <c r="E11" s="108">
        <v>2.7390000000000001E-2</v>
      </c>
      <c r="F11" s="107">
        <v>2.7390000000000001E-2</v>
      </c>
      <c r="G11" s="107">
        <v>2.7390000000000001E-2</v>
      </c>
      <c r="H11" s="107">
        <v>2.7390000000000001E-2</v>
      </c>
      <c r="I11" s="108">
        <v>2.7390000000000001E-2</v>
      </c>
      <c r="J11" s="107">
        <v>2.7390000000000001E-2</v>
      </c>
      <c r="K11" s="107">
        <v>2.7390000000000001E-2</v>
      </c>
      <c r="L11" s="107">
        <v>2.7390000000000001E-2</v>
      </c>
      <c r="M11" s="108">
        <v>2.7390000000000001E-2</v>
      </c>
      <c r="N11" s="107">
        <v>2.7390000000000001E-2</v>
      </c>
      <c r="O11" s="109">
        <v>2.7390000000000001E-2</v>
      </c>
      <c r="Q11" s="80" t="s">
        <v>0</v>
      </c>
      <c r="R11" s="98">
        <v>100000</v>
      </c>
      <c r="S11" s="87">
        <v>2.7390000000033873E-2</v>
      </c>
      <c r="T11" s="87">
        <v>2.7390000000000001E-2</v>
      </c>
      <c r="U11" s="87">
        <v>2.7390000000000001E-2</v>
      </c>
      <c r="V11" s="87">
        <v>0</v>
      </c>
      <c r="W11" s="87">
        <v>0</v>
      </c>
      <c r="X11" s="87" t="e">
        <v>#NUM!</v>
      </c>
      <c r="Y11" s="87" t="e">
        <v>#NUM!</v>
      </c>
      <c r="Z11" s="87">
        <v>0</v>
      </c>
      <c r="AA11" s="87">
        <v>2.7390000000000001E-2</v>
      </c>
      <c r="AB11" s="87">
        <v>2.7390000000000001E-2</v>
      </c>
      <c r="AC11" s="87">
        <v>0</v>
      </c>
      <c r="AD11" s="87">
        <v>0</v>
      </c>
      <c r="AE11" s="88">
        <v>2.7390000000000001E-2</v>
      </c>
    </row>
    <row r="12" spans="2:31" x14ac:dyDescent="0.25">
      <c r="B12" s="105" t="s">
        <v>1</v>
      </c>
      <c r="C12" s="110">
        <v>500.00174850225528</v>
      </c>
      <c r="D12" s="110">
        <v>501.6626450427168</v>
      </c>
      <c r="E12" s="111">
        <v>516.18886516252019</v>
      </c>
      <c r="F12" s="110">
        <v>532.2449755073734</v>
      </c>
      <c r="G12" s="110">
        <v>548.39777784813089</v>
      </c>
      <c r="H12" s="110">
        <v>564.44511677345497</v>
      </c>
      <c r="I12" s="111">
        <v>580.60263615129634</v>
      </c>
      <c r="J12" s="110">
        <v>596.3873578311817</v>
      </c>
      <c r="K12" s="110">
        <v>612.29885270460454</v>
      </c>
      <c r="L12" s="110">
        <v>628.52193532908427</v>
      </c>
      <c r="M12" s="111">
        <v>644.36283028887715</v>
      </c>
      <c r="N12" s="110">
        <v>658.41641865596944</v>
      </c>
      <c r="O12" s="112">
        <v>659.99915361404373</v>
      </c>
      <c r="Q12" s="81" t="s">
        <v>1</v>
      </c>
      <c r="R12" s="99">
        <v>100000</v>
      </c>
      <c r="S12" s="89">
        <v>580.38217977205557</v>
      </c>
      <c r="T12" s="89">
        <v>580.60318015543885</v>
      </c>
      <c r="U12" s="89" t="s">
        <v>112</v>
      </c>
      <c r="V12" s="89">
        <v>46.233446436102682</v>
      </c>
      <c r="W12" s="89">
        <v>2137.5315693599759</v>
      </c>
      <c r="X12" s="89">
        <v>-6.8267188335887552E-3</v>
      </c>
      <c r="Y12" s="89">
        <v>1.800263587481139</v>
      </c>
      <c r="Z12" s="89">
        <v>7.966034803870238E-2</v>
      </c>
      <c r="AA12" s="89">
        <v>500.00174850225528</v>
      </c>
      <c r="AB12" s="89">
        <v>659.99915361404373</v>
      </c>
      <c r="AC12" s="89">
        <v>159.99740511178845</v>
      </c>
      <c r="AD12" s="89">
        <v>0.14620299481747889</v>
      </c>
      <c r="AE12" s="90">
        <v>644.25770229858244</v>
      </c>
    </row>
    <row r="13" spans="2:31" x14ac:dyDescent="0.25">
      <c r="B13" s="104" t="s">
        <v>36</v>
      </c>
      <c r="C13" s="107">
        <v>15.000144308433004</v>
      </c>
      <c r="D13" s="107">
        <v>15.153131189361741</v>
      </c>
      <c r="E13" s="108">
        <v>16.496856453128558</v>
      </c>
      <c r="F13" s="107">
        <v>18.00386121869267</v>
      </c>
      <c r="G13" s="107">
        <v>19.526031836646624</v>
      </c>
      <c r="H13" s="107">
        <v>21.015130810446632</v>
      </c>
      <c r="I13" s="108">
        <v>22.515314900090598</v>
      </c>
      <c r="J13" s="107">
        <v>24.004601125607547</v>
      </c>
      <c r="K13" s="107">
        <v>25.509058435218904</v>
      </c>
      <c r="L13" s="107">
        <v>27.007762720812003</v>
      </c>
      <c r="M13" s="108">
        <v>28.498286408604255</v>
      </c>
      <c r="N13" s="107">
        <v>29.850108241592586</v>
      </c>
      <c r="O13" s="109">
        <v>29.999882492702397</v>
      </c>
      <c r="Q13" s="80" t="s">
        <v>36</v>
      </c>
      <c r="R13" s="98">
        <v>100000</v>
      </c>
      <c r="S13" s="87">
        <v>22.509388536237786</v>
      </c>
      <c r="T13" s="87">
        <v>22.51546215965201</v>
      </c>
      <c r="U13" s="87" t="s">
        <v>112</v>
      </c>
      <c r="V13" s="87">
        <v>4.3292219749911185</v>
      </c>
      <c r="W13" s="87">
        <v>18.742162908746</v>
      </c>
      <c r="X13" s="87">
        <v>-2.8044396130443693E-3</v>
      </c>
      <c r="Y13" s="87">
        <v>1.8014885768092521</v>
      </c>
      <c r="Z13" s="87">
        <v>0.19232961250908789</v>
      </c>
      <c r="AA13" s="87">
        <v>15.000144308433004</v>
      </c>
      <c r="AB13" s="87">
        <v>29.999882492702397</v>
      </c>
      <c r="AC13" s="87">
        <v>14.999738184269393</v>
      </c>
      <c r="AD13" s="87">
        <v>1.3690201937424444E-2</v>
      </c>
      <c r="AE13" s="88">
        <v>28.489119435422644</v>
      </c>
    </row>
    <row r="14" spans="2:31" x14ac:dyDescent="0.25">
      <c r="B14" s="105" t="s">
        <v>75</v>
      </c>
      <c r="C14" s="110">
        <v>50.0001064036042</v>
      </c>
      <c r="D14" s="110">
        <v>50.499778124736515</v>
      </c>
      <c r="E14" s="111">
        <v>54.998319644945823</v>
      </c>
      <c r="F14" s="110">
        <v>60.040238783713541</v>
      </c>
      <c r="G14" s="110">
        <v>65.053196980177049</v>
      </c>
      <c r="H14" s="110">
        <v>70.001265672036112</v>
      </c>
      <c r="I14" s="111">
        <v>75.013601535471906</v>
      </c>
      <c r="J14" s="110">
        <v>80.049664028943383</v>
      </c>
      <c r="K14" s="110">
        <v>85.052442566981739</v>
      </c>
      <c r="L14" s="110">
        <v>90.017430852175423</v>
      </c>
      <c r="M14" s="111">
        <v>94.985794972156057</v>
      </c>
      <c r="N14" s="110">
        <v>99.520724545941093</v>
      </c>
      <c r="O14" s="112">
        <v>99.999819090589796</v>
      </c>
      <c r="Q14" s="81" t="s">
        <v>75</v>
      </c>
      <c r="R14" s="99">
        <v>100000</v>
      </c>
      <c r="S14" s="89">
        <v>75.024717923252553</v>
      </c>
      <c r="T14" s="89">
        <v>75.013678020338375</v>
      </c>
      <c r="U14" s="89" t="s">
        <v>112</v>
      </c>
      <c r="V14" s="89">
        <v>14.435189880101158</v>
      </c>
      <c r="W14" s="89">
        <v>208.37470687457485</v>
      </c>
      <c r="X14" s="89">
        <v>-1.6674460490140514E-3</v>
      </c>
      <c r="Y14" s="89">
        <v>1.8007269197442588</v>
      </c>
      <c r="Z14" s="89">
        <v>0.1924057867817352</v>
      </c>
      <c r="AA14" s="89">
        <v>50.0001064036042</v>
      </c>
      <c r="AB14" s="89">
        <v>99.999819090589796</v>
      </c>
      <c r="AC14" s="89">
        <v>49.999712686985596</v>
      </c>
      <c r="AD14" s="89">
        <v>4.5648078478132556E-2</v>
      </c>
      <c r="AE14" s="90">
        <v>94.989057511551806</v>
      </c>
    </row>
    <row r="15" spans="2:31" x14ac:dyDescent="0.25">
      <c r="B15" s="104" t="s">
        <v>37</v>
      </c>
      <c r="C15" s="107">
        <v>7.5218687168740948</v>
      </c>
      <c r="D15" s="107">
        <v>8.5740322598536558</v>
      </c>
      <c r="E15" s="108">
        <v>11.09333436470313</v>
      </c>
      <c r="F15" s="107">
        <v>12.730047738390144</v>
      </c>
      <c r="G15" s="107">
        <v>14.033852844974309</v>
      </c>
      <c r="H15" s="107">
        <v>15.170070480114132</v>
      </c>
      <c r="I15" s="108">
        <v>16.338920984116989</v>
      </c>
      <c r="J15" s="107">
        <v>17.653784149944762</v>
      </c>
      <c r="K15" s="107">
        <v>19.170631044601922</v>
      </c>
      <c r="L15" s="107">
        <v>21.013637872842857</v>
      </c>
      <c r="M15" s="108">
        <v>23.561165802116147</v>
      </c>
      <c r="N15" s="107">
        <v>27.917023188011886</v>
      </c>
      <c r="O15" s="109">
        <v>29.979020708030198</v>
      </c>
      <c r="Q15" s="80" t="s">
        <v>37</v>
      </c>
      <c r="R15" s="98">
        <v>100000</v>
      </c>
      <c r="S15" s="87">
        <v>16.889516079202416</v>
      </c>
      <c r="T15" s="87">
        <v>16.338993372047319</v>
      </c>
      <c r="U15" s="87" t="s">
        <v>112</v>
      </c>
      <c r="V15" s="87">
        <v>4.642321606504896</v>
      </c>
      <c r="W15" s="87">
        <v>21.551149898222199</v>
      </c>
      <c r="X15" s="87">
        <v>0.3944401549767324</v>
      </c>
      <c r="Y15" s="87">
        <v>2.5153002706678822</v>
      </c>
      <c r="Z15" s="87">
        <v>0.27486409822134605</v>
      </c>
      <c r="AA15" s="87">
        <v>7.5218687168740948</v>
      </c>
      <c r="AB15" s="87">
        <v>29.979020708030202</v>
      </c>
      <c r="AC15" s="87">
        <v>22.457151991156106</v>
      </c>
      <c r="AD15" s="87">
        <v>1.4680309907567414E-2</v>
      </c>
      <c r="AE15" s="88">
        <v>27.061546045048299</v>
      </c>
    </row>
    <row r="16" spans="2:31" x14ac:dyDescent="0.25">
      <c r="B16" s="105" t="s">
        <v>17</v>
      </c>
      <c r="C16" s="110">
        <v>2.3651423423150959</v>
      </c>
      <c r="D16" s="110">
        <v>6.4058739169983481</v>
      </c>
      <c r="E16" s="111">
        <v>9.961054589748306</v>
      </c>
      <c r="F16" s="110">
        <v>12.019661699592437</v>
      </c>
      <c r="G16" s="110">
        <v>13.785100447586442</v>
      </c>
      <c r="H16" s="110">
        <v>15.523501060918745</v>
      </c>
      <c r="I16" s="111">
        <v>17.293276499250922</v>
      </c>
      <c r="J16" s="110">
        <v>19.293391275888297</v>
      </c>
      <c r="K16" s="110">
        <v>21.700767735755935</v>
      </c>
      <c r="L16" s="110">
        <v>24.842537026640706</v>
      </c>
      <c r="M16" s="111">
        <v>29.970553214213201</v>
      </c>
      <c r="N16" s="110">
        <v>46.953935789728241</v>
      </c>
      <c r="O16" s="112">
        <v>145.08473020088539</v>
      </c>
      <c r="Q16" s="81" t="s">
        <v>17</v>
      </c>
      <c r="R16" s="99">
        <v>100000</v>
      </c>
      <c r="S16" s="89">
        <v>18.968747183983549</v>
      </c>
      <c r="T16" s="89">
        <v>17.293481157069209</v>
      </c>
      <c r="U16" s="89" t="s">
        <v>112</v>
      </c>
      <c r="V16" s="89">
        <v>8.5513440972227155</v>
      </c>
      <c r="W16" s="89">
        <v>73.125485869105788</v>
      </c>
      <c r="X16" s="89">
        <v>1.4539576854983725</v>
      </c>
      <c r="Y16" s="89">
        <v>7.2132273532480244</v>
      </c>
      <c r="Z16" s="89">
        <v>0.45081227633436582</v>
      </c>
      <c r="AA16" s="89">
        <v>2.3651423423150959</v>
      </c>
      <c r="AB16" s="89">
        <v>145.08473020088536</v>
      </c>
      <c r="AC16" s="89">
        <v>142.71958785857026</v>
      </c>
      <c r="AD16" s="89">
        <v>2.704172440306013E-2</v>
      </c>
      <c r="AE16" s="90">
        <v>30.080425622833665</v>
      </c>
    </row>
    <row r="17" spans="2:31" x14ac:dyDescent="0.25">
      <c r="B17" s="104" t="s">
        <v>35</v>
      </c>
      <c r="C17" s="107">
        <v>61</v>
      </c>
      <c r="D17" s="107">
        <v>61</v>
      </c>
      <c r="E17" s="108">
        <v>61</v>
      </c>
      <c r="F17" s="107">
        <v>61</v>
      </c>
      <c r="G17" s="107">
        <v>61</v>
      </c>
      <c r="H17" s="107">
        <v>61</v>
      </c>
      <c r="I17" s="108">
        <v>61</v>
      </c>
      <c r="J17" s="107">
        <v>61</v>
      </c>
      <c r="K17" s="107">
        <v>61</v>
      </c>
      <c r="L17" s="107">
        <v>61</v>
      </c>
      <c r="M17" s="108">
        <v>61</v>
      </c>
      <c r="N17" s="107">
        <v>61</v>
      </c>
      <c r="O17" s="109">
        <v>61</v>
      </c>
      <c r="Q17" s="80" t="s">
        <v>35</v>
      </c>
      <c r="R17" s="98">
        <v>100000</v>
      </c>
      <c r="S17" s="87">
        <v>61.000000000000007</v>
      </c>
      <c r="T17" s="87">
        <v>61</v>
      </c>
      <c r="U17" s="87">
        <v>61</v>
      </c>
      <c r="V17" s="87">
        <v>0</v>
      </c>
      <c r="W17" s="87">
        <v>0</v>
      </c>
      <c r="X17" s="87" t="e">
        <v>#NUM!</v>
      </c>
      <c r="Y17" s="87" t="e">
        <v>#NUM!</v>
      </c>
      <c r="Z17" s="87">
        <v>0</v>
      </c>
      <c r="AA17" s="87">
        <v>61</v>
      </c>
      <c r="AB17" s="87">
        <v>61</v>
      </c>
      <c r="AC17" s="87">
        <v>0</v>
      </c>
      <c r="AD17" s="87">
        <v>0</v>
      </c>
      <c r="AE17" s="88">
        <v>61</v>
      </c>
    </row>
    <row r="18" spans="2:31" x14ac:dyDescent="0.25">
      <c r="B18" s="105" t="s">
        <v>22</v>
      </c>
      <c r="C18" s="110">
        <v>919.67401679732222</v>
      </c>
      <c r="D18" s="110">
        <v>919.67401679732222</v>
      </c>
      <c r="E18" s="111">
        <v>919.67401679732222</v>
      </c>
      <c r="F18" s="110">
        <v>919.67401679732222</v>
      </c>
      <c r="G18" s="110">
        <v>919.67401679732222</v>
      </c>
      <c r="H18" s="110">
        <v>919.67401679732222</v>
      </c>
      <c r="I18" s="111">
        <v>919.67401679732222</v>
      </c>
      <c r="J18" s="110">
        <v>919.67401679732222</v>
      </c>
      <c r="K18" s="110">
        <v>919.67401679732222</v>
      </c>
      <c r="L18" s="110">
        <v>919.67401679732222</v>
      </c>
      <c r="M18" s="111">
        <v>919.67401679732222</v>
      </c>
      <c r="N18" s="110">
        <v>919.67401679732222</v>
      </c>
      <c r="O18" s="112">
        <v>919.67401679732222</v>
      </c>
      <c r="Q18" s="81" t="s">
        <v>22</v>
      </c>
      <c r="R18" s="99">
        <v>100000</v>
      </c>
      <c r="S18" s="89">
        <v>919.67401679833847</v>
      </c>
      <c r="T18" s="89">
        <v>919.67401679732222</v>
      </c>
      <c r="U18" s="89">
        <v>919.67401679732222</v>
      </c>
      <c r="V18" s="89">
        <v>0</v>
      </c>
      <c r="W18" s="89">
        <v>0</v>
      </c>
      <c r="X18" s="89" t="e">
        <v>#NUM!</v>
      </c>
      <c r="Y18" s="89" t="e">
        <v>#NUM!</v>
      </c>
      <c r="Z18" s="89">
        <v>0</v>
      </c>
      <c r="AA18" s="89">
        <v>919.67401679732222</v>
      </c>
      <c r="AB18" s="89">
        <v>919.67401679732222</v>
      </c>
      <c r="AC18" s="89">
        <v>0</v>
      </c>
      <c r="AD18" s="89">
        <v>0</v>
      </c>
      <c r="AE18" s="90">
        <v>919.67401679732222</v>
      </c>
    </row>
    <row r="19" spans="2:31" x14ac:dyDescent="0.25">
      <c r="B19" s="104" t="s">
        <v>2</v>
      </c>
      <c r="C19" s="107">
        <v>0.45</v>
      </c>
      <c r="D19" s="107">
        <v>0.45</v>
      </c>
      <c r="E19" s="108">
        <v>0.45</v>
      </c>
      <c r="F19" s="107">
        <v>0.45</v>
      </c>
      <c r="G19" s="107">
        <v>0.45</v>
      </c>
      <c r="H19" s="107">
        <v>0.45</v>
      </c>
      <c r="I19" s="108">
        <v>0.45</v>
      </c>
      <c r="J19" s="107">
        <v>0.45</v>
      </c>
      <c r="K19" s="107">
        <v>0.45</v>
      </c>
      <c r="L19" s="107">
        <v>0.45</v>
      </c>
      <c r="M19" s="108">
        <v>0.45</v>
      </c>
      <c r="N19" s="107">
        <v>0.45</v>
      </c>
      <c r="O19" s="109">
        <v>0.45</v>
      </c>
      <c r="Q19" s="80" t="s">
        <v>2</v>
      </c>
      <c r="R19" s="98">
        <v>100000</v>
      </c>
      <c r="S19" s="87">
        <v>0.4499999999995829</v>
      </c>
      <c r="T19" s="87">
        <v>0.45</v>
      </c>
      <c r="U19" s="87">
        <v>0.45</v>
      </c>
      <c r="V19" s="87">
        <v>0</v>
      </c>
      <c r="W19" s="87">
        <v>0</v>
      </c>
      <c r="X19" s="87" t="e">
        <v>#NUM!</v>
      </c>
      <c r="Y19" s="87" t="e">
        <v>#NUM!</v>
      </c>
      <c r="Z19" s="87">
        <v>0</v>
      </c>
      <c r="AA19" s="87">
        <v>0.45</v>
      </c>
      <c r="AB19" s="87">
        <v>0.45</v>
      </c>
      <c r="AC19" s="87">
        <v>0</v>
      </c>
      <c r="AD19" s="87">
        <v>0</v>
      </c>
      <c r="AE19" s="88">
        <v>0.45</v>
      </c>
    </row>
    <row r="20" spans="2:31" x14ac:dyDescent="0.25">
      <c r="B20" s="105" t="s">
        <v>122</v>
      </c>
      <c r="C20" s="110">
        <v>-3.9998693638480591</v>
      </c>
      <c r="D20" s="110">
        <v>-3.9069016817523639</v>
      </c>
      <c r="E20" s="111">
        <v>-3.113378316682474</v>
      </c>
      <c r="F20" s="110">
        <v>-2.2181957514110002</v>
      </c>
      <c r="G20" s="110">
        <v>-1.2907822454770943</v>
      </c>
      <c r="H20" s="110">
        <v>-0.40699511645687547</v>
      </c>
      <c r="I20" s="111">
        <v>0.49681354616620199</v>
      </c>
      <c r="J20" s="110">
        <v>1.412369613727726</v>
      </c>
      <c r="K20" s="110">
        <v>2.3152789693862572</v>
      </c>
      <c r="L20" s="110">
        <v>3.212896900816308</v>
      </c>
      <c r="M20" s="111">
        <v>4.10721422736869</v>
      </c>
      <c r="N20" s="110">
        <v>4.9077430404293079</v>
      </c>
      <c r="O20" s="112">
        <v>4.9999605882912697</v>
      </c>
      <c r="Q20" s="81" t="s">
        <v>122</v>
      </c>
      <c r="R20" s="99">
        <v>100000</v>
      </c>
      <c r="S20" s="89">
        <v>0.50313774869214178</v>
      </c>
      <c r="T20" s="89">
        <v>0.49687983235198985</v>
      </c>
      <c r="U20" s="89" t="s">
        <v>112</v>
      </c>
      <c r="V20" s="89">
        <v>2.6046144647333316</v>
      </c>
      <c r="W20" s="89">
        <v>6.7840165098980991</v>
      </c>
      <c r="X20" s="89">
        <v>-2.3646974283284372E-3</v>
      </c>
      <c r="Y20" s="89">
        <v>1.7959088570139869</v>
      </c>
      <c r="Z20" s="89">
        <v>5.1767422967244583</v>
      </c>
      <c r="AA20" s="89">
        <v>-3.9998693638480591</v>
      </c>
      <c r="AB20" s="89">
        <v>4.9999605882912697</v>
      </c>
      <c r="AC20" s="89">
        <v>8.9998299521393292</v>
      </c>
      <c r="AD20" s="89">
        <v>8.236514135177635E-3</v>
      </c>
      <c r="AE20" s="90">
        <v>4.1133681578158257</v>
      </c>
    </row>
    <row r="21" spans="2:31" x14ac:dyDescent="0.25">
      <c r="B21" s="104" t="s">
        <v>3</v>
      </c>
      <c r="C21" s="107">
        <v>-3.9999605882912697</v>
      </c>
      <c r="D21" s="107">
        <v>-3.9077742881643474</v>
      </c>
      <c r="E21" s="108">
        <v>-3.107222399724284</v>
      </c>
      <c r="F21" s="107">
        <v>-2.2128995997891296</v>
      </c>
      <c r="G21" s="107">
        <v>-1.3153153719917476</v>
      </c>
      <c r="H21" s="107">
        <v>-0.412444987992032</v>
      </c>
      <c r="I21" s="108">
        <v>0.50305388146222296</v>
      </c>
      <c r="J21" s="107">
        <v>1.406843994933574</v>
      </c>
      <c r="K21" s="107">
        <v>2.2907738049005961</v>
      </c>
      <c r="L21" s="107">
        <v>3.2181806891309939</v>
      </c>
      <c r="M21" s="108">
        <v>4.1133272415554742</v>
      </c>
      <c r="N21" s="107">
        <v>4.9068987858048168</v>
      </c>
      <c r="O21" s="109">
        <v>4.9998693638480596</v>
      </c>
      <c r="Q21" s="80" t="s">
        <v>3</v>
      </c>
      <c r="R21" s="98">
        <v>100000</v>
      </c>
      <c r="S21" s="87">
        <v>0.49686225130785988</v>
      </c>
      <c r="T21" s="87">
        <v>0.50312016764801015</v>
      </c>
      <c r="U21" s="87" t="s">
        <v>112</v>
      </c>
      <c r="V21" s="87">
        <v>2.6046144647333422</v>
      </c>
      <c r="W21" s="87">
        <v>6.784016509898156</v>
      </c>
      <c r="X21" s="87">
        <v>2.3646974283273304E-3</v>
      </c>
      <c r="Y21" s="87">
        <v>1.7959088570139532</v>
      </c>
      <c r="Z21" s="87">
        <v>5.2421258766939447</v>
      </c>
      <c r="AA21" s="87">
        <v>-3.9999605882912697</v>
      </c>
      <c r="AB21" s="87">
        <v>4.9998693638480596</v>
      </c>
      <c r="AC21" s="87">
        <v>8.9998299521393292</v>
      </c>
      <c r="AD21" s="87">
        <v>8.2365141351776697E-3</v>
      </c>
      <c r="AE21" s="88">
        <v>-3.1133681578158257</v>
      </c>
    </row>
    <row r="22" spans="2:31" x14ac:dyDescent="0.25">
      <c r="B22" s="105" t="s">
        <v>5</v>
      </c>
      <c r="C22" s="110">
        <v>4191</v>
      </c>
      <c r="D22" s="110">
        <v>4191</v>
      </c>
      <c r="E22" s="111">
        <v>4191</v>
      </c>
      <c r="F22" s="110">
        <v>4191</v>
      </c>
      <c r="G22" s="110">
        <v>4191</v>
      </c>
      <c r="H22" s="110">
        <v>4191</v>
      </c>
      <c r="I22" s="111">
        <v>4191</v>
      </c>
      <c r="J22" s="110">
        <v>4191</v>
      </c>
      <c r="K22" s="110">
        <v>4191</v>
      </c>
      <c r="L22" s="110">
        <v>4191</v>
      </c>
      <c r="M22" s="111">
        <v>4191</v>
      </c>
      <c r="N22" s="110">
        <v>4191</v>
      </c>
      <c r="O22" s="112">
        <v>4191</v>
      </c>
      <c r="Q22" s="81" t="s">
        <v>5</v>
      </c>
      <c r="R22" s="99">
        <v>100000</v>
      </c>
      <c r="S22" s="89">
        <v>4191</v>
      </c>
      <c r="T22" s="89">
        <v>4191</v>
      </c>
      <c r="U22" s="89">
        <v>4191</v>
      </c>
      <c r="V22" s="89">
        <v>0</v>
      </c>
      <c r="W22" s="89">
        <v>0</v>
      </c>
      <c r="X22" s="89" t="e">
        <v>#NUM!</v>
      </c>
      <c r="Y22" s="89" t="e">
        <v>#NUM!</v>
      </c>
      <c r="Z22" s="89">
        <v>0</v>
      </c>
      <c r="AA22" s="89">
        <v>4191</v>
      </c>
      <c r="AB22" s="89">
        <v>4191</v>
      </c>
      <c r="AC22" s="89">
        <v>0</v>
      </c>
      <c r="AD22" s="89">
        <v>0</v>
      </c>
      <c r="AE22" s="90">
        <v>4191</v>
      </c>
    </row>
    <row r="23" spans="2:31" x14ac:dyDescent="0.25">
      <c r="B23" s="104" t="s">
        <v>38</v>
      </c>
      <c r="C23" s="107">
        <v>0.60000022361055005</v>
      </c>
      <c r="D23" s="107">
        <v>0.60106036677074604</v>
      </c>
      <c r="E23" s="108">
        <v>0.61022368618763201</v>
      </c>
      <c r="F23" s="107">
        <v>0.620141157796672</v>
      </c>
      <c r="G23" s="107">
        <v>0.62999418523628004</v>
      </c>
      <c r="H23" s="107">
        <v>0.63989725342946902</v>
      </c>
      <c r="I23" s="108">
        <v>0.64982413749668</v>
      </c>
      <c r="J23" s="107">
        <v>0.65998726373537797</v>
      </c>
      <c r="K23" s="107">
        <v>0.67000428334344397</v>
      </c>
      <c r="L23" s="107">
        <v>0.67999153895303199</v>
      </c>
      <c r="M23" s="108">
        <v>0.68995382529215599</v>
      </c>
      <c r="N23" s="107">
        <v>0.69892956651697402</v>
      </c>
      <c r="O23" s="109">
        <v>0.69999959585256799</v>
      </c>
      <c r="Q23" s="80" t="s">
        <v>38</v>
      </c>
      <c r="R23" s="98">
        <v>100000</v>
      </c>
      <c r="S23" s="87">
        <v>0.64999294940378183</v>
      </c>
      <c r="T23" s="87">
        <v>0.64982433672986195</v>
      </c>
      <c r="U23" s="87" t="s">
        <v>112</v>
      </c>
      <c r="V23" s="87">
        <v>2.8820353426167254E-2</v>
      </c>
      <c r="W23" s="87">
        <v>8.306127716091906E-4</v>
      </c>
      <c r="X23" s="87">
        <v>4.121798113637597E-3</v>
      </c>
      <c r="Y23" s="87">
        <v>1.7976436080027707</v>
      </c>
      <c r="Z23" s="87">
        <v>4.4339486224586375E-2</v>
      </c>
      <c r="AA23" s="87">
        <v>0.60000022361055028</v>
      </c>
      <c r="AB23" s="87">
        <v>0.69999959585256855</v>
      </c>
      <c r="AC23" s="87">
        <v>9.999937224201827E-2</v>
      </c>
      <c r="AD23" s="87">
        <v>9.1137959797725921E-5</v>
      </c>
      <c r="AE23" s="88">
        <v>0.68978284694710001</v>
      </c>
    </row>
    <row r="24" spans="2:31" x14ac:dyDescent="0.25">
      <c r="B24" s="105" t="s">
        <v>39</v>
      </c>
      <c r="C24" s="110">
        <v>25</v>
      </c>
      <c r="D24" s="110">
        <v>25</v>
      </c>
      <c r="E24" s="111">
        <v>25</v>
      </c>
      <c r="F24" s="110">
        <v>25</v>
      </c>
      <c r="G24" s="110">
        <v>25</v>
      </c>
      <c r="H24" s="110">
        <v>25</v>
      </c>
      <c r="I24" s="111">
        <v>25</v>
      </c>
      <c r="J24" s="110">
        <v>25</v>
      </c>
      <c r="K24" s="110">
        <v>25</v>
      </c>
      <c r="L24" s="110">
        <v>25</v>
      </c>
      <c r="M24" s="111">
        <v>25</v>
      </c>
      <c r="N24" s="110">
        <v>25</v>
      </c>
      <c r="O24" s="112">
        <v>25</v>
      </c>
      <c r="Q24" s="81" t="s">
        <v>39</v>
      </c>
      <c r="R24" s="99">
        <v>100000</v>
      </c>
      <c r="S24" s="89">
        <v>25.000000000000004</v>
      </c>
      <c r="T24" s="89">
        <v>25</v>
      </c>
      <c r="U24" s="89">
        <v>25</v>
      </c>
      <c r="V24" s="89">
        <v>0</v>
      </c>
      <c r="W24" s="89">
        <v>0</v>
      </c>
      <c r="X24" s="89" t="e">
        <v>#NUM!</v>
      </c>
      <c r="Y24" s="89" t="e">
        <v>#NUM!</v>
      </c>
      <c r="Z24" s="89">
        <v>0</v>
      </c>
      <c r="AA24" s="89">
        <v>25</v>
      </c>
      <c r="AB24" s="89">
        <v>25</v>
      </c>
      <c r="AC24" s="89">
        <v>0</v>
      </c>
      <c r="AD24" s="89">
        <v>0</v>
      </c>
      <c r="AE24" s="90">
        <v>25</v>
      </c>
    </row>
    <row r="25" spans="2:31" x14ac:dyDescent="0.25">
      <c r="B25" s="104"/>
      <c r="C25" s="107"/>
      <c r="D25" s="107"/>
      <c r="E25" s="108"/>
      <c r="F25" s="107"/>
      <c r="G25" s="107"/>
      <c r="H25" s="107"/>
      <c r="I25" s="108"/>
      <c r="J25" s="107"/>
      <c r="K25" s="107"/>
      <c r="L25" s="107"/>
      <c r="M25" s="108"/>
      <c r="N25" s="107"/>
      <c r="O25" s="109"/>
      <c r="Q25" s="80"/>
      <c r="R25" s="98"/>
      <c r="S25" s="87"/>
      <c r="T25" s="87"/>
      <c r="U25" s="87"/>
      <c r="V25" s="87"/>
      <c r="W25" s="87"/>
      <c r="X25" s="87"/>
      <c r="Y25" s="87"/>
      <c r="Z25" s="87"/>
      <c r="AA25" s="87"/>
      <c r="AB25" s="87"/>
      <c r="AC25" s="87"/>
      <c r="AD25" s="87"/>
      <c r="AE25" s="88"/>
    </row>
    <row r="26" spans="2:31" x14ac:dyDescent="0.25">
      <c r="B26" s="105"/>
      <c r="C26" s="110"/>
      <c r="D26" s="110"/>
      <c r="E26" s="111"/>
      <c r="F26" s="110"/>
      <c r="G26" s="110"/>
      <c r="H26" s="110"/>
      <c r="I26" s="111"/>
      <c r="J26" s="110"/>
      <c r="K26" s="110"/>
      <c r="L26" s="110"/>
      <c r="M26" s="111"/>
      <c r="N26" s="110"/>
      <c r="O26" s="112"/>
      <c r="Q26" s="81"/>
      <c r="R26" s="99"/>
      <c r="S26" s="89"/>
      <c r="T26" s="89"/>
      <c r="U26" s="89"/>
      <c r="V26" s="89"/>
      <c r="W26" s="89"/>
      <c r="X26" s="89"/>
      <c r="Y26" s="89"/>
      <c r="Z26" s="89"/>
      <c r="AA26" s="89"/>
      <c r="AB26" s="89"/>
      <c r="AC26" s="89"/>
      <c r="AD26" s="89"/>
      <c r="AE26" s="90"/>
    </row>
    <row r="27" spans="2:31" x14ac:dyDescent="0.25">
      <c r="B27" s="104"/>
      <c r="C27" s="107"/>
      <c r="D27" s="107"/>
      <c r="E27" s="108"/>
      <c r="F27" s="107"/>
      <c r="G27" s="107"/>
      <c r="H27" s="107"/>
      <c r="I27" s="108"/>
      <c r="J27" s="107"/>
      <c r="K27" s="107"/>
      <c r="L27" s="107"/>
      <c r="M27" s="108"/>
      <c r="N27" s="107"/>
      <c r="O27" s="109"/>
      <c r="Q27" s="80"/>
      <c r="R27" s="98"/>
      <c r="S27" s="87"/>
      <c r="T27" s="87"/>
      <c r="U27" s="87"/>
      <c r="V27" s="87"/>
      <c r="W27" s="87"/>
      <c r="X27" s="87"/>
      <c r="Y27" s="87"/>
      <c r="Z27" s="87"/>
      <c r="AA27" s="87"/>
      <c r="AB27" s="87"/>
      <c r="AC27" s="87"/>
      <c r="AD27" s="87"/>
      <c r="AE27" s="88"/>
    </row>
    <row r="28" spans="2:31" x14ac:dyDescent="0.25">
      <c r="B28" s="105"/>
      <c r="C28" s="110"/>
      <c r="D28" s="110"/>
      <c r="E28" s="111"/>
      <c r="F28" s="110"/>
      <c r="G28" s="110"/>
      <c r="H28" s="110"/>
      <c r="I28" s="111"/>
      <c r="J28" s="110"/>
      <c r="K28" s="110"/>
      <c r="L28" s="110"/>
      <c r="M28" s="111"/>
      <c r="N28" s="110"/>
      <c r="O28" s="112"/>
      <c r="Q28" s="81"/>
      <c r="R28" s="99"/>
      <c r="S28" s="89"/>
      <c r="T28" s="89"/>
      <c r="U28" s="89"/>
      <c r="V28" s="89"/>
      <c r="W28" s="89"/>
      <c r="X28" s="89"/>
      <c r="Y28" s="89"/>
      <c r="Z28" s="89"/>
      <c r="AA28" s="89"/>
      <c r="AB28" s="89"/>
      <c r="AC28" s="89"/>
      <c r="AD28" s="89"/>
      <c r="AE28" s="90"/>
    </row>
    <row r="29" spans="2:31" x14ac:dyDescent="0.25">
      <c r="B29" s="104"/>
      <c r="C29" s="107"/>
      <c r="D29" s="107"/>
      <c r="E29" s="108"/>
      <c r="F29" s="107"/>
      <c r="G29" s="107"/>
      <c r="H29" s="107"/>
      <c r="I29" s="108"/>
      <c r="J29" s="107"/>
      <c r="K29" s="107"/>
      <c r="L29" s="107"/>
      <c r="M29" s="108"/>
      <c r="N29" s="107"/>
      <c r="O29" s="109"/>
      <c r="Q29" s="80"/>
      <c r="R29" s="98"/>
      <c r="S29" s="87"/>
      <c r="T29" s="87"/>
      <c r="U29" s="87"/>
      <c r="V29" s="87"/>
      <c r="W29" s="87"/>
      <c r="X29" s="87"/>
      <c r="Y29" s="87"/>
      <c r="Z29" s="87"/>
      <c r="AA29" s="87"/>
      <c r="AB29" s="87"/>
      <c r="AC29" s="87"/>
      <c r="AD29" s="87"/>
      <c r="AE29" s="88"/>
    </row>
    <row r="30" spans="2:31" x14ac:dyDescent="0.25">
      <c r="B30" s="105"/>
      <c r="C30" s="110"/>
      <c r="D30" s="110"/>
      <c r="E30" s="111"/>
      <c r="F30" s="110"/>
      <c r="G30" s="110"/>
      <c r="H30" s="110"/>
      <c r="I30" s="111"/>
      <c r="J30" s="110"/>
      <c r="K30" s="110"/>
      <c r="L30" s="110"/>
      <c r="M30" s="111"/>
      <c r="N30" s="110"/>
      <c r="O30" s="112"/>
      <c r="Q30" s="81"/>
      <c r="R30" s="99"/>
      <c r="S30" s="89"/>
      <c r="T30" s="89"/>
      <c r="U30" s="89"/>
      <c r="V30" s="89"/>
      <c r="W30" s="89"/>
      <c r="X30" s="89"/>
      <c r="Y30" s="89"/>
      <c r="Z30" s="89"/>
      <c r="AA30" s="89"/>
      <c r="AB30" s="89"/>
      <c r="AC30" s="89"/>
      <c r="AD30" s="89"/>
      <c r="AE30" s="90"/>
    </row>
    <row r="31" spans="2:31" x14ac:dyDescent="0.25">
      <c r="B31" s="104"/>
      <c r="C31" s="107"/>
      <c r="D31" s="107"/>
      <c r="E31" s="108"/>
      <c r="F31" s="107"/>
      <c r="G31" s="107"/>
      <c r="H31" s="107"/>
      <c r="I31" s="108"/>
      <c r="J31" s="107"/>
      <c r="K31" s="107"/>
      <c r="L31" s="107"/>
      <c r="M31" s="108"/>
      <c r="N31" s="107"/>
      <c r="O31" s="109"/>
      <c r="Q31" s="80"/>
      <c r="R31" s="98"/>
      <c r="S31" s="87"/>
      <c r="T31" s="87"/>
      <c r="U31" s="87"/>
      <c r="V31" s="87"/>
      <c r="W31" s="87"/>
      <c r="X31" s="87"/>
      <c r="Y31" s="87"/>
      <c r="Z31" s="87"/>
      <c r="AA31" s="87"/>
      <c r="AB31" s="87"/>
      <c r="AC31" s="87"/>
      <c r="AD31" s="87"/>
      <c r="AE31" s="88"/>
    </row>
    <row r="32" spans="2:31" x14ac:dyDescent="0.25">
      <c r="B32" s="105"/>
      <c r="C32" s="110"/>
      <c r="D32" s="110"/>
      <c r="E32" s="111"/>
      <c r="F32" s="110"/>
      <c r="G32" s="110"/>
      <c r="H32" s="110"/>
      <c r="I32" s="111"/>
      <c r="J32" s="110"/>
      <c r="K32" s="110"/>
      <c r="L32" s="110"/>
      <c r="M32" s="111"/>
      <c r="N32" s="110"/>
      <c r="O32" s="112"/>
      <c r="Q32" s="81"/>
      <c r="R32" s="99"/>
      <c r="S32" s="89"/>
      <c r="T32" s="89"/>
      <c r="U32" s="89"/>
      <c r="V32" s="89"/>
      <c r="W32" s="89"/>
      <c r="X32" s="89"/>
      <c r="Y32" s="89"/>
      <c r="Z32" s="89"/>
      <c r="AA32" s="89"/>
      <c r="AB32" s="89"/>
      <c r="AC32" s="89"/>
      <c r="AD32" s="89"/>
      <c r="AE32" s="90"/>
    </row>
    <row r="33" spans="2:31" x14ac:dyDescent="0.25">
      <c r="B33" s="104"/>
      <c r="C33" s="107"/>
      <c r="D33" s="107"/>
      <c r="E33" s="108"/>
      <c r="F33" s="107"/>
      <c r="G33" s="107"/>
      <c r="H33" s="107"/>
      <c r="I33" s="108"/>
      <c r="J33" s="107"/>
      <c r="K33" s="107"/>
      <c r="L33" s="107"/>
      <c r="M33" s="108"/>
      <c r="N33" s="107"/>
      <c r="O33" s="109"/>
      <c r="Q33" s="80"/>
      <c r="R33" s="98"/>
      <c r="S33" s="87"/>
      <c r="T33" s="87"/>
      <c r="U33" s="87"/>
      <c r="V33" s="87"/>
      <c r="W33" s="87"/>
      <c r="X33" s="87"/>
      <c r="Y33" s="87"/>
      <c r="Z33" s="87"/>
      <c r="AA33" s="87"/>
      <c r="AB33" s="87"/>
      <c r="AC33" s="87"/>
      <c r="AD33" s="87"/>
      <c r="AE33" s="88"/>
    </row>
    <row r="34" spans="2:31" x14ac:dyDescent="0.25">
      <c r="B34" s="105"/>
      <c r="C34" s="110"/>
      <c r="D34" s="110"/>
      <c r="E34" s="111"/>
      <c r="F34" s="110"/>
      <c r="G34" s="110"/>
      <c r="H34" s="110"/>
      <c r="I34" s="111"/>
      <c r="J34" s="110"/>
      <c r="K34" s="110"/>
      <c r="L34" s="110"/>
      <c r="M34" s="111"/>
      <c r="N34" s="110"/>
      <c r="O34" s="112"/>
      <c r="Q34" s="81"/>
      <c r="R34" s="99"/>
      <c r="S34" s="89"/>
      <c r="T34" s="89"/>
      <c r="U34" s="89"/>
      <c r="V34" s="89"/>
      <c r="W34" s="89"/>
      <c r="X34" s="89"/>
      <c r="Y34" s="89"/>
      <c r="Z34" s="89"/>
      <c r="AA34" s="89"/>
      <c r="AB34" s="89"/>
      <c r="AC34" s="89"/>
      <c r="AD34" s="89"/>
      <c r="AE34" s="90"/>
    </row>
    <row r="35" spans="2:31" x14ac:dyDescent="0.25">
      <c r="B35" s="104"/>
      <c r="C35" s="107"/>
      <c r="D35" s="107"/>
      <c r="E35" s="108"/>
      <c r="F35" s="107"/>
      <c r="G35" s="107"/>
      <c r="H35" s="107"/>
      <c r="I35" s="108"/>
      <c r="J35" s="107"/>
      <c r="K35" s="107"/>
      <c r="L35" s="107"/>
      <c r="M35" s="108"/>
      <c r="N35" s="107"/>
      <c r="O35" s="109"/>
      <c r="Q35" s="80"/>
      <c r="R35" s="98"/>
      <c r="S35" s="87"/>
      <c r="T35" s="87"/>
      <c r="U35" s="87"/>
      <c r="V35" s="87"/>
      <c r="W35" s="87"/>
      <c r="X35" s="87"/>
      <c r="Y35" s="87"/>
      <c r="Z35" s="87"/>
      <c r="AA35" s="87"/>
      <c r="AB35" s="87"/>
      <c r="AC35" s="87"/>
      <c r="AD35" s="87"/>
      <c r="AE35" s="88"/>
    </row>
    <row r="36" spans="2:31" x14ac:dyDescent="0.25">
      <c r="B36" s="105"/>
      <c r="C36" s="110"/>
      <c r="D36" s="110"/>
      <c r="E36" s="111"/>
      <c r="F36" s="110"/>
      <c r="G36" s="110"/>
      <c r="H36" s="110"/>
      <c r="I36" s="111"/>
      <c r="J36" s="110"/>
      <c r="K36" s="110"/>
      <c r="L36" s="110"/>
      <c r="M36" s="111"/>
      <c r="N36" s="110"/>
      <c r="O36" s="112"/>
      <c r="Q36" s="81"/>
      <c r="R36" s="99"/>
      <c r="S36" s="89"/>
      <c r="T36" s="89"/>
      <c r="U36" s="89"/>
      <c r="V36" s="89"/>
      <c r="W36" s="89"/>
      <c r="X36" s="89"/>
      <c r="Y36" s="89"/>
      <c r="Z36" s="89"/>
      <c r="AA36" s="89"/>
      <c r="AB36" s="89"/>
      <c r="AC36" s="89"/>
      <c r="AD36" s="89"/>
      <c r="AE36" s="90"/>
    </row>
    <row r="37" spans="2:31" x14ac:dyDescent="0.25">
      <c r="B37" s="104"/>
      <c r="C37" s="107"/>
      <c r="D37" s="107"/>
      <c r="E37" s="108"/>
      <c r="F37" s="107"/>
      <c r="G37" s="107"/>
      <c r="H37" s="107"/>
      <c r="I37" s="108"/>
      <c r="J37" s="107"/>
      <c r="K37" s="107"/>
      <c r="L37" s="107"/>
      <c r="M37" s="108"/>
      <c r="N37" s="107"/>
      <c r="O37" s="109"/>
      <c r="Q37" s="80"/>
      <c r="R37" s="98"/>
      <c r="S37" s="87"/>
      <c r="T37" s="87"/>
      <c r="U37" s="87"/>
      <c r="V37" s="87"/>
      <c r="W37" s="87"/>
      <c r="X37" s="87"/>
      <c r="Y37" s="87"/>
      <c r="Z37" s="87"/>
      <c r="AA37" s="87"/>
      <c r="AB37" s="87"/>
      <c r="AC37" s="87"/>
      <c r="AD37" s="87"/>
      <c r="AE37" s="88"/>
    </row>
    <row r="38" spans="2:31" x14ac:dyDescent="0.25">
      <c r="B38" s="105"/>
      <c r="C38" s="110"/>
      <c r="D38" s="110"/>
      <c r="E38" s="111"/>
      <c r="F38" s="110"/>
      <c r="G38" s="110"/>
      <c r="H38" s="110"/>
      <c r="I38" s="111"/>
      <c r="J38" s="110"/>
      <c r="K38" s="110"/>
      <c r="L38" s="110"/>
      <c r="M38" s="111"/>
      <c r="N38" s="110"/>
      <c r="O38" s="112"/>
      <c r="Q38" s="81"/>
      <c r="R38" s="99"/>
      <c r="S38" s="89"/>
      <c r="T38" s="89"/>
      <c r="U38" s="89"/>
      <c r="V38" s="89"/>
      <c r="W38" s="89"/>
      <c r="X38" s="89"/>
      <c r="Y38" s="89"/>
      <c r="Z38" s="89"/>
      <c r="AA38" s="89"/>
      <c r="AB38" s="89"/>
      <c r="AC38" s="89"/>
      <c r="AD38" s="89"/>
      <c r="AE38" s="90"/>
    </row>
    <row r="39" spans="2:31" x14ac:dyDescent="0.25">
      <c r="B39" s="104"/>
      <c r="C39" s="107"/>
      <c r="D39" s="107"/>
      <c r="E39" s="108"/>
      <c r="F39" s="107"/>
      <c r="G39" s="107"/>
      <c r="H39" s="107"/>
      <c r="I39" s="108"/>
      <c r="J39" s="107"/>
      <c r="K39" s="107"/>
      <c r="L39" s="107"/>
      <c r="M39" s="108"/>
      <c r="N39" s="107"/>
      <c r="O39" s="109"/>
      <c r="Q39" s="80"/>
      <c r="R39" s="98"/>
      <c r="S39" s="87"/>
      <c r="T39" s="87"/>
      <c r="U39" s="87"/>
      <c r="V39" s="87"/>
      <c r="W39" s="87"/>
      <c r="X39" s="87"/>
      <c r="Y39" s="87"/>
      <c r="Z39" s="87"/>
      <c r="AA39" s="87"/>
      <c r="AB39" s="87"/>
      <c r="AC39" s="87"/>
      <c r="AD39" s="87"/>
      <c r="AE39" s="88"/>
    </row>
    <row r="40" spans="2:31" x14ac:dyDescent="0.25">
      <c r="B40" s="105"/>
      <c r="C40" s="110"/>
      <c r="D40" s="110"/>
      <c r="E40" s="111"/>
      <c r="F40" s="110"/>
      <c r="G40" s="110"/>
      <c r="H40" s="110"/>
      <c r="I40" s="111"/>
      <c r="J40" s="110"/>
      <c r="K40" s="110"/>
      <c r="L40" s="110"/>
      <c r="M40" s="111"/>
      <c r="N40" s="110"/>
      <c r="O40" s="112"/>
      <c r="Q40" s="81"/>
      <c r="R40" s="99"/>
      <c r="S40" s="89"/>
      <c r="T40" s="89"/>
      <c r="U40" s="89"/>
      <c r="V40" s="89"/>
      <c r="W40" s="89"/>
      <c r="X40" s="89"/>
      <c r="Y40" s="89"/>
      <c r="Z40" s="89"/>
      <c r="AA40" s="89"/>
      <c r="AB40" s="89"/>
      <c r="AC40" s="89"/>
      <c r="AD40" s="89"/>
      <c r="AE40" s="90"/>
    </row>
    <row r="41" spans="2:31" x14ac:dyDescent="0.25">
      <c r="B41" s="106"/>
      <c r="C41" s="113"/>
      <c r="D41" s="113"/>
      <c r="E41" s="114"/>
      <c r="F41" s="113"/>
      <c r="G41" s="113"/>
      <c r="H41" s="113"/>
      <c r="I41" s="114"/>
      <c r="J41" s="113"/>
      <c r="K41" s="113"/>
      <c r="L41" s="113"/>
      <c r="M41" s="114"/>
      <c r="N41" s="113"/>
      <c r="O41" s="115"/>
      <c r="Q41" s="91"/>
      <c r="R41" s="100"/>
      <c r="S41" s="92"/>
      <c r="T41" s="92"/>
      <c r="U41" s="92"/>
      <c r="V41" s="92"/>
      <c r="W41" s="92"/>
      <c r="X41" s="92"/>
      <c r="Y41" s="92"/>
      <c r="Z41" s="92"/>
      <c r="AA41" s="92"/>
      <c r="AB41" s="92"/>
      <c r="AC41" s="92"/>
      <c r="AD41" s="92"/>
      <c r="AE41" s="93"/>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showGridLines="0" workbookViewId="0">
      <selection activeCell="D16" sqref="D16"/>
    </sheetView>
  </sheetViews>
  <sheetFormatPr defaultRowHeight="11.4" x14ac:dyDescent="0.2"/>
  <sheetData/>
  <pageMargins left="0.7" right="0.7" top="0.75" bottom="0.75" header="0.3" footer="0.3"/>
  <drawing r:id="rId1"/>
</worksheet>
</file>

<file path=customUI/_rels/customUI14.xml.rels><?xml version="1.0" encoding="UTF-8" standalone="yes"?>
<Relationships xmlns="http://schemas.openxmlformats.org/package/2006/relationships"><Relationship Id="Logo" Type="http://schemas.openxmlformats.org/officeDocument/2006/relationships/image" Target="images/5c04d13c-19bc-456f-8770-14185059599d.png"/><Relationship Id="RunCB" Type="http://schemas.openxmlformats.org/officeDocument/2006/relationships/image" Target="images/e604b90f-1ce2-487d-8eab-4632a513186d.png"/></Relationships>
</file>

<file path=customUI/customUI14.xml><?xml version="1.0" encoding="utf-8"?>
<customUI xmlns="http://schemas.microsoft.com/office/2009/07/customui" onLoad="RibbonOnLoad">
  <ribbon startFromScratch="false">
    <tabs>
      <tab id="ID_Inflow_Workbook" label="Inflow" getVisible="GetVisible" tag="FFSA">
        <group id="ID_G_Import_Projects" label="Legal Notice">
          <button id="ID_Logo_and_Legal_Notice" label="Franco Sivila" image="Logo" size="large" screentip="Franco Help" supertip="Legal Notice" onAction="OnAc_Mensaje_Franco"/>
        </group>
        <group id="ID_CB_Interface" label="CB Simulation">
          <button id="ID_Run_CB_Simulation" label="Run Crystal Ball Simulation" image="RunCB" size="large" screentip="Run Simulation" supertip="Start Crystal Ball simulation and extract charts and data applying VBA." onAction="OnAc_Run_CB_Simula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Inflow Radial Reservoir</vt:lpstr>
      <vt:lpstr>Charts Assum</vt:lpstr>
      <vt:lpstr>Percentiles and Statistics</vt:lpstr>
      <vt:lpstr>Equations</vt:lpstr>
      <vt:lpstr>AOF</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dc:creator>
  <cp:lastModifiedBy>Franco</cp:lastModifiedBy>
  <dcterms:created xsi:type="dcterms:W3CDTF">2020-06-22T20:24:59Z</dcterms:created>
  <dcterms:modified xsi:type="dcterms:W3CDTF">2020-06-26T19:55:26Z</dcterms:modified>
</cp:coreProperties>
</file>