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rane\Desktop\"/>
    </mc:Choice>
  </mc:AlternateContent>
  <xr:revisionPtr revIDLastSave="0" documentId="13_ncr:1_{A4886DA3-34C5-4AF4-9A10-92C9258B45CB}" xr6:coauthVersionLast="47" xr6:coauthVersionMax="47" xr10:uidLastSave="{00000000-0000-0000-0000-000000000000}"/>
  <bookViews>
    <workbookView xWindow="28680" yWindow="-120" windowWidth="29040" windowHeight="16440" firstSheet="1" activeTab="10" xr2:uid="{00000000-000D-0000-FFFF-FFFF00000000}"/>
  </bookViews>
  <sheets>
    <sheet name="Informacje" sheetId="6" r:id="rId1"/>
    <sheet name="ZADANIE 01" sheetId="7" r:id="rId2"/>
    <sheet name="ZADANIE 02" sheetId="8" r:id="rId3"/>
    <sheet name="ZADANIE 03" sheetId="9" r:id="rId4"/>
    <sheet name="ZADANIE 04" sheetId="10" r:id="rId5"/>
    <sheet name="ZADANIE 05" sheetId="5" r:id="rId6"/>
    <sheet name="ZADANIE 06" sheetId="3" r:id="rId7"/>
    <sheet name="ZADANIE 07" sheetId="4" r:id="rId8"/>
    <sheet name="ZADANIE 08" sheetId="1" r:id="rId9"/>
    <sheet name="ZADANIE 09" sheetId="11" r:id="rId10"/>
    <sheet name="ZADANIE 10" sheetId="12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3" i="11"/>
  <c r="C4" i="11"/>
  <c r="C5" i="11"/>
  <c r="C6" i="11"/>
  <c r="C7" i="11"/>
  <c r="C8" i="11"/>
  <c r="C9" i="11"/>
  <c r="C10" i="11"/>
  <c r="C11" i="11"/>
  <c r="C2" i="11"/>
  <c r="I8" i="1"/>
  <c r="J8" i="1" s="1"/>
  <c r="I9" i="1"/>
  <c r="J9" i="1" s="1"/>
  <c r="I10" i="1"/>
  <c r="I11" i="1"/>
  <c r="I12" i="1"/>
  <c r="J12" i="1" s="1"/>
  <c r="I7" i="1"/>
  <c r="J7" i="1" s="1"/>
  <c r="J10" i="1"/>
  <c r="J11" i="1"/>
  <c r="H8" i="1"/>
  <c r="H9" i="1"/>
  <c r="H10" i="1"/>
  <c r="H11" i="1"/>
  <c r="H12" i="1"/>
  <c r="H7" i="1"/>
  <c r="G8" i="1"/>
  <c r="G9" i="1"/>
  <c r="G10" i="1"/>
  <c r="G11" i="1"/>
  <c r="G12" i="1"/>
  <c r="E8" i="1"/>
  <c r="E9" i="1"/>
  <c r="E10" i="1"/>
  <c r="E11" i="1"/>
  <c r="E12" i="1"/>
  <c r="E7" i="1"/>
  <c r="G7" i="1"/>
  <c r="F8" i="1" l="1"/>
  <c r="F9" i="1"/>
  <c r="F10" i="1"/>
  <c r="F11" i="1"/>
  <c r="F12" i="1"/>
  <c r="F7" i="1"/>
  <c r="G9" i="4"/>
  <c r="G10" i="4"/>
  <c r="G11" i="4"/>
  <c r="G12" i="4"/>
  <c r="G13" i="4"/>
  <c r="G8" i="4"/>
  <c r="F9" i="4"/>
  <c r="F10" i="4"/>
  <c r="F11" i="4"/>
  <c r="F12" i="4"/>
  <c r="F13" i="4"/>
  <c r="F8" i="4"/>
  <c r="E9" i="4"/>
  <c r="E10" i="4"/>
  <c r="E11" i="4"/>
  <c r="E12" i="4"/>
  <c r="E13" i="4"/>
  <c r="E8" i="4"/>
  <c r="F5" i="3"/>
  <c r="F6" i="3"/>
  <c r="F7" i="3"/>
  <c r="F8" i="3"/>
  <c r="F9" i="3"/>
  <c r="F4" i="3"/>
  <c r="E5" i="3"/>
  <c r="E6" i="3"/>
  <c r="E7" i="3"/>
  <c r="E8" i="3"/>
  <c r="E9" i="3"/>
  <c r="E4" i="3"/>
  <c r="D5" i="3"/>
  <c r="D6" i="3"/>
  <c r="D7" i="3"/>
  <c r="D8" i="3"/>
  <c r="D9" i="3"/>
  <c r="D4" i="3"/>
  <c r="E10" i="5"/>
  <c r="E11" i="5"/>
  <c r="E12" i="5"/>
  <c r="E13" i="5"/>
  <c r="E9" i="5"/>
  <c r="D10" i="5"/>
  <c r="D9" i="5"/>
  <c r="D11" i="5"/>
  <c r="D12" i="5"/>
  <c r="D13" i="5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2" i="10"/>
  <c r="B3" i="9"/>
  <c r="B4" i="9"/>
  <c r="B5" i="9"/>
  <c r="B6" i="9"/>
  <c r="B7" i="9"/>
  <c r="B8" i="9"/>
  <c r="B9" i="9"/>
  <c r="B10" i="9"/>
  <c r="B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2" i="7"/>
</calcChain>
</file>

<file path=xl/sharedStrings.xml><?xml version="1.0" encoding="utf-8"?>
<sst xmlns="http://schemas.openxmlformats.org/spreadsheetml/2006/main" count="218" uniqueCount="173">
  <si>
    <t>Pracownik</t>
  </si>
  <si>
    <t>Roczna płaca zasadnicza pracownika</t>
  </si>
  <si>
    <t>Dział w firmie</t>
  </si>
  <si>
    <t>Staż pracy w latach</t>
  </si>
  <si>
    <t>Dodatek motywacyjny</t>
  </si>
  <si>
    <t>[1]</t>
  </si>
  <si>
    <t>Dodatek funkcyjny</t>
  </si>
  <si>
    <t>[2]</t>
  </si>
  <si>
    <t>Dodatek stażowy</t>
  </si>
  <si>
    <t xml:space="preserve">[3] </t>
  </si>
  <si>
    <t>Podatek</t>
  </si>
  <si>
    <t xml:space="preserve">[4] </t>
  </si>
  <si>
    <t>Składka ubezpieczeniowa</t>
  </si>
  <si>
    <t xml:space="preserve">[5] </t>
  </si>
  <si>
    <t>Do wypłaty</t>
  </si>
  <si>
    <t>[6]</t>
  </si>
  <si>
    <t>marketing</t>
  </si>
  <si>
    <t>logistyka</t>
  </si>
  <si>
    <t>sprzedaż</t>
  </si>
  <si>
    <r>
      <t xml:space="preserve">[2] </t>
    </r>
    <r>
      <rPr>
        <i/>
        <sz val="10"/>
        <rFont val="Times New Roman"/>
        <family val="1"/>
        <charset val="238"/>
      </rPr>
      <t>marketing – 1/20 płacy zasadniczej, logistyka – 1/10 płacy zasadniczej, sprzedaż – 1/15 płacy zasadniczej</t>
    </r>
  </si>
  <si>
    <r>
      <t xml:space="preserve">[3] </t>
    </r>
    <r>
      <rPr>
        <i/>
        <sz val="10"/>
        <rFont val="Times New Roman"/>
        <family val="1"/>
        <charset val="238"/>
      </rPr>
      <t>do 10 lat (staż pracy) – brak dodatku, od 11 do 15 – 1% (z płacy zasadniczej), powyżej 15 – 2,5%</t>
    </r>
  </si>
  <si>
    <t xml:space="preserve">[4] obliczamy od płacy zasadniczej ze wszystkimi dodatkami: </t>
  </si>
  <si>
    <r>
      <t>[5] obliczamy od płacy zasadniczej ze wszystkimi dodatkami pomniejszonej o kwotę podatku</t>
    </r>
    <r>
      <rPr>
        <i/>
        <sz val="10"/>
        <rFont val="Times New Roman"/>
        <family val="1"/>
        <charset val="238"/>
      </rPr>
      <t xml:space="preserve"> </t>
    </r>
  </si>
  <si>
    <t>do 65 000 zł – 1,2% (sumy płacy zasadniczej i dodatków pomniejszonej o kwotę podatku), od 65 001 do 100 000 zł – 1,5%, powyżej 100 000 zł – 1,8%</t>
  </si>
  <si>
    <r>
      <t>[6]</t>
    </r>
    <r>
      <rPr>
        <i/>
        <sz val="10"/>
        <rFont val="Times New Roman"/>
        <family val="1"/>
        <charset val="238"/>
      </rPr>
      <t xml:space="preserve"> = płaca zasadnicza + [1] + [2] + [3] – [4] – [5]</t>
    </r>
  </si>
  <si>
    <r>
      <t xml:space="preserve">[1] </t>
    </r>
    <r>
      <rPr>
        <i/>
        <sz val="10"/>
        <rFont val="Times New Roman"/>
        <family val="1"/>
        <charset val="238"/>
      </rPr>
      <t>do 100 000 zł (płaca zasadnicza) – 2% (z płacy zasadniczej), powyżej 100 000 zł – 4%</t>
    </r>
  </si>
  <si>
    <t>Dochód</t>
  </si>
  <si>
    <t>Stypendium socjalne</t>
  </si>
  <si>
    <t>do</t>
  </si>
  <si>
    <t>tak</t>
  </si>
  <si>
    <t>powyżej</t>
  </si>
  <si>
    <t>nie</t>
  </si>
  <si>
    <t>Student</t>
  </si>
  <si>
    <t>Dochód rodziny</t>
  </si>
  <si>
    <t>Ilość członków rodziny</t>
  </si>
  <si>
    <t>Dochód na jednego członka rodziny</t>
  </si>
  <si>
    <t>Paweł Kaczamrek</t>
  </si>
  <si>
    <t>Jacek Kaczyński</t>
  </si>
  <si>
    <t>Jakub Zawadzki</t>
  </si>
  <si>
    <t>Anna Piaskowska</t>
  </si>
  <si>
    <t>Katarzyna Stolorczyk</t>
  </si>
  <si>
    <t>Klient</t>
  </si>
  <si>
    <t>Ilość książek</t>
  </si>
  <si>
    <t>Cena jednej książki</t>
  </si>
  <si>
    <t>Wartość zakupu</t>
  </si>
  <si>
    <t>Rabat w wysokości</t>
  </si>
  <si>
    <t>Wartość zakupu z rabatem</t>
  </si>
  <si>
    <t xml:space="preserve">Rościszowski </t>
  </si>
  <si>
    <t>Malinowska</t>
  </si>
  <si>
    <t>Habała</t>
  </si>
  <si>
    <t>Kowal</t>
  </si>
  <si>
    <t>Mikowalik</t>
  </si>
  <si>
    <t>Gardowska</t>
  </si>
  <si>
    <t>- jeśli wartość zakupu wynosi do 200 zł, klient otrzymuje 10% rabatu; jeżeli wartość zakupu przekracza 200 zł, klient otrzymuje 15% rabatu</t>
  </si>
  <si>
    <t>- wszystkie wyliczone dane wyświetl w kategorii walutowej (zł) z dokładnością do jednego miejsca dziesiętnego</t>
  </si>
  <si>
    <t>- jeżeli dochód na jednego członka rodziny wynosi 350 zł lub mniej, student otrzymuje stypendium socjalne; w pozostałych przypadkach stypendium nie jest wypłacane</t>
  </si>
  <si>
    <t>- wyliczone dane wyświetl w kategorii ogólnej z dokładnością do dwóch miejsc dziesiętnych</t>
  </si>
  <si>
    <t>Staż (w latach)</t>
  </si>
  <si>
    <t>Wykształcenie</t>
  </si>
  <si>
    <t>Dodatek za wykształcenie</t>
  </si>
  <si>
    <t xml:space="preserve">do </t>
  </si>
  <si>
    <t>średnie</t>
  </si>
  <si>
    <t>wyższe</t>
  </si>
  <si>
    <t>Nazwisko</t>
  </si>
  <si>
    <t>Płaca zasadnicza</t>
  </si>
  <si>
    <t>Staż pracy</t>
  </si>
  <si>
    <t>Płaca brutto</t>
  </si>
  <si>
    <t>Wróbel</t>
  </si>
  <si>
    <t>- pracownikowi przysługuje dodatek stażowy wysokości 10% płacy zasadniczej, gdy staż jego pracy wynosi 5 lat lub mniej;</t>
  </si>
  <si>
    <t xml:space="preserve"> w pozostałych przypadkach wysokość dodatku stażowego wynosi 15% płacy zasadniczej </t>
  </si>
  <si>
    <t>- wykształcenie średnie pracownika premiowane jest dodatkiem wysokości 50 zł, wykształcenie wyższe – 90 zł</t>
  </si>
  <si>
    <t>- płaca brutto = płaca zasadnicza ze wszystkimi dodatkami</t>
  </si>
  <si>
    <t>- wyliczone dane wyświetl w kategorii walutowej z dokładnością do dwóch miejsc dziesiętnych</t>
  </si>
  <si>
    <t>Michalak</t>
  </si>
  <si>
    <t>Kurzewska</t>
  </si>
  <si>
    <t>Baraniak</t>
  </si>
  <si>
    <t>Jabłońska</t>
  </si>
  <si>
    <t>Kaczmarek</t>
  </si>
  <si>
    <t>Dodatek stażowy (%)</t>
  </si>
  <si>
    <t>Wykonaj obliczenia korzystając z funkcji warunkowej oraz stosując odpowiednie formuły adresowania komórek</t>
  </si>
  <si>
    <t>Wykonaj obliczenia korzystając z funkcji warunkowej oraz stosując odpowiednie formuły adresowania komórek.</t>
  </si>
  <si>
    <t>Wykonaj obliczenia korzystając z zagnieżdżonej funkcji warunkowej oraz stosując odpowiednie formuły adresowania komórek</t>
  </si>
  <si>
    <t>=JEŻELI(test_logiczny;wartość_jeżeli_prawda;wartość_jeżeli_fałsz)</t>
  </si>
  <si>
    <t>np.</t>
  </si>
  <si>
    <t>PRZYKŁAD</t>
  </si>
  <si>
    <r>
      <t>=JEŻELI(</t>
    </r>
    <r>
      <rPr>
        <sz val="10"/>
        <color indexed="53"/>
        <rFont val="Arial"/>
        <family val="2"/>
        <charset val="238"/>
      </rPr>
      <t>warunek logiczny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>wartości prawda</t>
    </r>
    <r>
      <rPr>
        <sz val="10"/>
        <rFont val="Arial"/>
        <family val="2"/>
        <charset val="238"/>
      </rPr>
      <t xml:space="preserve">; </t>
    </r>
    <r>
      <rPr>
        <sz val="10"/>
        <color indexed="18"/>
        <rFont val="Arial"/>
        <family val="2"/>
        <charset val="238"/>
      </rPr>
      <t>wartość fałsz</t>
    </r>
    <r>
      <rPr>
        <sz val="10"/>
        <rFont val="Arial"/>
        <family val="2"/>
        <charset val="238"/>
      </rPr>
      <t>)</t>
    </r>
  </si>
  <si>
    <r>
      <t>JEŻELI(</t>
    </r>
    <r>
      <rPr>
        <sz val="10"/>
        <color indexed="53"/>
        <rFont val="Arial"/>
        <family val="2"/>
        <charset val="238"/>
      </rPr>
      <t xml:space="preserve">A2=”Warszawa”; </t>
    </r>
    <r>
      <rPr>
        <sz val="10"/>
        <color indexed="17"/>
        <rFont val="Arial"/>
        <family val="2"/>
        <charset val="238"/>
      </rPr>
      <t>„stolica”;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„inne”)</t>
    </r>
  </si>
  <si>
    <r>
      <t>JEŻELI(</t>
    </r>
    <r>
      <rPr>
        <sz val="10"/>
        <color indexed="53"/>
        <rFont val="Arial"/>
        <family val="2"/>
        <charset val="238"/>
      </rPr>
      <t>A2=5;</t>
    </r>
    <r>
      <rPr>
        <sz val="10"/>
        <rFont val="Arial"/>
        <family val="2"/>
        <charset val="238"/>
      </rPr>
      <t xml:space="preserve"> </t>
    </r>
    <r>
      <rPr>
        <sz val="10"/>
        <color indexed="17"/>
        <rFont val="Arial"/>
        <family val="2"/>
        <charset val="238"/>
      </rPr>
      <t>„bdb”;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„inna”)</t>
    </r>
  </si>
  <si>
    <r>
      <t>JEŻELI(</t>
    </r>
    <r>
      <rPr>
        <sz val="10"/>
        <color indexed="53"/>
        <rFont val="Arial"/>
        <family val="2"/>
        <charset val="238"/>
      </rPr>
      <t>A2&gt;100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>„gorąco”;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JEŻELI</t>
    </r>
    <r>
      <rPr>
        <sz val="10"/>
        <rFont val="Arial"/>
        <family val="2"/>
        <charset val="238"/>
      </rPr>
      <t>(</t>
    </r>
    <r>
      <rPr>
        <sz val="10"/>
        <color indexed="53"/>
        <rFont val="Arial"/>
        <family val="2"/>
        <charset val="238"/>
      </rPr>
      <t>A2&gt;0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 xml:space="preserve">„zimno”; </t>
    </r>
    <r>
      <rPr>
        <sz val="10"/>
        <rFont val="Arial"/>
        <family val="2"/>
        <charset val="238"/>
      </rPr>
      <t>„</t>
    </r>
    <r>
      <rPr>
        <sz val="10"/>
        <color indexed="18"/>
        <rFont val="Arial"/>
        <family val="2"/>
        <charset val="238"/>
      </rPr>
      <t>bardzo zimno”)</t>
    </r>
    <r>
      <rPr>
        <sz val="10"/>
        <rFont val="Arial"/>
        <family val="2"/>
        <charset val="238"/>
      </rPr>
      <t>)</t>
    </r>
  </si>
  <si>
    <t>(jeżeli wartość komórki A2 równa się 5, to w komórce, w której wprowadzona jest funkcja JEŻELI pojawi się wartość słowna „bdb”.
 W innym wypadku pojawi się wartość słowna „inna”)</t>
  </si>
  <si>
    <t>(jeżeli wartość komórki A2 jest większa niż 100, to w komórce w której wprowadzona jest funkcja JEŻELI pojawi się wartość słowna „gorąca”. 
Jeśli wartość w komórce A2 nie będzie większa niż 100, to pojawi się wartość słowna „zimno”, 
jeśli wartość w komórce A2 była większa od 0, lub „bardzo zimno” jeśli była mniejsza bądź równa 0)</t>
  </si>
  <si>
    <r>
      <t>test logiczny:</t>
    </r>
    <r>
      <rPr>
        <sz val="10"/>
        <rFont val="Arial CE"/>
        <charset val="238"/>
      </rPr>
      <t xml:space="preserve"> ta część funkcji sprawdza czy spełniony jest założony warunek np. czy w komórce A1 jest wartość większa niż </t>
    </r>
    <r>
      <rPr>
        <sz val="10"/>
        <color indexed="53"/>
        <rFont val="Arial CE"/>
        <charset val="238"/>
      </rPr>
      <t>0</t>
    </r>
    <r>
      <rPr>
        <sz val="10"/>
        <rFont val="Arial CE"/>
        <charset val="238"/>
      </rPr>
      <t>. 
W zapisie funkcji warunek ten będzie wyglądał następująco: A1&gt;7. 
W przypadku testu logicznego można się posługiwać takimi operatorami jak: =, &gt;, &lt;, &gt;=, &lt;= . 
Jeżeli warunek ma się odnosić do wartości tekstowej wartość tę należy ująć w cudzysłów 
np. zapis sprawdzający czy w komórce A1 jest wyrażenie "bdb" będzie następujący: A1="</t>
    </r>
    <r>
      <rPr>
        <sz val="10"/>
        <color indexed="17"/>
        <rFont val="Arial CE"/>
        <charset val="238"/>
      </rPr>
      <t>bdb</t>
    </r>
    <r>
      <rPr>
        <sz val="10"/>
        <rFont val="Arial CE"/>
        <charset val="238"/>
      </rPr>
      <t>"</t>
    </r>
  </si>
  <si>
    <r>
      <t>wartość_jeżeli_prawda</t>
    </r>
    <r>
      <rPr>
        <sz val="10"/>
        <rFont val="Arial CE"/>
        <charset val="238"/>
      </rPr>
      <t>: ta część funkcji jest wykonywana jeżeli spełniony jest założony warunek testu logicznego.</t>
    </r>
  </si>
  <si>
    <r>
      <t>wartość_jeżeli_fałsz</t>
    </r>
    <r>
      <rPr>
        <sz val="10"/>
        <rFont val="Arial CE"/>
        <charset val="238"/>
      </rPr>
      <t xml:space="preserve">: ta część funkcji jest wykonywana jeżeli nie jest spełniony założony warunek testu logicznego. </t>
    </r>
  </si>
  <si>
    <r>
      <t xml:space="preserve">Funkcja logiczna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 może w wielu dziedzinach znaleźć szerokie zastosowanie. 
Funkcja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 skłąda się z nastepujących elementów: </t>
    </r>
  </si>
  <si>
    <t>FUNKCJA JEŻELI</t>
  </si>
  <si>
    <t>FUNKCJA ORAZ</t>
  </si>
  <si>
    <t xml:space="preserve">ORAZ(warunek_logiczny_1; warunek_logiczny_2; ...;warunek_logiczny_30) </t>
  </si>
  <si>
    <t xml:space="preserve">Przykład: </t>
  </si>
  <si>
    <r>
      <t xml:space="preserve">Funkcja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skłąda się z nastepujących elementów: </t>
    </r>
  </si>
  <si>
    <r>
      <t xml:space="preserve">Funkcja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rozszerza działanie funkcji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.
</t>
    </r>
    <r>
      <rPr>
        <sz val="10"/>
        <color indexed="17"/>
        <rFont val="Arial CE"/>
        <charset val="238"/>
      </rPr>
      <t>JEŻELI,</t>
    </r>
    <r>
      <rPr>
        <sz val="10"/>
        <rFont val="Arial CE"/>
        <charset val="238"/>
      </rPr>
      <t xml:space="preserve"> w pierwotnej postaci, operuje jednym warunkiem logicznym, natomiast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pozwala wprowadzić do 30 warunków logicznych. 
Dla prawdziwości wyrażenia konieczne jest, aby </t>
    </r>
    <r>
      <rPr>
        <b/>
        <sz val="10"/>
        <rFont val="Arial CE"/>
        <charset val="238"/>
      </rPr>
      <t>każdy</t>
    </r>
    <r>
      <rPr>
        <sz val="10"/>
        <rFont val="Arial CE"/>
        <charset val="238"/>
      </rPr>
      <t xml:space="preserve"> z warunków, argumentów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, był prawdziwy. 
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jest zatem iloczynem logicznym. </t>
    </r>
  </si>
  <si>
    <r>
      <t xml:space="preserve">Formuła =JEŻELI(ORAZ(B11&gt;3; C11&gt;3; D11&gt;3); "zdany"; "poprawka")
wyświetli ciąg znaków </t>
    </r>
    <r>
      <rPr>
        <sz val="10"/>
        <color indexed="53"/>
        <rFont val="Arial CE"/>
        <charset val="238"/>
      </rPr>
      <t>zdany</t>
    </r>
    <r>
      <rPr>
        <sz val="10"/>
        <rFont val="Arial CE"/>
        <charset val="238"/>
      </rPr>
      <t xml:space="preserve">, gdy każdy z warunków będzie miał wartość większą niż 3, 
zaś </t>
    </r>
    <r>
      <rPr>
        <sz val="10"/>
        <color indexed="53"/>
        <rFont val="Arial CE"/>
        <charset val="238"/>
      </rPr>
      <t>poprawka</t>
    </r>
    <r>
      <rPr>
        <sz val="10"/>
        <rFont val="Arial CE"/>
        <charset val="238"/>
      </rPr>
      <t>, gdy choć jeden z warunków nie jest spełniony.</t>
    </r>
  </si>
  <si>
    <t>Uczeń 15</t>
  </si>
  <si>
    <t>Uczeń 14</t>
  </si>
  <si>
    <t>Uczeń 13</t>
  </si>
  <si>
    <t>Uczeń 12</t>
  </si>
  <si>
    <t>Uczeń 11</t>
  </si>
  <si>
    <t>Uczeń 10</t>
  </si>
  <si>
    <t>Uczeń 9</t>
  </si>
  <si>
    <t>Uczeń 8</t>
  </si>
  <si>
    <t>Uczeń 7</t>
  </si>
  <si>
    <t>Uczeń 6</t>
  </si>
  <si>
    <t>Uczeń 5</t>
  </si>
  <si>
    <t>Uczeń 4</t>
  </si>
  <si>
    <t>Uczeń 3</t>
  </si>
  <si>
    <t>Uczeń 2</t>
  </si>
  <si>
    <t>Uczeń 1</t>
  </si>
  <si>
    <t>Czy zdał</t>
  </si>
  <si>
    <t>Suma</t>
  </si>
  <si>
    <t>Egzamin 2</t>
  </si>
  <si>
    <t>Egzamin 1</t>
  </si>
  <si>
    <t>Uczeń</t>
  </si>
  <si>
    <t>Kolczyńska</t>
  </si>
  <si>
    <t>Sabina</t>
  </si>
  <si>
    <t>Lipiński</t>
  </si>
  <si>
    <t>Tadeusz</t>
  </si>
  <si>
    <t>Olszewski</t>
  </si>
  <si>
    <t>Marian</t>
  </si>
  <si>
    <t>Podkowiński</t>
  </si>
  <si>
    <t>Zenon</t>
  </si>
  <si>
    <t>Laudański</t>
  </si>
  <si>
    <t>Maciej</t>
  </si>
  <si>
    <t>Boski</t>
  </si>
  <si>
    <t>Lucjan</t>
  </si>
  <si>
    <t>Durczyńska</t>
  </si>
  <si>
    <t>Iwona</t>
  </si>
  <si>
    <t>Anielewska</t>
  </si>
  <si>
    <t>Barbara</t>
  </si>
  <si>
    <t>Krzak</t>
  </si>
  <si>
    <t>Andrzej</t>
  </si>
  <si>
    <t>Malinowski</t>
  </si>
  <si>
    <t>Wojciech</t>
  </si>
  <si>
    <t>Nowak</t>
  </si>
  <si>
    <t>Katarzyna</t>
  </si>
  <si>
    <t>Kowalski</t>
  </si>
  <si>
    <t>Jan</t>
  </si>
  <si>
    <t>Lenckowski</t>
  </si>
  <si>
    <t>Bogdan</t>
  </si>
  <si>
    <t>Krzyżewski</t>
  </si>
  <si>
    <t>Anna</t>
  </si>
  <si>
    <t>Iwańska</t>
  </si>
  <si>
    <t>Zofia</t>
  </si>
  <si>
    <t>Premia</t>
  </si>
  <si>
    <t>Wypracowany zysk ze sprzedaży</t>
  </si>
  <si>
    <t>Imię</t>
  </si>
  <si>
    <t>Wartość</t>
  </si>
  <si>
    <t>Liczba</t>
  </si>
  <si>
    <t>Słownie</t>
  </si>
  <si>
    <t>Ocena</t>
  </si>
  <si>
    <r>
      <t xml:space="preserve"> </t>
    </r>
    <r>
      <rPr>
        <i/>
        <sz val="10"/>
        <rFont val="Times New Roman"/>
        <family val="1"/>
        <charset val="238"/>
      </rPr>
      <t xml:space="preserve">do 200 000 zł – 15% (sumy płacy zasadniczej i dodatków), powyżej 200 000 zł – od pierwszych 80 000 zł: 17%, od nadwyżki: 30%  </t>
    </r>
  </si>
  <si>
    <t>Osoba 1</t>
  </si>
  <si>
    <t>Osoba 2</t>
  </si>
  <si>
    <t>Osoba 3</t>
  </si>
  <si>
    <t>Osoba 4</t>
  </si>
  <si>
    <t>Osoba 5</t>
  </si>
  <si>
    <t>Osoba 6</t>
  </si>
  <si>
    <t>Osoba 7</t>
  </si>
  <si>
    <t>Osoba 8</t>
  </si>
  <si>
    <t>Osoba 9</t>
  </si>
  <si>
    <t>Osoba 10</t>
  </si>
  <si>
    <t>Id</t>
  </si>
  <si>
    <t>Upieczone ciastka</t>
  </si>
  <si>
    <t>Zarobek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</si>
</sst>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zł&quot;;[Red]\-#,##0\ &quot;zł&quot;"/>
    <numFmt numFmtId="8" formatCode="#,##0.00\ &quot;zł&quot;;[Red]\-#,##0.00\ &quot;zł&quot;"/>
    <numFmt numFmtId="164" formatCode="#,##0.00\ &quot;zł&quot;"/>
    <numFmt numFmtId="165" formatCode="#,##0.0\ &quot;zł&quot;"/>
    <numFmt numFmtId="166" formatCode="#,##0.0\ &quot;zł&quot;;[Red]\-#,##0.0\ &quot;zł&quot;"/>
  </numFmts>
  <fonts count="15">
    <font>
      <sz val="10"/>
      <name val="Arial CE"/>
      <charset val="238"/>
    </font>
    <font>
      <sz val="10"/>
      <name val="Times New Roman"/>
      <family val="1"/>
      <charset val="238"/>
    </font>
    <font>
      <b/>
      <i/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b/>
      <sz val="10"/>
      <name val="Arial CE"/>
      <charset val="238"/>
    </font>
    <font>
      <sz val="10"/>
      <color indexed="10"/>
      <name val="Arial CE"/>
      <charset val="238"/>
    </font>
    <font>
      <sz val="10"/>
      <color indexed="17"/>
      <name val="Arial CE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sz val="10"/>
      <color indexed="17"/>
      <name val="Arial"/>
      <family val="2"/>
      <charset val="238"/>
    </font>
    <font>
      <sz val="10"/>
      <color indexed="18"/>
      <name val="Arial"/>
      <family val="2"/>
      <charset val="238"/>
    </font>
    <font>
      <sz val="10"/>
      <color indexed="53"/>
      <name val="Arial CE"/>
      <charset val="238"/>
    </font>
    <font>
      <sz val="10"/>
      <color indexed="14"/>
      <name val="Arial CE"/>
      <charset val="238"/>
    </font>
    <font>
      <sz val="11"/>
      <color theme="1"/>
      <name val="Czcionka tekstu podstawowego"/>
      <family val="2"/>
      <charset val="238"/>
    </font>
    <font>
      <sz val="8"/>
      <name val="Arial CE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/>
  </cellStyleXfs>
  <cellXfs count="6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1" fillId="0" borderId="1" xfId="0" applyFont="1" applyBorder="1" applyAlignment="1">
      <alignment horizontal="center" vertical="top" wrapText="1"/>
    </xf>
    <xf numFmtId="6" fontId="1" fillId="0" borderId="1" xfId="0" applyNumberFormat="1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6" fontId="1" fillId="3" borderId="1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6" fontId="1" fillId="3" borderId="2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vertical="top" wrapText="1"/>
    </xf>
    <xf numFmtId="6" fontId="1" fillId="0" borderId="4" xfId="0" applyNumberFormat="1" applyFont="1" applyBorder="1" applyAlignment="1">
      <alignment horizontal="right" vertical="top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top" wrapText="1"/>
    </xf>
    <xf numFmtId="10" fontId="1" fillId="0" borderId="4" xfId="0" applyNumberFormat="1" applyFont="1" applyBorder="1" applyAlignment="1">
      <alignment vertical="top" wrapText="1"/>
    </xf>
    <xf numFmtId="0" fontId="2" fillId="0" borderId="0" xfId="0" applyFont="1"/>
    <xf numFmtId="0" fontId="5" fillId="0" borderId="0" xfId="0" quotePrefix="1" applyFont="1"/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 applyAlignment="1">
      <alignment horizontal="justify"/>
    </xf>
    <xf numFmtId="0" fontId="5" fillId="0" borderId="0" xfId="0" applyFont="1"/>
    <xf numFmtId="0" fontId="0" fillId="5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wrapText="1"/>
    </xf>
    <xf numFmtId="0" fontId="13" fillId="0" borderId="0" xfId="1"/>
    <xf numFmtId="0" fontId="13" fillId="0" borderId="1" xfId="1" applyBorder="1"/>
    <xf numFmtId="0" fontId="13" fillId="6" borderId="1" xfId="1" applyFill="1" applyBorder="1" applyAlignment="1">
      <alignment horizontal="center" vertical="center"/>
    </xf>
    <xf numFmtId="0" fontId="13" fillId="7" borderId="1" xfId="1" applyFill="1" applyBorder="1"/>
    <xf numFmtId="164" fontId="13" fillId="0" borderId="1" xfId="1" applyNumberFormat="1" applyBorder="1"/>
    <xf numFmtId="0" fontId="13" fillId="6" borderId="1" xfId="1" applyFill="1" applyBorder="1" applyAlignment="1">
      <alignment horizontal="center" vertical="center" wrapText="1"/>
    </xf>
    <xf numFmtId="0" fontId="13" fillId="0" borderId="1" xfId="1" applyBorder="1" applyAlignment="1">
      <alignment horizontal="center"/>
    </xf>
    <xf numFmtId="164" fontId="1" fillId="0" borderId="4" xfId="0" applyNumberFormat="1" applyFont="1" applyBorder="1" applyAlignment="1">
      <alignment vertical="top" wrapText="1"/>
    </xf>
    <xf numFmtId="2" fontId="1" fillId="0" borderId="4" xfId="0" applyNumberFormat="1" applyFont="1" applyBorder="1" applyAlignment="1">
      <alignment vertical="top" wrapText="1"/>
    </xf>
    <xf numFmtId="165" fontId="1" fillId="0" borderId="4" xfId="0" applyNumberFormat="1" applyFont="1" applyBorder="1" applyAlignment="1">
      <alignment vertical="top" wrapText="1"/>
    </xf>
    <xf numFmtId="166" fontId="1" fillId="0" borderId="4" xfId="0" applyNumberFormat="1" applyFont="1" applyBorder="1" applyAlignment="1">
      <alignment vertical="top" wrapText="1"/>
    </xf>
    <xf numFmtId="6" fontId="1" fillId="3" borderId="2" xfId="0" applyNumberFormat="1" applyFont="1" applyFill="1" applyBorder="1" applyAlignment="1">
      <alignment vertical="top" wrapText="1"/>
    </xf>
    <xf numFmtId="8" fontId="1" fillId="3" borderId="2" xfId="0" applyNumberFormat="1" applyFont="1" applyFill="1" applyBorder="1" applyAlignment="1">
      <alignment vertical="top" wrapText="1"/>
    </xf>
    <xf numFmtId="6" fontId="0" fillId="0" borderId="0" xfId="0" applyNumberFormat="1"/>
    <xf numFmtId="164" fontId="1" fillId="3" borderId="2" xfId="0" applyNumberFormat="1" applyFont="1" applyFill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00000000-0005-0000-0000-000001000000}"/>
  </cellStyles>
  <dxfs count="5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18</xdr:row>
      <xdr:rowOff>123825</xdr:rowOff>
    </xdr:from>
    <xdr:to>
      <xdr:col>5</xdr:col>
      <xdr:colOff>38100</xdr:colOff>
      <xdr:row>25</xdr:row>
      <xdr:rowOff>95250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14325" y="3524250"/>
          <a:ext cx="4591050" cy="12382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400"/>
            <a:t>Jeżeli uczeń uzyskał wynik łączny z egzaminów</a:t>
          </a:r>
          <a:r>
            <a:rPr lang="pl-PL" sz="1400" baseline="0"/>
            <a:t> co najmniej 80 punktów to w komórkach E powinien pojawić się komunikat ZDAŁ, w przeciwnym razie NIE ZDAŁ.</a:t>
          </a:r>
          <a:endParaRPr lang="pl-PL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</xdr:rowOff>
    </xdr:from>
    <xdr:to>
      <xdr:col>12</xdr:col>
      <xdr:colOff>0</xdr:colOff>
      <xdr:row>10</xdr:row>
      <xdr:rowOff>57150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495925" y="552450"/>
          <a:ext cx="4267200" cy="164782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/>
            <a:t>Stosując funkcję logiczną JEŻELI ustal, czy pracownik wypracował na tyle duży</a:t>
          </a:r>
          <a:r>
            <a:rPr lang="pl-PL" sz="1100" baseline="0"/>
            <a:t> zysk ze sprzedaży dla firmy, że przyznano mu premię.</a:t>
          </a:r>
        </a:p>
        <a:p>
          <a:r>
            <a:rPr lang="pl-PL" sz="1100" baseline="0"/>
            <a:t>Jeżeli zysk ze sprzedaży wynosił ponad 8000 zł pracownik otrzymywał premię, </a:t>
          </a:r>
          <a:br>
            <a:rPr lang="pl-PL" sz="1100" baseline="0"/>
          </a:br>
          <a:r>
            <a:rPr lang="pl-PL" sz="1100" baseline="0"/>
            <a:t>w przeciwnym razie jej nie otrzymał.</a:t>
          </a:r>
        </a:p>
        <a:p>
          <a:r>
            <a:rPr lang="pl-PL" sz="1100" baseline="0"/>
            <a:t>W kolumnie D (Premia) zgodnie z powyższym założeniem powinno znaleźć sie słowo TAK lub NIE.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0</xdr:row>
      <xdr:rowOff>228599</xdr:rowOff>
    </xdr:from>
    <xdr:to>
      <xdr:col>8</xdr:col>
      <xdr:colOff>0</xdr:colOff>
      <xdr:row>17</xdr:row>
      <xdr:rowOff>28574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695575" y="228599"/>
          <a:ext cx="3419475" cy="30003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600"/>
            <a:t>W komórce B2 umieść wartość logiczną JEŻEli,</a:t>
          </a:r>
          <a:r>
            <a:rPr lang="pl-PL" sz="1600" baseline="0"/>
            <a:t> która spowoduje wpisanie słowa UJEMNA, gdy w komórce A znajdzie się liczba ujemna, DODATNIA, jeżeli w komórkach A będzie liczba dodatnia oraz ZERO, jeżeli wartość tej liczby będzie zerem.</a:t>
          </a:r>
          <a:endParaRPr lang="pl-PL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66675</xdr:rowOff>
    </xdr:from>
    <xdr:to>
      <xdr:col>10</xdr:col>
      <xdr:colOff>47625</xdr:colOff>
      <xdr:row>24</xdr:row>
      <xdr:rowOff>19050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686175" y="361950"/>
          <a:ext cx="3695700" cy="41148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600"/>
            <a:t>W kolumnie</a:t>
          </a:r>
          <a:r>
            <a:rPr lang="pl-PL" sz="1600" baseline="0"/>
            <a:t> B podane są oceny w postaci cyfr. Za pomocą funkcji JEŻELI umieść w komórkach w kolumnie C ich słowne odpowiedniki.</a:t>
          </a:r>
        </a:p>
        <a:p>
          <a:endParaRPr lang="pl-PL" sz="1600" baseline="0"/>
        </a:p>
        <a:p>
          <a:r>
            <a:rPr lang="pl-PL" sz="1600" baseline="0"/>
            <a:t>Cyfrom odpowiadają odpowiednie oznaczenia słowne:</a:t>
          </a:r>
        </a:p>
        <a:p>
          <a:r>
            <a:rPr lang="pl-PL" sz="1600" baseline="0"/>
            <a:t>5 - bardzo dobry</a:t>
          </a:r>
        </a:p>
        <a:p>
          <a:r>
            <a:rPr lang="pl-PL" sz="1600" baseline="0"/>
            <a:t>4 - dobry</a:t>
          </a:r>
        </a:p>
        <a:p>
          <a:r>
            <a:rPr lang="pl-PL" sz="1600" baseline="0"/>
            <a:t>3  - dostateczny</a:t>
          </a:r>
        </a:p>
        <a:p>
          <a:r>
            <a:rPr lang="pl-PL" sz="1600" baseline="0"/>
            <a:t>2 - dopuszczający</a:t>
          </a:r>
          <a:endParaRPr lang="pl-PL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3C769-971D-49D7-9885-54C5DC0B67F6}" name="Tabela1" displayName="Tabela1" ref="A1:C11" totalsRowShown="0">
  <autoFilter ref="A1:C11" xr:uid="{7AD3C769-971D-49D7-9885-54C5DC0B67F6}"/>
  <tableColumns count="3">
    <tableColumn id="1" xr3:uid="{4CECAA00-6DF3-4441-8D17-3FC3C0F26580}" name="Id"/>
    <tableColumn id="2" xr3:uid="{04CB491C-4BDD-488D-90F5-FAE56D10AF4E}" name="Upieczone ciastka"/>
    <tableColumn id="3" xr3:uid="{00F1F7B3-BED0-4B3F-ACC8-82308FC0E9E1}" name="Zarobek">
      <calculatedColumnFormula>B2*1.5 + IF(B2=1500, 100, IF(B2=1000, 50, 0))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7F690E-5BB1-4758-90C1-60419B024943}" name="Tabela13" displayName="Tabela13" ref="A1:C11" totalsRowShown="0">
  <autoFilter ref="A1:C11" xr:uid="{597F690E-5BB1-4758-90C1-60419B024943}"/>
  <tableColumns count="3">
    <tableColumn id="1" xr3:uid="{DF5F6FFC-9649-49C7-863E-ED256ECD67E4}" name="Id"/>
    <tableColumn id="2" xr3:uid="{08B7E27C-ACE2-45C6-A53C-A8E0FF8B8FF7}" name="Upieczone ciastka"/>
    <tableColumn id="3" xr3:uid="{D5C85120-8CDF-4B34-94E1-78AFBA558566}" name="Zarobek" dataDxfId="0">
      <calculatedColumnFormula>B2*1.5 + IF(B2&gt;= 1500, 200, IF(B2 &gt; 1000, 150, IF(B2 &gt; 500,  100, 0)))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"/>
  <sheetViews>
    <sheetView workbookViewId="0">
      <selection activeCell="A42" sqref="A42"/>
    </sheetView>
  </sheetViews>
  <sheetFormatPr defaultColWidth="8.85546875" defaultRowHeight="12.75"/>
  <cols>
    <col min="1" max="1" width="121.42578125" bestFit="1" customWidth="1"/>
  </cols>
  <sheetData>
    <row r="1" spans="1:1">
      <c r="A1" s="39" t="s">
        <v>95</v>
      </c>
    </row>
    <row r="2" spans="1:1">
      <c r="A2" s="56" t="s">
        <v>94</v>
      </c>
    </row>
    <row r="3" spans="1:1">
      <c r="A3" s="56"/>
    </row>
    <row r="4" spans="1:1">
      <c r="A4" s="56"/>
    </row>
    <row r="5" spans="1:1">
      <c r="A5" s="33" t="s">
        <v>82</v>
      </c>
    </row>
    <row r="7" spans="1:1" s="34" customFormat="1" ht="12.75" customHeight="1">
      <c r="A7" s="58" t="s">
        <v>91</v>
      </c>
    </row>
    <row r="8" spans="1:1" s="34" customFormat="1">
      <c r="A8" s="58"/>
    </row>
    <row r="9" spans="1:1" s="34" customFormat="1">
      <c r="A9" s="58"/>
    </row>
    <row r="10" spans="1:1" s="34" customFormat="1">
      <c r="A10" s="58"/>
    </row>
    <row r="11" spans="1:1" s="34" customFormat="1">
      <c r="A11" s="58"/>
    </row>
    <row r="12" spans="1:1" s="34" customFormat="1">
      <c r="A12" s="58"/>
    </row>
    <row r="14" spans="1:1">
      <c r="A14" s="37" t="s">
        <v>92</v>
      </c>
    </row>
    <row r="16" spans="1:1">
      <c r="A16" s="37" t="s">
        <v>93</v>
      </c>
    </row>
    <row r="18" spans="1:1">
      <c r="A18" s="35" t="s">
        <v>84</v>
      </c>
    </row>
    <row r="19" spans="1:1">
      <c r="A19" s="36" t="s">
        <v>85</v>
      </c>
    </row>
    <row r="20" spans="1:1">
      <c r="A20" s="36" t="s">
        <v>83</v>
      </c>
    </row>
    <row r="21" spans="1:1">
      <c r="A21" s="36"/>
    </row>
    <row r="22" spans="1:1">
      <c r="A22" s="36" t="s">
        <v>86</v>
      </c>
    </row>
    <row r="23" spans="1:1">
      <c r="A23" s="36" t="s">
        <v>87</v>
      </c>
    </row>
    <row r="24" spans="1:1">
      <c r="A24" s="57" t="s">
        <v>89</v>
      </c>
    </row>
    <row r="25" spans="1:1">
      <c r="A25" s="57"/>
    </row>
    <row r="26" spans="1:1">
      <c r="A26" s="36" t="s">
        <v>88</v>
      </c>
    </row>
    <row r="27" spans="1:1" ht="12.75" customHeight="1">
      <c r="A27" s="57" t="s">
        <v>90</v>
      </c>
    </row>
    <row r="28" spans="1:1">
      <c r="A28" s="57"/>
    </row>
    <row r="29" spans="1:1">
      <c r="A29" s="57"/>
    </row>
    <row r="31" spans="1:1" s="38" customFormat="1"/>
    <row r="33" spans="1:1">
      <c r="A33" s="39" t="s">
        <v>96</v>
      </c>
    </row>
    <row r="34" spans="1:1">
      <c r="A34" t="s">
        <v>99</v>
      </c>
    </row>
    <row r="36" spans="1:1">
      <c r="A36" s="37" t="s">
        <v>97</v>
      </c>
    </row>
    <row r="38" spans="1:1" ht="51">
      <c r="A38" s="40" t="s">
        <v>100</v>
      </c>
    </row>
    <row r="40" spans="1:1">
      <c r="A40" t="s">
        <v>98</v>
      </c>
    </row>
    <row r="41" spans="1:1" ht="38.25">
      <c r="A41" s="40" t="s">
        <v>101</v>
      </c>
    </row>
  </sheetData>
  <mergeCells count="4">
    <mergeCell ref="A2:A4"/>
    <mergeCell ref="A24:A25"/>
    <mergeCell ref="A27:A29"/>
    <mergeCell ref="A7:A12"/>
  </mergeCells>
  <phoneticPr fontId="0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2D90-D08F-4CE4-90E5-AE51A27DD6A3}">
  <dimension ref="A1:C11"/>
  <sheetViews>
    <sheetView zoomScale="175" zoomScaleNormal="175" workbookViewId="0">
      <selection sqref="A1:C11"/>
    </sheetView>
  </sheetViews>
  <sheetFormatPr defaultRowHeight="12.75"/>
  <cols>
    <col min="2" max="2" width="18.42578125" customWidth="1"/>
  </cols>
  <sheetData>
    <row r="1" spans="1:3">
      <c r="A1" t="s">
        <v>170</v>
      </c>
      <c r="B1" t="s">
        <v>171</v>
      </c>
      <c r="C1" t="s">
        <v>172</v>
      </c>
    </row>
    <row r="2" spans="1:3">
      <c r="A2" t="s">
        <v>160</v>
      </c>
      <c r="B2">
        <v>1500</v>
      </c>
      <c r="C2">
        <f>B2*1.5 + IF(B2=1500, 100, IF(B2=1000, 50, 0))</f>
        <v>2350</v>
      </c>
    </row>
    <row r="3" spans="1:3">
      <c r="A3" t="s">
        <v>161</v>
      </c>
      <c r="B3">
        <v>500</v>
      </c>
      <c r="C3">
        <f t="shared" ref="C3:C11" si="0">B3*1.5 + IF(B3=1500, 100, IF(B3=1000, 50, 0))</f>
        <v>750</v>
      </c>
    </row>
    <row r="4" spans="1:3">
      <c r="A4" t="s">
        <v>162</v>
      </c>
      <c r="B4">
        <v>1000</v>
      </c>
      <c r="C4">
        <f t="shared" si="0"/>
        <v>1550</v>
      </c>
    </row>
    <row r="5" spans="1:3">
      <c r="A5" t="s">
        <v>163</v>
      </c>
      <c r="B5">
        <v>1000</v>
      </c>
      <c r="C5">
        <f t="shared" si="0"/>
        <v>1550</v>
      </c>
    </row>
    <row r="6" spans="1:3">
      <c r="A6" t="s">
        <v>164</v>
      </c>
      <c r="B6">
        <v>1500</v>
      </c>
      <c r="C6">
        <f t="shared" si="0"/>
        <v>2350</v>
      </c>
    </row>
    <row r="7" spans="1:3">
      <c r="A7" t="s">
        <v>165</v>
      </c>
      <c r="B7">
        <v>1500</v>
      </c>
      <c r="C7">
        <f t="shared" si="0"/>
        <v>2350</v>
      </c>
    </row>
    <row r="8" spans="1:3">
      <c r="A8" t="s">
        <v>166</v>
      </c>
      <c r="B8">
        <v>1000</v>
      </c>
      <c r="C8">
        <f t="shared" si="0"/>
        <v>1550</v>
      </c>
    </row>
    <row r="9" spans="1:3">
      <c r="A9" t="s">
        <v>167</v>
      </c>
      <c r="B9">
        <v>500</v>
      </c>
      <c r="C9">
        <f t="shared" si="0"/>
        <v>750</v>
      </c>
    </row>
    <row r="10" spans="1:3">
      <c r="A10" t="s">
        <v>168</v>
      </c>
      <c r="B10">
        <v>1000</v>
      </c>
      <c r="C10">
        <f t="shared" si="0"/>
        <v>1550</v>
      </c>
    </row>
    <row r="11" spans="1:3">
      <c r="A11" t="s">
        <v>169</v>
      </c>
      <c r="B11">
        <v>500</v>
      </c>
      <c r="C11">
        <f t="shared" si="0"/>
        <v>750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7DC5-5C82-40D0-B09D-4C74FA86EBA9}">
  <dimension ref="A1:C11"/>
  <sheetViews>
    <sheetView tabSelected="1" zoomScale="235" zoomScaleNormal="235" workbookViewId="0">
      <selection activeCell="E5" sqref="E5"/>
    </sheetView>
  </sheetViews>
  <sheetFormatPr defaultRowHeight="12.75"/>
  <cols>
    <col min="1" max="1" width="9" bestFit="1" customWidth="1"/>
    <col min="2" max="2" width="20" bestFit="1" customWidth="1"/>
    <col min="3" max="3" width="10.5703125" bestFit="1" customWidth="1"/>
  </cols>
  <sheetData>
    <row r="1" spans="1:3">
      <c r="A1" t="s">
        <v>170</v>
      </c>
      <c r="B1" t="s">
        <v>171</v>
      </c>
      <c r="C1" t="s">
        <v>172</v>
      </c>
    </row>
    <row r="2" spans="1:3">
      <c r="A2" t="s">
        <v>160</v>
      </c>
      <c r="B2">
        <v>300</v>
      </c>
      <c r="C2">
        <f t="shared" ref="C2:C11" si="0">B2*1.5 + IF(B2&gt;= 1500, 200, IF(B2 &gt; 1000, 150, IF(B2 &gt; 500,  100, 0)))</f>
        <v>450</v>
      </c>
    </row>
    <row r="3" spans="1:3">
      <c r="A3" t="s">
        <v>161</v>
      </c>
      <c r="B3">
        <v>800</v>
      </c>
      <c r="C3">
        <f t="shared" si="0"/>
        <v>1300</v>
      </c>
    </row>
    <row r="4" spans="1:3">
      <c r="A4" t="s">
        <v>162</v>
      </c>
      <c r="B4">
        <v>750</v>
      </c>
      <c r="C4">
        <f t="shared" si="0"/>
        <v>1225</v>
      </c>
    </row>
    <row r="5" spans="1:3">
      <c r="A5" t="s">
        <v>163</v>
      </c>
      <c r="B5">
        <v>1000</v>
      </c>
      <c r="C5">
        <f t="shared" si="0"/>
        <v>1600</v>
      </c>
    </row>
    <row r="6" spans="1:3">
      <c r="A6" t="s">
        <v>164</v>
      </c>
      <c r="B6">
        <v>1300</v>
      </c>
      <c r="C6">
        <f t="shared" si="0"/>
        <v>2100</v>
      </c>
    </row>
    <row r="7" spans="1:3">
      <c r="A7" t="s">
        <v>165</v>
      </c>
      <c r="B7">
        <v>1900</v>
      </c>
      <c r="C7">
        <f t="shared" si="0"/>
        <v>3050</v>
      </c>
    </row>
    <row r="8" spans="1:3">
      <c r="A8" t="s">
        <v>166</v>
      </c>
      <c r="B8">
        <v>1150</v>
      </c>
      <c r="C8">
        <f t="shared" si="0"/>
        <v>1875</v>
      </c>
    </row>
    <row r="9" spans="1:3">
      <c r="A9" t="s">
        <v>167</v>
      </c>
      <c r="B9">
        <v>590</v>
      </c>
      <c r="C9">
        <f t="shared" si="0"/>
        <v>985</v>
      </c>
    </row>
    <row r="10" spans="1:3">
      <c r="A10" t="s">
        <v>168</v>
      </c>
      <c r="B10">
        <v>2000</v>
      </c>
      <c r="C10">
        <f t="shared" si="0"/>
        <v>3200</v>
      </c>
    </row>
    <row r="11" spans="1:3">
      <c r="A11" t="s">
        <v>169</v>
      </c>
      <c r="B11">
        <v>1630</v>
      </c>
      <c r="C11">
        <f t="shared" si="0"/>
        <v>2645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="175" zoomScaleNormal="175" workbookViewId="0">
      <selection activeCell="F12" sqref="F12"/>
    </sheetView>
  </sheetViews>
  <sheetFormatPr defaultRowHeight="14.25"/>
  <cols>
    <col min="1" max="1" width="18.140625" style="41" customWidth="1"/>
    <col min="2" max="2" width="12.28515625" style="41" customWidth="1"/>
    <col min="3" max="3" width="13.7109375" style="41" customWidth="1"/>
    <col min="4" max="4" width="13" style="41" customWidth="1"/>
    <col min="5" max="5" width="15.85546875" style="41" customWidth="1"/>
    <col min="6" max="16384" width="9.140625" style="41"/>
  </cols>
  <sheetData>
    <row r="1" spans="1:5" ht="25.5" customHeight="1">
      <c r="A1" s="43" t="s">
        <v>121</v>
      </c>
      <c r="B1" s="43" t="s">
        <v>120</v>
      </c>
      <c r="C1" s="43" t="s">
        <v>119</v>
      </c>
      <c r="D1" s="43" t="s">
        <v>118</v>
      </c>
      <c r="E1" s="43" t="s">
        <v>117</v>
      </c>
    </row>
    <row r="2" spans="1:5">
      <c r="A2" s="42" t="s">
        <v>116</v>
      </c>
      <c r="B2" s="42">
        <v>44</v>
      </c>
      <c r="C2" s="42">
        <v>48</v>
      </c>
      <c r="D2" s="42">
        <f>SUM(B2:C2)</f>
        <v>92</v>
      </c>
      <c r="E2" s="42" t="str">
        <f>IF(D2&gt;=80,"ZDAŁ","NIE ZDAŁ")</f>
        <v>ZDAŁ</v>
      </c>
    </row>
    <row r="3" spans="1:5">
      <c r="A3" s="42" t="s">
        <v>115</v>
      </c>
      <c r="B3" s="42">
        <v>26</v>
      </c>
      <c r="C3" s="42">
        <v>20</v>
      </c>
      <c r="D3" s="42">
        <f t="shared" ref="D3:D16" si="0">SUM(B3:C3)</f>
        <v>46</v>
      </c>
      <c r="E3" s="42" t="str">
        <f t="shared" ref="E3:E16" si="1">IF(D3&gt;=80,"ZDAŁ","NIE ZDAŁ")</f>
        <v>NIE ZDAŁ</v>
      </c>
    </row>
    <row r="4" spans="1:5">
      <c r="A4" s="42" t="s">
        <v>114</v>
      </c>
      <c r="B4" s="42">
        <v>49</v>
      </c>
      <c r="C4" s="42">
        <v>37</v>
      </c>
      <c r="D4" s="42">
        <f t="shared" si="0"/>
        <v>86</v>
      </c>
      <c r="E4" s="42" t="str">
        <f t="shared" si="1"/>
        <v>ZDAŁ</v>
      </c>
    </row>
    <row r="5" spans="1:5">
      <c r="A5" s="42" t="s">
        <v>113</v>
      </c>
      <c r="B5" s="42">
        <v>30</v>
      </c>
      <c r="C5" s="42">
        <v>33</v>
      </c>
      <c r="D5" s="42">
        <f t="shared" si="0"/>
        <v>63</v>
      </c>
      <c r="E5" s="42" t="str">
        <f t="shared" si="1"/>
        <v>NIE ZDAŁ</v>
      </c>
    </row>
    <row r="6" spans="1:5">
      <c r="A6" s="42" t="s">
        <v>112</v>
      </c>
      <c r="B6" s="42">
        <v>43</v>
      </c>
      <c r="C6" s="42">
        <v>46</v>
      </c>
      <c r="D6" s="42">
        <f t="shared" si="0"/>
        <v>89</v>
      </c>
      <c r="E6" s="42" t="str">
        <f t="shared" si="1"/>
        <v>ZDAŁ</v>
      </c>
    </row>
    <row r="7" spans="1:5">
      <c r="A7" s="42" t="s">
        <v>111</v>
      </c>
      <c r="B7" s="42">
        <v>39</v>
      </c>
      <c r="C7" s="42">
        <v>50</v>
      </c>
      <c r="D7" s="42">
        <f t="shared" si="0"/>
        <v>89</v>
      </c>
      <c r="E7" s="42" t="str">
        <f t="shared" si="1"/>
        <v>ZDAŁ</v>
      </c>
    </row>
    <row r="8" spans="1:5">
      <c r="A8" s="42" t="s">
        <v>110</v>
      </c>
      <c r="B8" s="42">
        <v>40</v>
      </c>
      <c r="C8" s="42">
        <v>42</v>
      </c>
      <c r="D8" s="42">
        <f t="shared" si="0"/>
        <v>82</v>
      </c>
      <c r="E8" s="42" t="str">
        <f t="shared" si="1"/>
        <v>ZDAŁ</v>
      </c>
    </row>
    <row r="9" spans="1:5">
      <c r="A9" s="42" t="s">
        <v>109</v>
      </c>
      <c r="B9" s="42">
        <v>26</v>
      </c>
      <c r="C9" s="42">
        <v>40</v>
      </c>
      <c r="D9" s="42">
        <f t="shared" si="0"/>
        <v>66</v>
      </c>
      <c r="E9" s="42" t="str">
        <f t="shared" si="1"/>
        <v>NIE ZDAŁ</v>
      </c>
    </row>
    <row r="10" spans="1:5">
      <c r="A10" s="42" t="s">
        <v>108</v>
      </c>
      <c r="B10" s="42">
        <v>49</v>
      </c>
      <c r="C10" s="42">
        <v>26</v>
      </c>
      <c r="D10" s="42">
        <f t="shared" si="0"/>
        <v>75</v>
      </c>
      <c r="E10" s="42" t="str">
        <f t="shared" si="1"/>
        <v>NIE ZDAŁ</v>
      </c>
    </row>
    <row r="11" spans="1:5">
      <c r="A11" s="42" t="s">
        <v>107</v>
      </c>
      <c r="B11" s="42">
        <v>30</v>
      </c>
      <c r="C11" s="42">
        <v>49</v>
      </c>
      <c r="D11" s="42">
        <f t="shared" si="0"/>
        <v>79</v>
      </c>
      <c r="E11" s="42" t="str">
        <f t="shared" si="1"/>
        <v>NIE ZDAŁ</v>
      </c>
    </row>
    <row r="12" spans="1:5">
      <c r="A12" s="42" t="s">
        <v>106</v>
      </c>
      <c r="B12" s="42">
        <v>43</v>
      </c>
      <c r="C12" s="42">
        <v>30</v>
      </c>
      <c r="D12" s="42">
        <f t="shared" si="0"/>
        <v>73</v>
      </c>
      <c r="E12" s="42" t="str">
        <f t="shared" si="1"/>
        <v>NIE ZDAŁ</v>
      </c>
    </row>
    <row r="13" spans="1:5">
      <c r="A13" s="42" t="s">
        <v>105</v>
      </c>
      <c r="B13" s="42">
        <v>33</v>
      </c>
      <c r="C13" s="42">
        <v>26</v>
      </c>
      <c r="D13" s="42">
        <f t="shared" si="0"/>
        <v>59</v>
      </c>
      <c r="E13" s="42" t="str">
        <f t="shared" si="1"/>
        <v>NIE ZDAŁ</v>
      </c>
    </row>
    <row r="14" spans="1:5">
      <c r="A14" s="42" t="s">
        <v>104</v>
      </c>
      <c r="B14" s="42">
        <v>45</v>
      </c>
      <c r="C14" s="42">
        <v>49</v>
      </c>
      <c r="D14" s="42">
        <f t="shared" si="0"/>
        <v>94</v>
      </c>
      <c r="E14" s="42" t="str">
        <f t="shared" si="1"/>
        <v>ZDAŁ</v>
      </c>
    </row>
    <row r="15" spans="1:5">
      <c r="A15" s="42" t="s">
        <v>103</v>
      </c>
      <c r="B15" s="42">
        <v>49</v>
      </c>
      <c r="C15" s="42">
        <v>43</v>
      </c>
      <c r="D15" s="42">
        <f t="shared" si="0"/>
        <v>92</v>
      </c>
      <c r="E15" s="42" t="str">
        <f t="shared" si="1"/>
        <v>ZDAŁ</v>
      </c>
    </row>
    <row r="16" spans="1:5">
      <c r="A16" s="42" t="s">
        <v>102</v>
      </c>
      <c r="B16" s="42">
        <v>27</v>
      </c>
      <c r="C16" s="42">
        <v>20</v>
      </c>
      <c r="D16" s="42">
        <f t="shared" si="0"/>
        <v>47</v>
      </c>
      <c r="E16" s="42" t="str">
        <f t="shared" si="1"/>
        <v>NIE ZDAŁ</v>
      </c>
    </row>
  </sheetData>
  <conditionalFormatting sqref="E2:E16">
    <cfRule type="cellIs" dxfId="4" priority="2" operator="equal">
      <formula>"ZDAŁ"</formula>
    </cfRule>
    <cfRule type="cellIs" dxfId="3" priority="1" operator="equal">
      <formula>"NIE ZDAŁ"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145" zoomScaleNormal="145" workbookViewId="0">
      <selection activeCell="F13" sqref="F13"/>
    </sheetView>
  </sheetViews>
  <sheetFormatPr defaultRowHeight="14.25"/>
  <cols>
    <col min="1" max="1" width="18.140625" style="41" customWidth="1"/>
    <col min="2" max="2" width="22.5703125" style="41" customWidth="1"/>
    <col min="3" max="3" width="23.42578125" style="41" customWidth="1"/>
    <col min="4" max="16384" width="9.140625" style="41"/>
  </cols>
  <sheetData>
    <row r="1" spans="1:4" ht="40.5" customHeight="1">
      <c r="A1" s="43" t="s">
        <v>154</v>
      </c>
      <c r="B1" s="43" t="s">
        <v>63</v>
      </c>
      <c r="C1" s="46" t="s">
        <v>153</v>
      </c>
      <c r="D1" s="43" t="s">
        <v>152</v>
      </c>
    </row>
    <row r="2" spans="1:4">
      <c r="A2" s="42" t="s">
        <v>151</v>
      </c>
      <c r="B2" s="42" t="s">
        <v>150</v>
      </c>
      <c r="C2" s="45">
        <v>8342</v>
      </c>
      <c r="D2" s="44" t="str">
        <f>IF(C2&gt;8000, "TAK", "NIE")</f>
        <v>TAK</v>
      </c>
    </row>
    <row r="3" spans="1:4">
      <c r="A3" s="42" t="s">
        <v>149</v>
      </c>
      <c r="B3" s="42" t="s">
        <v>148</v>
      </c>
      <c r="C3" s="45">
        <v>4326</v>
      </c>
      <c r="D3" s="44" t="str">
        <f t="shared" ref="D3:D16" si="0">IF(C3&gt;8000, "TAK", "NIE")</f>
        <v>NIE</v>
      </c>
    </row>
    <row r="4" spans="1:4">
      <c r="A4" s="42" t="s">
        <v>147</v>
      </c>
      <c r="B4" s="42" t="s">
        <v>146</v>
      </c>
      <c r="C4" s="45">
        <v>7865</v>
      </c>
      <c r="D4" s="44" t="str">
        <f t="shared" si="0"/>
        <v>NIE</v>
      </c>
    </row>
    <row r="5" spans="1:4">
      <c r="A5" s="42" t="s">
        <v>145</v>
      </c>
      <c r="B5" s="42" t="s">
        <v>144</v>
      </c>
      <c r="C5" s="45">
        <v>10234</v>
      </c>
      <c r="D5" s="44" t="str">
        <f t="shared" si="0"/>
        <v>TAK</v>
      </c>
    </row>
    <row r="6" spans="1:4">
      <c r="A6" s="42" t="s">
        <v>143</v>
      </c>
      <c r="B6" s="42" t="s">
        <v>142</v>
      </c>
      <c r="C6" s="45">
        <v>4326</v>
      </c>
      <c r="D6" s="44" t="str">
        <f t="shared" si="0"/>
        <v>NIE</v>
      </c>
    </row>
    <row r="7" spans="1:4">
      <c r="A7" s="42" t="s">
        <v>141</v>
      </c>
      <c r="B7" s="42" t="s">
        <v>140</v>
      </c>
      <c r="C7" s="45">
        <v>8790</v>
      </c>
      <c r="D7" s="44" t="str">
        <f t="shared" si="0"/>
        <v>TAK</v>
      </c>
    </row>
    <row r="8" spans="1:4">
      <c r="A8" s="42" t="s">
        <v>139</v>
      </c>
      <c r="B8" s="42" t="s">
        <v>138</v>
      </c>
      <c r="C8" s="45">
        <v>6660</v>
      </c>
      <c r="D8" s="44" t="str">
        <f t="shared" si="0"/>
        <v>NIE</v>
      </c>
    </row>
    <row r="9" spans="1:4">
      <c r="A9" s="42" t="s">
        <v>137</v>
      </c>
      <c r="B9" s="42" t="s">
        <v>136</v>
      </c>
      <c r="C9" s="45">
        <v>4590</v>
      </c>
      <c r="D9" s="44" t="str">
        <f t="shared" si="0"/>
        <v>NIE</v>
      </c>
    </row>
    <row r="10" spans="1:4">
      <c r="A10" s="42" t="s">
        <v>135</v>
      </c>
      <c r="B10" s="42" t="s">
        <v>134</v>
      </c>
      <c r="C10" s="45">
        <v>30000</v>
      </c>
      <c r="D10" s="44" t="str">
        <f t="shared" si="0"/>
        <v>TAK</v>
      </c>
    </row>
    <row r="11" spans="1:4">
      <c r="A11" s="42" t="s">
        <v>133</v>
      </c>
      <c r="B11" s="42" t="s">
        <v>132</v>
      </c>
      <c r="C11" s="45">
        <v>32889</v>
      </c>
      <c r="D11" s="44" t="str">
        <f t="shared" si="0"/>
        <v>TAK</v>
      </c>
    </row>
    <row r="12" spans="1:4">
      <c r="A12" s="42" t="s">
        <v>131</v>
      </c>
      <c r="B12" s="42" t="s">
        <v>130</v>
      </c>
      <c r="C12" s="45">
        <v>2370</v>
      </c>
      <c r="D12" s="44" t="str">
        <f t="shared" si="0"/>
        <v>NIE</v>
      </c>
    </row>
    <row r="13" spans="1:4">
      <c r="A13" s="42" t="s">
        <v>129</v>
      </c>
      <c r="B13" s="42" t="s">
        <v>128</v>
      </c>
      <c r="C13" s="45">
        <v>12098</v>
      </c>
      <c r="D13" s="44" t="str">
        <f t="shared" si="0"/>
        <v>TAK</v>
      </c>
    </row>
    <row r="14" spans="1:4">
      <c r="A14" s="42" t="s">
        <v>127</v>
      </c>
      <c r="B14" s="42" t="s">
        <v>126</v>
      </c>
      <c r="C14" s="45">
        <v>2390</v>
      </c>
      <c r="D14" s="44" t="str">
        <f t="shared" si="0"/>
        <v>NIE</v>
      </c>
    </row>
    <row r="15" spans="1:4">
      <c r="A15" s="42" t="s">
        <v>125</v>
      </c>
      <c r="B15" s="42" t="s">
        <v>124</v>
      </c>
      <c r="C15" s="45">
        <v>67200</v>
      </c>
      <c r="D15" s="44" t="str">
        <f t="shared" si="0"/>
        <v>TAK</v>
      </c>
    </row>
    <row r="16" spans="1:4">
      <c r="A16" s="42" t="s">
        <v>123</v>
      </c>
      <c r="B16" s="42" t="s">
        <v>122</v>
      </c>
      <c r="C16" s="45">
        <v>5436</v>
      </c>
      <c r="D16" s="44" t="str">
        <f t="shared" si="0"/>
        <v>NIE</v>
      </c>
    </row>
  </sheetData>
  <conditionalFormatting sqref="D2:D16">
    <cfRule type="cellIs" dxfId="2" priority="2" operator="equal">
      <formula>"TAK"</formula>
    </cfRule>
    <cfRule type="cellIs" dxfId="1" priority="1" operator="equal">
      <formula>"NIE"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zoomScale="205" zoomScaleNormal="205" workbookViewId="0">
      <selection activeCell="C2" sqref="C2"/>
    </sheetView>
  </sheetViews>
  <sheetFormatPr defaultRowHeight="14.25"/>
  <cols>
    <col min="1" max="1" width="16.28515625" style="41" customWidth="1"/>
    <col min="2" max="3" width="14.85546875" style="41" customWidth="1"/>
    <col min="4" max="16384" width="9.140625" style="41"/>
  </cols>
  <sheetData>
    <row r="1" spans="1:2" ht="24" customHeight="1">
      <c r="A1" s="43" t="s">
        <v>156</v>
      </c>
      <c r="B1" s="43" t="s">
        <v>155</v>
      </c>
    </row>
    <row r="2" spans="1:2">
      <c r="A2" s="42">
        <v>209</v>
      </c>
      <c r="B2" s="42" t="str">
        <f>IF(A2&gt;=0,IF(A2=0,"ZERO","DODATNIA"), "UJEMNA")</f>
        <v>DODATNIA</v>
      </c>
    </row>
    <row r="3" spans="1:2">
      <c r="A3" s="42">
        <v>-17</v>
      </c>
      <c r="B3" s="42" t="str">
        <f t="shared" ref="B3:B10" si="0">IF(A3&gt;=0,IF(A3=0,"ZERO","DODATNIA"), "UJEMNA")</f>
        <v>UJEMNA</v>
      </c>
    </row>
    <row r="4" spans="1:2">
      <c r="A4" s="42">
        <v>0</v>
      </c>
      <c r="B4" s="42" t="str">
        <f t="shared" si="0"/>
        <v>ZERO</v>
      </c>
    </row>
    <row r="5" spans="1:2">
      <c r="A5" s="42">
        <v>4</v>
      </c>
      <c r="B5" s="42" t="str">
        <f t="shared" si="0"/>
        <v>DODATNIA</v>
      </c>
    </row>
    <row r="6" spans="1:2">
      <c r="A6" s="42">
        <v>-23</v>
      </c>
      <c r="B6" s="42" t="str">
        <f t="shared" si="0"/>
        <v>UJEMNA</v>
      </c>
    </row>
    <row r="7" spans="1:2">
      <c r="A7" s="42">
        <v>0</v>
      </c>
      <c r="B7" s="42" t="str">
        <f t="shared" si="0"/>
        <v>ZERO</v>
      </c>
    </row>
    <row r="8" spans="1:2">
      <c r="A8" s="42">
        <v>12</v>
      </c>
      <c r="B8" s="42" t="str">
        <f t="shared" si="0"/>
        <v>DODATNIA</v>
      </c>
    </row>
    <row r="9" spans="1:2">
      <c r="A9" s="42">
        <v>-5</v>
      </c>
      <c r="B9" s="42" t="str">
        <f t="shared" si="0"/>
        <v>UJEMNA</v>
      </c>
    </row>
    <row r="10" spans="1:2">
      <c r="A10" s="42">
        <v>0</v>
      </c>
      <c r="B10" s="42" t="str">
        <f t="shared" si="0"/>
        <v>ZERO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zoomScale="175" zoomScaleNormal="175" workbookViewId="0">
      <selection activeCell="D12" sqref="D12:D13"/>
    </sheetView>
  </sheetViews>
  <sheetFormatPr defaultRowHeight="14.25"/>
  <cols>
    <col min="1" max="1" width="16" style="41" customWidth="1"/>
    <col min="2" max="2" width="12.28515625" style="41" customWidth="1"/>
    <col min="3" max="3" width="17.7109375" style="41" customWidth="1"/>
    <col min="4" max="16384" width="9.140625" style="41"/>
  </cols>
  <sheetData>
    <row r="1" spans="1:3" ht="23.25" customHeight="1">
      <c r="A1" s="43" t="s">
        <v>121</v>
      </c>
      <c r="B1" s="43" t="s">
        <v>158</v>
      </c>
      <c r="C1" s="43" t="s">
        <v>157</v>
      </c>
    </row>
    <row r="2" spans="1:3">
      <c r="A2" s="42" t="s">
        <v>116</v>
      </c>
      <c r="B2" s="47">
        <v>5</v>
      </c>
      <c r="C2" s="42" t="str">
        <f>IF(B2=5, "bardzo dobry", IF(B2 = 4, "dobry", IF(B2=3, "dostateczny", "dopuszczający")))</f>
        <v>bardzo dobry</v>
      </c>
    </row>
    <row r="3" spans="1:3">
      <c r="A3" s="42" t="s">
        <v>115</v>
      </c>
      <c r="B3" s="47">
        <v>2</v>
      </c>
      <c r="C3" s="42" t="str">
        <f t="shared" ref="C3:C16" si="0">IF(B3=5, "bardzo dobry", IF(B3 = 4, "dobry", IF(B3=3, "dostateczny", "dopuszczający")))</f>
        <v>dopuszczający</v>
      </c>
    </row>
    <row r="4" spans="1:3">
      <c r="A4" s="42" t="s">
        <v>114</v>
      </c>
      <c r="B4" s="47">
        <v>3</v>
      </c>
      <c r="C4" s="42" t="str">
        <f t="shared" si="0"/>
        <v>dostateczny</v>
      </c>
    </row>
    <row r="5" spans="1:3">
      <c r="A5" s="42" t="s">
        <v>113</v>
      </c>
      <c r="B5" s="47">
        <v>5</v>
      </c>
      <c r="C5" s="42" t="str">
        <f t="shared" si="0"/>
        <v>bardzo dobry</v>
      </c>
    </row>
    <row r="6" spans="1:3">
      <c r="A6" s="42" t="s">
        <v>112</v>
      </c>
      <c r="B6" s="47">
        <v>4</v>
      </c>
      <c r="C6" s="42" t="str">
        <f t="shared" si="0"/>
        <v>dobry</v>
      </c>
    </row>
    <row r="7" spans="1:3">
      <c r="A7" s="42" t="s">
        <v>111</v>
      </c>
      <c r="B7" s="47">
        <v>2</v>
      </c>
      <c r="C7" s="42" t="str">
        <f t="shared" si="0"/>
        <v>dopuszczający</v>
      </c>
    </row>
    <row r="8" spans="1:3">
      <c r="A8" s="42" t="s">
        <v>110</v>
      </c>
      <c r="B8" s="47">
        <v>5</v>
      </c>
      <c r="C8" s="42" t="str">
        <f t="shared" si="0"/>
        <v>bardzo dobry</v>
      </c>
    </row>
    <row r="9" spans="1:3">
      <c r="A9" s="42" t="s">
        <v>109</v>
      </c>
      <c r="B9" s="47">
        <v>5</v>
      </c>
      <c r="C9" s="42" t="str">
        <f t="shared" si="0"/>
        <v>bardzo dobry</v>
      </c>
    </row>
    <row r="10" spans="1:3">
      <c r="A10" s="42" t="s">
        <v>108</v>
      </c>
      <c r="B10" s="47">
        <v>3</v>
      </c>
      <c r="C10" s="42" t="str">
        <f t="shared" si="0"/>
        <v>dostateczny</v>
      </c>
    </row>
    <row r="11" spans="1:3">
      <c r="A11" s="42" t="s">
        <v>107</v>
      </c>
      <c r="B11" s="47">
        <v>4</v>
      </c>
      <c r="C11" s="42" t="str">
        <f t="shared" si="0"/>
        <v>dobry</v>
      </c>
    </row>
    <row r="12" spans="1:3">
      <c r="A12" s="42" t="s">
        <v>106</v>
      </c>
      <c r="B12" s="47">
        <v>3</v>
      </c>
      <c r="C12" s="42" t="str">
        <f t="shared" si="0"/>
        <v>dostateczny</v>
      </c>
    </row>
    <row r="13" spans="1:3">
      <c r="A13" s="42" t="s">
        <v>105</v>
      </c>
      <c r="B13" s="47">
        <v>5</v>
      </c>
      <c r="C13" s="42" t="str">
        <f t="shared" si="0"/>
        <v>bardzo dobry</v>
      </c>
    </row>
    <row r="14" spans="1:3">
      <c r="A14" s="42" t="s">
        <v>104</v>
      </c>
      <c r="B14" s="47">
        <v>2</v>
      </c>
      <c r="C14" s="42" t="str">
        <f t="shared" si="0"/>
        <v>dopuszczający</v>
      </c>
    </row>
    <row r="15" spans="1:3">
      <c r="A15" s="42" t="s">
        <v>103</v>
      </c>
      <c r="B15" s="47">
        <v>3</v>
      </c>
      <c r="C15" s="42" t="str">
        <f t="shared" si="0"/>
        <v>dostateczny</v>
      </c>
    </row>
    <row r="16" spans="1:3">
      <c r="A16" s="42" t="s">
        <v>102</v>
      </c>
      <c r="B16" s="47">
        <v>5</v>
      </c>
      <c r="C16" s="42" t="str">
        <f t="shared" si="0"/>
        <v>bardzo dobry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zoomScale="160" zoomScaleNormal="160" workbookViewId="0">
      <selection activeCell="H11" sqref="H11"/>
    </sheetView>
  </sheetViews>
  <sheetFormatPr defaultColWidth="8.85546875" defaultRowHeight="12.75"/>
  <cols>
    <col min="1" max="1" width="17.140625" customWidth="1"/>
    <col min="2" max="2" width="15.7109375" customWidth="1"/>
    <col min="3" max="3" width="19.28515625" customWidth="1"/>
    <col min="4" max="4" width="17.28515625" customWidth="1"/>
    <col min="5" max="5" width="13.140625" customWidth="1"/>
  </cols>
  <sheetData>
    <row r="1" spans="1:11" ht="13.5">
      <c r="A1" s="32" t="s">
        <v>80</v>
      </c>
    </row>
    <row r="3" spans="1:11" ht="13.5" thickBot="1"/>
    <row r="4" spans="1:11" ht="13.5" thickBot="1">
      <c r="A4" s="59" t="s">
        <v>26</v>
      </c>
      <c r="B4" s="60"/>
      <c r="C4" s="19" t="s">
        <v>27</v>
      </c>
      <c r="D4" s="12"/>
      <c r="E4" s="12"/>
    </row>
    <row r="5" spans="1:11" ht="13.5" thickBot="1">
      <c r="A5" s="20" t="s">
        <v>28</v>
      </c>
      <c r="B5" s="21">
        <v>350</v>
      </c>
      <c r="C5" s="21" t="s">
        <v>29</v>
      </c>
      <c r="D5" s="12"/>
      <c r="E5" s="12"/>
    </row>
    <row r="6" spans="1:11" ht="13.5" thickBot="1">
      <c r="A6" s="20" t="s">
        <v>30</v>
      </c>
      <c r="B6" s="21">
        <v>350</v>
      </c>
      <c r="C6" s="21" t="s">
        <v>31</v>
      </c>
      <c r="D6" s="12"/>
      <c r="E6" s="12"/>
    </row>
    <row r="7" spans="1:11" ht="13.5" thickBot="1">
      <c r="A7" s="16"/>
      <c r="B7" s="16"/>
      <c r="C7" s="16"/>
      <c r="D7" s="16"/>
      <c r="E7" s="16"/>
    </row>
    <row r="8" spans="1:11" ht="26.25" thickBot="1">
      <c r="A8" s="17" t="s">
        <v>32</v>
      </c>
      <c r="B8" s="18" t="s">
        <v>33</v>
      </c>
      <c r="C8" s="18" t="s">
        <v>34</v>
      </c>
      <c r="D8" s="18" t="s">
        <v>35</v>
      </c>
      <c r="E8" s="18" t="s">
        <v>27</v>
      </c>
    </row>
    <row r="9" spans="1:11" ht="13.5" thickBot="1">
      <c r="A9" s="13" t="s">
        <v>36</v>
      </c>
      <c r="B9" s="21">
        <v>2500</v>
      </c>
      <c r="C9" s="21">
        <v>3</v>
      </c>
      <c r="D9" s="49">
        <f>B9/C9</f>
        <v>833.33333333333337</v>
      </c>
      <c r="E9" s="15" t="str">
        <f>IF(D9&lt;=$B$5,$C$5,$C$6)</f>
        <v>nie</v>
      </c>
    </row>
    <row r="10" spans="1:11" ht="13.5" thickBot="1">
      <c r="A10" s="22" t="s">
        <v>37</v>
      </c>
      <c r="B10" s="23">
        <v>2200</v>
      </c>
      <c r="C10" s="23">
        <v>4</v>
      </c>
      <c r="D10" s="49">
        <f>B10/C10</f>
        <v>550</v>
      </c>
      <c r="E10" s="15" t="str">
        <f t="shared" ref="E10:E13" si="0">IF(D10&lt;=$B$5,$C$5,$C$6)</f>
        <v>nie</v>
      </c>
    </row>
    <row r="11" spans="1:11" ht="13.5" thickBot="1">
      <c r="A11" s="13" t="s">
        <v>38</v>
      </c>
      <c r="B11" s="21">
        <v>1700</v>
      </c>
      <c r="C11" s="21">
        <v>7</v>
      </c>
      <c r="D11" s="49">
        <f t="shared" ref="D11:D13" si="1">B11/C11</f>
        <v>242.85714285714286</v>
      </c>
      <c r="E11" s="15" t="str">
        <f t="shared" si="0"/>
        <v>tak</v>
      </c>
    </row>
    <row r="12" spans="1:11" ht="13.5" thickBot="1">
      <c r="A12" s="22" t="s">
        <v>39</v>
      </c>
      <c r="B12" s="23">
        <v>2000</v>
      </c>
      <c r="C12" s="23">
        <v>4</v>
      </c>
      <c r="D12" s="49">
        <f t="shared" si="1"/>
        <v>500</v>
      </c>
      <c r="E12" s="15" t="str">
        <f t="shared" si="0"/>
        <v>nie</v>
      </c>
    </row>
    <row r="13" spans="1:11" ht="13.5" customHeight="1" thickBot="1">
      <c r="A13" s="13" t="s">
        <v>40</v>
      </c>
      <c r="B13" s="21">
        <v>1000</v>
      </c>
      <c r="C13" s="21">
        <v>3</v>
      </c>
      <c r="D13" s="49">
        <f t="shared" si="1"/>
        <v>333.33333333333331</v>
      </c>
      <c r="E13" s="15" t="str">
        <f t="shared" si="0"/>
        <v>tak</v>
      </c>
    </row>
    <row r="16" spans="1:11">
      <c r="A16" s="3" t="s">
        <v>55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3" t="s">
        <v>56</v>
      </c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mergeCells count="1">
    <mergeCell ref="A4:B4"/>
  </mergeCells>
  <phoneticPr fontId="0" type="noConversion"/>
  <pageMargins left="0.75" right="0.75" top="1" bottom="1" header="0.5" footer="0.5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205" zoomScaleNormal="205" workbookViewId="0">
      <selection activeCell="H3" sqref="H3"/>
    </sheetView>
  </sheetViews>
  <sheetFormatPr defaultColWidth="8.85546875" defaultRowHeight="12.75"/>
  <cols>
    <col min="1" max="1" width="28" customWidth="1"/>
    <col min="3" max="3" width="13.28515625" customWidth="1"/>
    <col min="4" max="4" width="10.28515625" customWidth="1"/>
    <col min="6" max="6" width="14" customWidth="1"/>
  </cols>
  <sheetData>
    <row r="1" spans="1:9" ht="13.5">
      <c r="A1" s="32" t="s">
        <v>79</v>
      </c>
    </row>
    <row r="2" spans="1:9" ht="13.5" thickBot="1"/>
    <row r="3" spans="1:9" ht="39" thickBot="1">
      <c r="A3" s="26" t="s">
        <v>41</v>
      </c>
      <c r="B3" s="19" t="s">
        <v>42</v>
      </c>
      <c r="C3" s="19" t="s">
        <v>43</v>
      </c>
      <c r="D3" s="19" t="s">
        <v>44</v>
      </c>
      <c r="E3" s="19" t="s">
        <v>45</v>
      </c>
      <c r="F3" s="19" t="s">
        <v>46</v>
      </c>
    </row>
    <row r="4" spans="1:9" ht="13.5" thickBot="1">
      <c r="A4" s="13" t="s">
        <v>47</v>
      </c>
      <c r="B4" s="14">
        <v>1</v>
      </c>
      <c r="C4" s="25">
        <v>100</v>
      </c>
      <c r="D4" s="51">
        <f>C4*B4</f>
        <v>100</v>
      </c>
      <c r="E4" s="50">
        <f>D4 * IF(D4&lt;=200, 10%, 15%)</f>
        <v>10</v>
      </c>
      <c r="F4" s="51">
        <f>D4-E4</f>
        <v>90</v>
      </c>
    </row>
    <row r="5" spans="1:9" ht="13.5" thickBot="1">
      <c r="A5" s="13" t="s">
        <v>48</v>
      </c>
      <c r="B5" s="14">
        <v>3</v>
      </c>
      <c r="C5" s="25">
        <v>150</v>
      </c>
      <c r="D5" s="51">
        <f t="shared" ref="D5:D9" si="0">C5*B5</f>
        <v>450</v>
      </c>
      <c r="E5" s="50">
        <f t="shared" ref="E5:E9" si="1">D5 * IF(D5&lt;=200, 10%, 15%)</f>
        <v>67.5</v>
      </c>
      <c r="F5" s="51">
        <f t="shared" ref="F5:F9" si="2">D5-E5</f>
        <v>382.5</v>
      </c>
    </row>
    <row r="6" spans="1:9" ht="13.5" thickBot="1">
      <c r="A6" s="13" t="s">
        <v>49</v>
      </c>
      <c r="B6" s="14">
        <v>4</v>
      </c>
      <c r="C6" s="25">
        <v>230</v>
      </c>
      <c r="D6" s="51">
        <f t="shared" si="0"/>
        <v>920</v>
      </c>
      <c r="E6" s="50">
        <f t="shared" si="1"/>
        <v>138</v>
      </c>
      <c r="F6" s="51">
        <f t="shared" si="2"/>
        <v>782</v>
      </c>
    </row>
    <row r="7" spans="1:9" ht="13.5" thickBot="1">
      <c r="A7" s="13" t="s">
        <v>50</v>
      </c>
      <c r="B7" s="14">
        <v>2</v>
      </c>
      <c r="C7" s="25">
        <v>15</v>
      </c>
      <c r="D7" s="51">
        <f t="shared" si="0"/>
        <v>30</v>
      </c>
      <c r="E7" s="50">
        <f t="shared" si="1"/>
        <v>3</v>
      </c>
      <c r="F7" s="51">
        <f t="shared" si="2"/>
        <v>27</v>
      </c>
    </row>
    <row r="8" spans="1:9" ht="13.5" thickBot="1">
      <c r="A8" s="13" t="s">
        <v>51</v>
      </c>
      <c r="B8" s="14">
        <v>5</v>
      </c>
      <c r="C8" s="25">
        <v>10</v>
      </c>
      <c r="D8" s="51">
        <f t="shared" si="0"/>
        <v>50</v>
      </c>
      <c r="E8" s="50">
        <f t="shared" si="1"/>
        <v>5</v>
      </c>
      <c r="F8" s="51">
        <f t="shared" si="2"/>
        <v>45</v>
      </c>
    </row>
    <row r="9" spans="1:9" ht="13.5" thickBot="1">
      <c r="A9" s="13" t="s">
        <v>52</v>
      </c>
      <c r="B9" s="14">
        <v>6</v>
      </c>
      <c r="C9" s="25">
        <v>40</v>
      </c>
      <c r="D9" s="51">
        <f t="shared" si="0"/>
        <v>240</v>
      </c>
      <c r="E9" s="50">
        <f t="shared" si="1"/>
        <v>36</v>
      </c>
      <c r="F9" s="51">
        <f t="shared" si="2"/>
        <v>204</v>
      </c>
    </row>
    <row r="12" spans="1:9">
      <c r="A12" s="3" t="s">
        <v>53</v>
      </c>
      <c r="B12" s="1"/>
      <c r="C12" s="1"/>
      <c r="D12" s="1"/>
      <c r="E12" s="1"/>
      <c r="F12" s="1"/>
      <c r="G12" s="1"/>
      <c r="H12" s="1"/>
      <c r="I12" s="1"/>
    </row>
    <row r="13" spans="1:9">
      <c r="A13" s="3" t="s">
        <v>54</v>
      </c>
      <c r="B13" s="1"/>
      <c r="C13" s="1"/>
      <c r="D13" s="1"/>
      <c r="E13" s="1"/>
      <c r="F13" s="1"/>
      <c r="G13" s="1"/>
      <c r="H13" s="1"/>
      <c r="I13" s="1"/>
    </row>
  </sheetData>
  <phoneticPr fontId="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0"/>
  <sheetViews>
    <sheetView zoomScale="190" zoomScaleNormal="190" workbookViewId="0">
      <selection activeCell="H13" sqref="H13"/>
    </sheetView>
  </sheetViews>
  <sheetFormatPr defaultColWidth="8.85546875" defaultRowHeight="12.75"/>
  <cols>
    <col min="1" max="1" width="12.28515625" customWidth="1"/>
    <col min="2" max="2" width="12.140625" bestFit="1" customWidth="1"/>
    <col min="3" max="3" width="12.140625" customWidth="1"/>
    <col min="5" max="5" width="12" customWidth="1"/>
    <col min="6" max="6" width="18.42578125" customWidth="1"/>
  </cols>
  <sheetData>
    <row r="1" spans="1:12" ht="13.5">
      <c r="A1" s="32" t="s">
        <v>79</v>
      </c>
    </row>
    <row r="2" spans="1:12" ht="13.5" thickBot="1"/>
    <row r="3" spans="1:12" ht="26.25" thickBot="1">
      <c r="A3" s="59" t="s">
        <v>57</v>
      </c>
      <c r="B3" s="60"/>
      <c r="C3" s="19" t="s">
        <v>8</v>
      </c>
      <c r="D3" s="29"/>
      <c r="E3" s="19" t="s">
        <v>58</v>
      </c>
      <c r="F3" s="19" t="s">
        <v>59</v>
      </c>
      <c r="G3" s="11"/>
    </row>
    <row r="4" spans="1:12" ht="13.5" thickBot="1">
      <c r="A4" s="22" t="s">
        <v>60</v>
      </c>
      <c r="B4" s="21">
        <v>5</v>
      </c>
      <c r="C4" s="30">
        <v>0.1</v>
      </c>
      <c r="D4" s="27"/>
      <c r="E4" s="24" t="s">
        <v>61</v>
      </c>
      <c r="F4" s="21">
        <v>50</v>
      </c>
      <c r="G4" s="12"/>
    </row>
    <row r="5" spans="1:12" ht="13.5" thickBot="1">
      <c r="A5" s="22" t="s">
        <v>30</v>
      </c>
      <c r="B5" s="21">
        <v>5</v>
      </c>
      <c r="C5" s="30">
        <v>0.15</v>
      </c>
      <c r="D5" s="27"/>
      <c r="E5" s="24" t="s">
        <v>62</v>
      </c>
      <c r="F5" s="21">
        <v>90</v>
      </c>
      <c r="G5" s="12"/>
    </row>
    <row r="6" spans="1:12" ht="13.5" thickBot="1">
      <c r="A6" s="28"/>
      <c r="B6" s="28"/>
      <c r="C6" s="28"/>
      <c r="D6" s="28"/>
      <c r="E6" s="28"/>
      <c r="F6" s="28"/>
      <c r="G6" s="28"/>
    </row>
    <row r="7" spans="1:12" ht="26.25" thickBot="1">
      <c r="A7" s="17" t="s">
        <v>63</v>
      </c>
      <c r="B7" s="18" t="s">
        <v>58</v>
      </c>
      <c r="C7" s="18" t="s">
        <v>64</v>
      </c>
      <c r="D7" s="18" t="s">
        <v>65</v>
      </c>
      <c r="E7" s="18" t="s">
        <v>78</v>
      </c>
      <c r="F7" s="18" t="s">
        <v>59</v>
      </c>
      <c r="G7" s="18" t="s">
        <v>66</v>
      </c>
    </row>
    <row r="8" spans="1:12" ht="13.5" thickBot="1">
      <c r="A8" s="13" t="s">
        <v>73</v>
      </c>
      <c r="B8" s="15" t="s">
        <v>61</v>
      </c>
      <c r="C8" s="21">
        <v>700</v>
      </c>
      <c r="D8" s="21">
        <v>4</v>
      </c>
      <c r="E8" s="31">
        <f>IF(D8&lt;=$B$4, $C$4, $C$5)</f>
        <v>0.1</v>
      </c>
      <c r="F8" s="48">
        <f>IF(B8=$E$4, $F$4, $F$5)</f>
        <v>50</v>
      </c>
      <c r="G8" s="48">
        <f>C8+C8*E8+F8</f>
        <v>820</v>
      </c>
    </row>
    <row r="9" spans="1:12" ht="12.75" customHeight="1" thickBot="1">
      <c r="A9" s="13" t="s">
        <v>74</v>
      </c>
      <c r="B9" s="15" t="s">
        <v>61</v>
      </c>
      <c r="C9" s="21">
        <v>850</v>
      </c>
      <c r="D9" s="21">
        <v>12</v>
      </c>
      <c r="E9" s="31">
        <f t="shared" ref="E9:E13" si="0">IF(D9&lt;=$B$4, $C$4, $C$5)</f>
        <v>0.15</v>
      </c>
      <c r="F9" s="48">
        <f t="shared" ref="F9:F13" si="1">IF(B9=$E$4, $F$4, $F$5)</f>
        <v>50</v>
      </c>
      <c r="G9" s="48">
        <f t="shared" ref="G9:G13" si="2">C9+C9*E9+F9</f>
        <v>1027.5</v>
      </c>
    </row>
    <row r="10" spans="1:12" ht="13.5" thickBot="1">
      <c r="A10" s="13" t="s">
        <v>67</v>
      </c>
      <c r="B10" s="15" t="s">
        <v>62</v>
      </c>
      <c r="C10" s="21">
        <v>1750</v>
      </c>
      <c r="D10" s="21">
        <v>20</v>
      </c>
      <c r="E10" s="31">
        <f t="shared" si="0"/>
        <v>0.15</v>
      </c>
      <c r="F10" s="48">
        <f t="shared" si="1"/>
        <v>90</v>
      </c>
      <c r="G10" s="48">
        <f t="shared" si="2"/>
        <v>2102.5</v>
      </c>
    </row>
    <row r="11" spans="1:12" ht="13.5" thickBot="1">
      <c r="A11" s="13" t="s">
        <v>76</v>
      </c>
      <c r="B11" s="15" t="s">
        <v>61</v>
      </c>
      <c r="C11" s="21">
        <v>1300</v>
      </c>
      <c r="D11" s="21">
        <v>1</v>
      </c>
      <c r="E11" s="31">
        <f t="shared" si="0"/>
        <v>0.1</v>
      </c>
      <c r="F11" s="48">
        <f t="shared" si="1"/>
        <v>50</v>
      </c>
      <c r="G11" s="48">
        <f t="shared" si="2"/>
        <v>1480</v>
      </c>
    </row>
    <row r="12" spans="1:12" ht="13.5" thickBot="1">
      <c r="A12" s="13" t="s">
        <v>75</v>
      </c>
      <c r="B12" s="15" t="s">
        <v>62</v>
      </c>
      <c r="C12" s="21">
        <v>2100</v>
      </c>
      <c r="D12" s="21">
        <v>3</v>
      </c>
      <c r="E12" s="31">
        <f t="shared" si="0"/>
        <v>0.1</v>
      </c>
      <c r="F12" s="48">
        <f t="shared" si="1"/>
        <v>90</v>
      </c>
      <c r="G12" s="48">
        <f t="shared" si="2"/>
        <v>2400</v>
      </c>
    </row>
    <row r="13" spans="1:12" ht="13.5" thickBot="1">
      <c r="A13" s="13" t="s">
        <v>77</v>
      </c>
      <c r="B13" s="15" t="s">
        <v>62</v>
      </c>
      <c r="C13" s="21">
        <v>2200</v>
      </c>
      <c r="D13" s="21">
        <v>5</v>
      </c>
      <c r="E13" s="31">
        <f t="shared" si="0"/>
        <v>0.1</v>
      </c>
      <c r="F13" s="48">
        <f t="shared" si="1"/>
        <v>90</v>
      </c>
      <c r="G13" s="48">
        <f t="shared" si="2"/>
        <v>2510</v>
      </c>
    </row>
    <row r="16" spans="1:12">
      <c r="A16" s="3" t="s">
        <v>68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3" t="s">
        <v>69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3" t="s">
        <v>70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71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3" t="s">
        <v>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A3:B3"/>
  </mergeCells>
  <phoneticPr fontId="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0"/>
  <sheetViews>
    <sheetView zoomScale="160" zoomScaleNormal="160" workbookViewId="0">
      <selection activeCell="L8" sqref="L8"/>
    </sheetView>
  </sheetViews>
  <sheetFormatPr defaultColWidth="8.85546875" defaultRowHeight="12.75"/>
  <cols>
    <col min="2" max="2" width="11.85546875" customWidth="1"/>
    <col min="3" max="3" width="11.7109375" customWidth="1"/>
    <col min="4" max="4" width="11.140625" customWidth="1"/>
    <col min="5" max="5" width="11.7109375" customWidth="1"/>
    <col min="6" max="6" width="10.140625" customWidth="1"/>
    <col min="7" max="7" width="11.28515625" customWidth="1"/>
    <col min="8" max="8" width="11.42578125" bestFit="1" customWidth="1"/>
    <col min="9" max="9" width="14.7109375" customWidth="1"/>
    <col min="10" max="10" width="11.42578125" bestFit="1" customWidth="1"/>
    <col min="11" max="11" width="9.7109375" bestFit="1" customWidth="1"/>
    <col min="13" max="13" width="13" bestFit="1" customWidth="1"/>
  </cols>
  <sheetData>
    <row r="1" spans="1:14" ht="13.5">
      <c r="A1" s="32" t="s">
        <v>81</v>
      </c>
    </row>
    <row r="3" spans="1:14" ht="25.5">
      <c r="A3" s="63" t="s">
        <v>0</v>
      </c>
      <c r="B3" s="63" t="s">
        <v>1</v>
      </c>
      <c r="C3" s="63" t="s">
        <v>2</v>
      </c>
      <c r="D3" s="63" t="s">
        <v>3</v>
      </c>
      <c r="E3" s="8" t="s">
        <v>4</v>
      </c>
      <c r="F3" s="8" t="s">
        <v>6</v>
      </c>
      <c r="G3" s="8" t="s">
        <v>8</v>
      </c>
      <c r="H3" s="8" t="s">
        <v>10</v>
      </c>
      <c r="I3" s="8" t="s">
        <v>12</v>
      </c>
      <c r="J3" s="8" t="s">
        <v>14</v>
      </c>
    </row>
    <row r="4" spans="1:14">
      <c r="A4" s="63"/>
      <c r="B4" s="63"/>
      <c r="C4" s="63"/>
      <c r="D4" s="63"/>
      <c r="E4" s="61" t="s">
        <v>5</v>
      </c>
      <c r="F4" s="61" t="s">
        <v>7</v>
      </c>
      <c r="G4" s="61" t="s">
        <v>9</v>
      </c>
      <c r="H4" s="61" t="s">
        <v>11</v>
      </c>
      <c r="I4" s="61" t="s">
        <v>13</v>
      </c>
      <c r="J4" s="61" t="s">
        <v>15</v>
      </c>
    </row>
    <row r="5" spans="1:14">
      <c r="A5" s="63"/>
      <c r="B5" s="63"/>
      <c r="C5" s="63"/>
      <c r="D5" s="63"/>
      <c r="E5" s="62"/>
      <c r="F5" s="62"/>
      <c r="G5" s="62"/>
      <c r="H5" s="62"/>
      <c r="I5" s="62"/>
      <c r="J5" s="62"/>
    </row>
    <row r="6" spans="1:14" ht="13.5" thickBot="1">
      <c r="A6" s="61"/>
      <c r="B6" s="61"/>
      <c r="C6" s="61"/>
      <c r="D6" s="61"/>
      <c r="E6" s="62"/>
      <c r="F6" s="62"/>
      <c r="G6" s="62"/>
      <c r="H6" s="62"/>
      <c r="I6" s="62"/>
      <c r="J6" s="62"/>
    </row>
    <row r="7" spans="1:14" ht="14.25" thickTop="1" thickBot="1">
      <c r="A7" s="9">
        <v>1</v>
      </c>
      <c r="B7" s="10">
        <v>39000</v>
      </c>
      <c r="C7" s="9" t="s">
        <v>16</v>
      </c>
      <c r="D7" s="9">
        <v>15</v>
      </c>
      <c r="E7" s="55">
        <f>IF(B7&lt;=100000, 2%, 4%) *B7</f>
        <v>780</v>
      </c>
      <c r="F7" s="52">
        <f>IF(C7="marketing", 1/20, IF(C7="logistyka", 1/10, 1/15)) * B7</f>
        <v>1950</v>
      </c>
      <c r="G7" s="55">
        <f>IF(D7&lt;= 10, 0%, IF(D7 &lt;= 15, 1%, 2.5%)) * B7</f>
        <v>390</v>
      </c>
      <c r="H7" s="53">
        <f xml:space="preserve"> IF((B7+E7+F7+G7) &lt; 200000, (B7+E7+F7+G7), 200000) * 15% + IF((B7+E7+F7+G7) &gt; 200000, IF((B7+E7+F7+G7) &lt;= 280000, (B7+E7+F7+G7) - 200000, 80000), 0) * 17% + IF((B7+E7+F7+G7) &gt; 280000, ((B7+E7+F7+G7) - 280000), 0) * 30%</f>
        <v>6318</v>
      </c>
      <c r="I7" s="53">
        <f>IF((B7+E7+F7+G7-H7) &lt;= 65000, 1.2%, IF((B7+E7+F7+G7-H7) &lt;= 100000, 1.5%, 1.8%)) * (B7+E7+F7+G7-H7)</f>
        <v>429.62400000000002</v>
      </c>
      <c r="J7" s="53">
        <f>B7+E7+F7+G7-H7-I7</f>
        <v>35372.375999999997</v>
      </c>
      <c r="K7" s="54"/>
      <c r="L7" s="54"/>
      <c r="M7" s="54"/>
      <c r="N7" s="54"/>
    </row>
    <row r="8" spans="1:14" ht="14.25" thickTop="1" thickBot="1">
      <c r="A8" s="4">
        <v>2</v>
      </c>
      <c r="B8" s="5">
        <v>67500</v>
      </c>
      <c r="C8" s="4" t="s">
        <v>17</v>
      </c>
      <c r="D8" s="4">
        <v>3</v>
      </c>
      <c r="E8" s="55">
        <f t="shared" ref="E8:E12" si="0">IF(B8&lt;=100000, 2%, 4%) *B8</f>
        <v>1350</v>
      </c>
      <c r="F8" s="52">
        <f t="shared" ref="F8:F12" si="1">IF(C8="marketing", 1/20, IF(C8="logistyka", 1/10, 1/15)) * B8</f>
        <v>6750</v>
      </c>
      <c r="G8" s="55">
        <f t="shared" ref="G8:G12" si="2">IF(D8&lt;= 10, 0%, IF(D8 &lt;= 15, 1%, 2.5%)) * B8</f>
        <v>0</v>
      </c>
      <c r="H8" s="53">
        <f t="shared" ref="H8:H12" si="3" xml:space="preserve"> IF((B8+E8+F8+G8) &lt; 200000, (B8+E8+F8+G8), 200000) * 15% + IF((B8+E8+F8+G8) &gt; 200000, IF((B8+E8+F8+G8) &lt;= 280000, (B8+E8+F8+G8) - 200000, 80000), 0) * 17% + IF((B8+E8+F8+G8) &gt; 280000, ((B8+E8+F8+G8) - 280000), 0) * 30%</f>
        <v>11340</v>
      </c>
      <c r="I8" s="53">
        <f t="shared" ref="I8:I12" si="4">IF((B8+E8+F8+G8-H8) &lt;= 65000, 1.2%, IF((B8+E8+F8+G8-H8) &lt;= 100000, 1.5%, 1.8%)) * (B8+E8+F8+G8-H8)</f>
        <v>771.12</v>
      </c>
      <c r="J8" s="53">
        <f t="shared" ref="J8:J12" si="5">B8+E8+F8+G8-H8-I8</f>
        <v>63488.88</v>
      </c>
      <c r="K8" s="54"/>
    </row>
    <row r="9" spans="1:14" ht="14.25" thickTop="1" thickBot="1">
      <c r="A9" s="6">
        <v>3</v>
      </c>
      <c r="B9" s="7">
        <v>88500</v>
      </c>
      <c r="C9" s="6" t="s">
        <v>16</v>
      </c>
      <c r="D9" s="6">
        <v>13</v>
      </c>
      <c r="E9" s="55">
        <f t="shared" si="0"/>
        <v>1770</v>
      </c>
      <c r="F9" s="52">
        <f t="shared" si="1"/>
        <v>4425</v>
      </c>
      <c r="G9" s="55">
        <f t="shared" si="2"/>
        <v>885</v>
      </c>
      <c r="H9" s="53">
        <f t="shared" si="3"/>
        <v>14337</v>
      </c>
      <c r="I9" s="53">
        <f t="shared" si="4"/>
        <v>1218.645</v>
      </c>
      <c r="J9" s="53">
        <f t="shared" si="5"/>
        <v>80024.354999999996</v>
      </c>
      <c r="K9" s="54"/>
    </row>
    <row r="10" spans="1:14" ht="14.25" thickTop="1" thickBot="1">
      <c r="A10" s="4">
        <v>4</v>
      </c>
      <c r="B10" s="5">
        <v>98000</v>
      </c>
      <c r="C10" s="4" t="s">
        <v>17</v>
      </c>
      <c r="D10" s="4">
        <v>26</v>
      </c>
      <c r="E10" s="55">
        <f t="shared" si="0"/>
        <v>1960</v>
      </c>
      <c r="F10" s="52">
        <f t="shared" si="1"/>
        <v>9800</v>
      </c>
      <c r="G10" s="55">
        <f t="shared" si="2"/>
        <v>2450</v>
      </c>
      <c r="H10" s="53">
        <f t="shared" si="3"/>
        <v>16831.5</v>
      </c>
      <c r="I10" s="53">
        <f t="shared" si="4"/>
        <v>1430.6775</v>
      </c>
      <c r="J10" s="53">
        <f t="shared" si="5"/>
        <v>93947.822499999995</v>
      </c>
      <c r="K10" s="54"/>
    </row>
    <row r="11" spans="1:14" ht="14.25" thickTop="1" thickBot="1">
      <c r="A11" s="6">
        <v>5</v>
      </c>
      <c r="B11" s="7">
        <v>112200</v>
      </c>
      <c r="C11" s="6" t="s">
        <v>17</v>
      </c>
      <c r="D11" s="6">
        <v>13</v>
      </c>
      <c r="E11" s="55">
        <f t="shared" si="0"/>
        <v>4488</v>
      </c>
      <c r="F11" s="52">
        <f t="shared" si="1"/>
        <v>11220</v>
      </c>
      <c r="G11" s="55">
        <f t="shared" si="2"/>
        <v>1122</v>
      </c>
      <c r="H11" s="53">
        <f t="shared" si="3"/>
        <v>19354.5</v>
      </c>
      <c r="I11" s="53">
        <f t="shared" si="4"/>
        <v>1974.1590000000003</v>
      </c>
      <c r="J11" s="53">
        <f t="shared" si="5"/>
        <v>107701.341</v>
      </c>
      <c r="K11" s="54"/>
    </row>
    <row r="12" spans="1:14" ht="13.5" thickTop="1">
      <c r="A12" s="4">
        <v>6</v>
      </c>
      <c r="B12" s="5">
        <v>425000</v>
      </c>
      <c r="C12" s="4" t="s">
        <v>18</v>
      </c>
      <c r="D12" s="4">
        <v>18</v>
      </c>
      <c r="E12" s="55">
        <f t="shared" si="0"/>
        <v>17000</v>
      </c>
      <c r="F12" s="52">
        <f t="shared" si="1"/>
        <v>28333.333333333332</v>
      </c>
      <c r="G12" s="55">
        <f t="shared" si="2"/>
        <v>10625</v>
      </c>
      <c r="H12" s="53">
        <f t="shared" si="3"/>
        <v>103887.5</v>
      </c>
      <c r="I12" s="53">
        <f t="shared" si="4"/>
        <v>6787.2750000000005</v>
      </c>
      <c r="J12" s="53">
        <f t="shared" si="5"/>
        <v>370283.55833333329</v>
      </c>
      <c r="K12" s="54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 ht="13.5">
      <c r="A16" s="2" t="s">
        <v>25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3.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>
      <c r="A18" s="2" t="s">
        <v>19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>
      <c r="A20" s="2" t="s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3.5">
      <c r="A22" s="2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>
      <c r="A23" s="2" t="s">
        <v>159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3.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3.5">
      <c r="A25" s="2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3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3.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>
      <c r="A28" s="2" t="s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mergeCells count="10">
    <mergeCell ref="J4:J6"/>
    <mergeCell ref="E4:E6"/>
    <mergeCell ref="F4:F6"/>
    <mergeCell ref="G4:G6"/>
    <mergeCell ref="A3:A6"/>
    <mergeCell ref="B3:B6"/>
    <mergeCell ref="C3:C6"/>
    <mergeCell ref="D3:D6"/>
    <mergeCell ref="H4:H6"/>
    <mergeCell ref="I4:I6"/>
  </mergeCells>
  <phoneticPr fontId="0" type="noConversion"/>
  <pageMargins left="0.75" right="0.75" top="1" bottom="1" header="0.5" footer="0.5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DD3AF69D9B04286FD27EBE806A225" ma:contentTypeVersion="3" ma:contentTypeDescription="Create a new document." ma:contentTypeScope="" ma:versionID="2970382ce44c5a28604169928ed45a4f">
  <xsd:schema xmlns:xsd="http://www.w3.org/2001/XMLSchema" xmlns:xs="http://www.w3.org/2001/XMLSchema" xmlns:p="http://schemas.microsoft.com/office/2006/metadata/properties" xmlns:ns2="d5964951-d4c4-41b3-b6b5-3c08e3d174fe" targetNamespace="http://schemas.microsoft.com/office/2006/metadata/properties" ma:root="true" ma:fieldsID="99141dbba27fcc31e699e9e8d950c330" ns2:_="">
    <xsd:import namespace="d5964951-d4c4-41b3-b6b5-3c08e3d174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64951-d4c4-41b3-b6b5-3c08e3d174f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964951-d4c4-41b3-b6b5-3c08e3d174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7BA277-FBEE-4203-AC48-1FB376915188}"/>
</file>

<file path=customXml/itemProps2.xml><?xml version="1.0" encoding="utf-8"?>
<ds:datastoreItem xmlns:ds="http://schemas.openxmlformats.org/officeDocument/2006/customXml" ds:itemID="{E613D66A-40E5-46D5-A75C-C155569F6161}">
  <ds:schemaRefs>
    <ds:schemaRef ds:uri="http://schemas.microsoft.com/office/2006/metadata/properties"/>
    <ds:schemaRef ds:uri="http://schemas.microsoft.com/office/infopath/2007/PartnerControls"/>
    <ds:schemaRef ds:uri="52afcf47-1b70-4472-bd30-80833039da7c"/>
  </ds:schemaRefs>
</ds:datastoreItem>
</file>

<file path=customXml/itemProps3.xml><?xml version="1.0" encoding="utf-8"?>
<ds:datastoreItem xmlns:ds="http://schemas.openxmlformats.org/officeDocument/2006/customXml" ds:itemID="{16FC6ACA-239C-41AF-A81E-05E3C3FD5A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Informacje</vt:lpstr>
      <vt:lpstr>ZADANIE 01</vt:lpstr>
      <vt:lpstr>ZADANIE 02</vt:lpstr>
      <vt:lpstr>ZADANIE 03</vt:lpstr>
      <vt:lpstr>ZADANIE 04</vt:lpstr>
      <vt:lpstr>ZADANIE 05</vt:lpstr>
      <vt:lpstr>ZADANIE 06</vt:lpstr>
      <vt:lpstr>ZADANIE 07</vt:lpstr>
      <vt:lpstr>ZADANIE 08</vt:lpstr>
      <vt:lpstr>ZADANIE 09</vt:lpstr>
      <vt:lpstr>ZADANIE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Zadania excel 2</dc:title>
  <dc:creator>Microsoft Corporation</dc:creator>
  <cp:lastModifiedBy>Franek Antoniak</cp:lastModifiedBy>
  <cp:lastPrinted>2007-10-30T07:22:08Z</cp:lastPrinted>
  <dcterms:created xsi:type="dcterms:W3CDTF">1997-02-26T13:46:56Z</dcterms:created>
  <dcterms:modified xsi:type="dcterms:W3CDTF">2022-11-04T13:36:47Z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0x0101004F6D313EFEDC314585FE590EAA68160F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