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6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8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9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20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2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22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2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4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25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6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7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28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9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30.xml" ContentType="application/vnd.openxmlformats-officedocument.drawing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31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.stuart/Documents/Python/disco-data-processing/input/"/>
    </mc:Choice>
  </mc:AlternateContent>
  <xr:revisionPtr revIDLastSave="0" documentId="13_ncr:1_{78C2CA86-B336-FE49-814E-90076BF59DA4}" xr6:coauthVersionLast="36" xr6:coauthVersionMax="46" xr10:uidLastSave="{00000000-0000-0000-0000-000000000000}"/>
  <bookViews>
    <workbookView xWindow="0" yWindow="460" windowWidth="25600" windowHeight="14960" tabRatio="652" activeTab="30" xr2:uid="{6621A444-51AC-4FE6-A2AE-18C177B16006}"/>
  </bookViews>
  <sheets>
    <sheet name="pMPC_ours" sheetId="1" r:id="rId1"/>
    <sheet name="E3 Complete" sheetId="16" r:id="rId2"/>
    <sheet name="pSBT" sheetId="38" r:id="rId3"/>
    <sheet name="pDMAMPC5050 (1)" sheetId="39" r:id="rId4"/>
    <sheet name="pDMAMPC5050 (2)" sheetId="40" r:id="rId5"/>
    <sheet name="pDMAMPC5050 (3)" sheetId="41" r:id="rId6"/>
    <sheet name="pDMAMPC5050 Complete" sheetId="45" r:id="rId7"/>
    <sheet name="pDMASBT (1)" sheetId="42" r:id="rId8"/>
    <sheet name="pDMASBT (2)" sheetId="43" r:id="rId9"/>
    <sheet name="pDMASBT (3)" sheetId="44" r:id="rId10"/>
    <sheet name="pDMASBT Complete" sheetId="46" r:id="rId11"/>
    <sheet name="pHEMASBT5050 (1)" sheetId="48" r:id="rId12"/>
    <sheet name="pHEMASBT5050 (2)" sheetId="49" r:id="rId13"/>
    <sheet name="pHEMASBT5050 (3)" sheetId="50" r:id="rId14"/>
    <sheet name="pHEMASBT5050 Complete" sheetId="51" r:id="rId15"/>
    <sheet name="pHEMAMPC2080 (1)" sheetId="52" r:id="rId16"/>
    <sheet name="pHEMAMPC2080 (2)" sheetId="53" r:id="rId17"/>
    <sheet name="pHEMAMPC2080 (3)" sheetId="54" r:id="rId18"/>
    <sheet name="pHEMAMPC2080 Complete" sheetId="55" r:id="rId19"/>
    <sheet name="pHEMAMPC8020 (1)" sheetId="56" r:id="rId20"/>
    <sheet name="pHEMAMPC8020 (2)" sheetId="57" r:id="rId21"/>
    <sheet name="pHEMAMPC8020 (3)" sheetId="58" r:id="rId22"/>
    <sheet name="pHEMAMPC8020 Complete" sheetId="59" r:id="rId23"/>
    <sheet name="pSBT (1)" sheetId="60" r:id="rId24"/>
    <sheet name="pSBT (2)" sheetId="61" r:id="rId25"/>
    <sheet name="pSBT (3)" sheetId="62" r:id="rId26"/>
    <sheet name="pSBT Complete" sheetId="63" r:id="rId27"/>
    <sheet name="pMPC (1)" sheetId="64" r:id="rId28"/>
    <sheet name="pMPC (2)" sheetId="65" r:id="rId29"/>
    <sheet name="pMPC (3)" sheetId="66" r:id="rId30"/>
    <sheet name="pMPC Complete" sheetId="67" r:id="rId31"/>
  </sheets>
  <definedNames>
    <definedName name="solver_adj" localSheetId="1" hidden="1">'E3 Complete'!$AP$60,'E3 Complete'!$AR$60</definedName>
    <definedName name="solver_adj" localSheetId="6" hidden="1">'pDMAMPC5050 Complete'!$AP$63,'pDMAMPC5050 Complete'!$AR$63</definedName>
    <definedName name="solver_adj" localSheetId="10" hidden="1">'pDMASBT Complete'!$V$61,'pDMASBT Complete'!$X$61</definedName>
    <definedName name="solver_adj" localSheetId="18" hidden="1">'pHEMAMPC2080 Complete'!$V$52,'pHEMAMPC2080 Complete'!$X$52</definedName>
    <definedName name="solver_adj" localSheetId="22" hidden="1">'pHEMAMPC8020 Complete'!$AP$57,'pHEMAMPC8020 Complete'!$AR$57</definedName>
    <definedName name="solver_adj" localSheetId="14" hidden="1">'pHEMASBT5050 Complete'!$V$79,'pHEMASBT5050 Complete'!$X$79</definedName>
    <definedName name="solver_adj" localSheetId="30" hidden="1">'pMPC Complete'!$AP$53,'pMPC Complete'!$AR$53</definedName>
    <definedName name="solver_adj" localSheetId="26" hidden="1">'pSBT Complete'!$AP$51,'pSBT Complete'!$AR$51</definedName>
    <definedName name="solver_cvg" localSheetId="1" hidden="1">0.00001</definedName>
    <definedName name="solver_cvg" localSheetId="6" hidden="1">0.00001</definedName>
    <definedName name="solver_cvg" localSheetId="10" hidden="1">0.00001</definedName>
    <definedName name="solver_cvg" localSheetId="18" hidden="1">0.00001</definedName>
    <definedName name="solver_cvg" localSheetId="22" hidden="1">0.00001</definedName>
    <definedName name="solver_cvg" localSheetId="14" hidden="1">0.00001</definedName>
    <definedName name="solver_cvg" localSheetId="30" hidden="1">0.00001</definedName>
    <definedName name="solver_cvg" localSheetId="26" hidden="1">0.00001</definedName>
    <definedName name="solver_drv" localSheetId="1" hidden="1">2</definedName>
    <definedName name="solver_drv" localSheetId="6" hidden="1">2</definedName>
    <definedName name="solver_drv" localSheetId="10" hidden="1">2</definedName>
    <definedName name="solver_drv" localSheetId="18" hidden="1">2</definedName>
    <definedName name="solver_drv" localSheetId="22" hidden="1">2</definedName>
    <definedName name="solver_drv" localSheetId="14" hidden="1">2</definedName>
    <definedName name="solver_drv" localSheetId="30" hidden="1">2</definedName>
    <definedName name="solver_drv" localSheetId="26" hidden="1">2</definedName>
    <definedName name="solver_eng" localSheetId="1" hidden="1">1</definedName>
    <definedName name="solver_eng" localSheetId="6" hidden="1">1</definedName>
    <definedName name="solver_eng" localSheetId="10" hidden="1">1</definedName>
    <definedName name="solver_eng" localSheetId="18" hidden="1">1</definedName>
    <definedName name="solver_eng" localSheetId="22" hidden="1">1</definedName>
    <definedName name="solver_eng" localSheetId="14" hidden="1">1</definedName>
    <definedName name="solver_eng" localSheetId="30" hidden="1">1</definedName>
    <definedName name="solver_eng" localSheetId="26" hidden="1">1</definedName>
    <definedName name="solver_est" localSheetId="1" hidden="1">1</definedName>
    <definedName name="solver_est" localSheetId="6" hidden="1">1</definedName>
    <definedName name="solver_est" localSheetId="10" hidden="1">1</definedName>
    <definedName name="solver_est" localSheetId="18" hidden="1">1</definedName>
    <definedName name="solver_est" localSheetId="22" hidden="1">1</definedName>
    <definedName name="solver_est" localSheetId="14" hidden="1">1</definedName>
    <definedName name="solver_est" localSheetId="30" hidden="1">1</definedName>
    <definedName name="solver_est" localSheetId="26" hidden="1">1</definedName>
    <definedName name="solver_itr" localSheetId="1" hidden="1">2147483647</definedName>
    <definedName name="solver_itr" localSheetId="6" hidden="1">2147483647</definedName>
    <definedName name="solver_itr" localSheetId="10" hidden="1">2147483647</definedName>
    <definedName name="solver_itr" localSheetId="18" hidden="1">2147483647</definedName>
    <definedName name="solver_itr" localSheetId="22" hidden="1">2147483647</definedName>
    <definedName name="solver_itr" localSheetId="14" hidden="1">2147483647</definedName>
    <definedName name="solver_itr" localSheetId="30" hidden="1">2147483647</definedName>
    <definedName name="solver_itr" localSheetId="26" hidden="1">2147483647</definedName>
    <definedName name="solver_mip" localSheetId="1" hidden="1">2147483647</definedName>
    <definedName name="solver_mip" localSheetId="6" hidden="1">2147483647</definedName>
    <definedName name="solver_mip" localSheetId="10" hidden="1">2147483647</definedName>
    <definedName name="solver_mip" localSheetId="18" hidden="1">2147483647</definedName>
    <definedName name="solver_mip" localSheetId="22" hidden="1">2147483647</definedName>
    <definedName name="solver_mip" localSheetId="14" hidden="1">2147483647</definedName>
    <definedName name="solver_mip" localSheetId="30" hidden="1">2147483647</definedName>
    <definedName name="solver_mip" localSheetId="26" hidden="1">2147483647</definedName>
    <definedName name="solver_mni" localSheetId="1" hidden="1">30</definedName>
    <definedName name="solver_mni" localSheetId="6" hidden="1">30</definedName>
    <definedName name="solver_mni" localSheetId="10" hidden="1">30</definedName>
    <definedName name="solver_mni" localSheetId="18" hidden="1">30</definedName>
    <definedName name="solver_mni" localSheetId="22" hidden="1">30</definedName>
    <definedName name="solver_mni" localSheetId="14" hidden="1">30</definedName>
    <definedName name="solver_mni" localSheetId="30" hidden="1">30</definedName>
    <definedName name="solver_mni" localSheetId="26" hidden="1">30</definedName>
    <definedName name="solver_mrt" localSheetId="1" hidden="1">0.075</definedName>
    <definedName name="solver_mrt" localSheetId="6" hidden="1">0.075</definedName>
    <definedName name="solver_mrt" localSheetId="10" hidden="1">0.075</definedName>
    <definedName name="solver_mrt" localSheetId="18" hidden="1">0.075</definedName>
    <definedName name="solver_mrt" localSheetId="22" hidden="1">0.075</definedName>
    <definedName name="solver_mrt" localSheetId="14" hidden="1">0.075</definedName>
    <definedName name="solver_mrt" localSheetId="30" hidden="1">0.075</definedName>
    <definedName name="solver_mrt" localSheetId="26" hidden="1">0.075</definedName>
    <definedName name="solver_msl" localSheetId="1" hidden="1">2</definedName>
    <definedName name="solver_msl" localSheetId="6" hidden="1">2</definedName>
    <definedName name="solver_msl" localSheetId="10" hidden="1">2</definedName>
    <definedName name="solver_msl" localSheetId="18" hidden="1">2</definedName>
    <definedName name="solver_msl" localSheetId="22" hidden="1">2</definedName>
    <definedName name="solver_msl" localSheetId="14" hidden="1">2</definedName>
    <definedName name="solver_msl" localSheetId="30" hidden="1">2</definedName>
    <definedName name="solver_msl" localSheetId="26" hidden="1">2</definedName>
    <definedName name="solver_neg" localSheetId="1" hidden="1">1</definedName>
    <definedName name="solver_neg" localSheetId="6" hidden="1">1</definedName>
    <definedName name="solver_neg" localSheetId="10" hidden="1">1</definedName>
    <definedName name="solver_neg" localSheetId="18" hidden="1">1</definedName>
    <definedName name="solver_neg" localSheetId="22" hidden="1">1</definedName>
    <definedName name="solver_neg" localSheetId="14" hidden="1">1</definedName>
    <definedName name="solver_neg" localSheetId="30" hidden="1">1</definedName>
    <definedName name="solver_neg" localSheetId="26" hidden="1">1</definedName>
    <definedName name="solver_nod" localSheetId="1" hidden="1">2147483647</definedName>
    <definedName name="solver_nod" localSheetId="6" hidden="1">2147483647</definedName>
    <definedName name="solver_nod" localSheetId="10" hidden="1">2147483647</definedName>
    <definedName name="solver_nod" localSheetId="18" hidden="1">2147483647</definedName>
    <definedName name="solver_nod" localSheetId="22" hidden="1">2147483647</definedName>
    <definedName name="solver_nod" localSheetId="14" hidden="1">2147483647</definedName>
    <definedName name="solver_nod" localSheetId="30" hidden="1">2147483647</definedName>
    <definedName name="solver_nod" localSheetId="26" hidden="1">2147483647</definedName>
    <definedName name="solver_num" localSheetId="1" hidden="1">0</definedName>
    <definedName name="solver_num" localSheetId="6" hidden="1">0</definedName>
    <definedName name="solver_num" localSheetId="10" hidden="1">0</definedName>
    <definedName name="solver_num" localSheetId="18" hidden="1">0</definedName>
    <definedName name="solver_num" localSheetId="22" hidden="1">0</definedName>
    <definedName name="solver_num" localSheetId="14" hidden="1">0</definedName>
    <definedName name="solver_num" localSheetId="30" hidden="1">0</definedName>
    <definedName name="solver_num" localSheetId="26" hidden="1">0</definedName>
    <definedName name="solver_nwt" localSheetId="1" hidden="1">1</definedName>
    <definedName name="solver_nwt" localSheetId="6" hidden="1">1</definedName>
    <definedName name="solver_nwt" localSheetId="10" hidden="1">1</definedName>
    <definedName name="solver_nwt" localSheetId="18" hidden="1">1</definedName>
    <definedName name="solver_nwt" localSheetId="22" hidden="1">1</definedName>
    <definedName name="solver_nwt" localSheetId="14" hidden="1">1</definedName>
    <definedName name="solver_nwt" localSheetId="30" hidden="1">1</definedName>
    <definedName name="solver_nwt" localSheetId="26" hidden="1">1</definedName>
    <definedName name="solver_opt" localSheetId="1" hidden="1">'E3 Complete'!$AW$56</definedName>
    <definedName name="solver_opt" localSheetId="6" hidden="1">'pDMAMPC5050 Complete'!$AW$59</definedName>
    <definedName name="solver_opt" localSheetId="10" hidden="1">'pDMASBT Complete'!$AC$56</definedName>
    <definedName name="solver_opt" localSheetId="18" hidden="1">'pHEMAMPC2080 Complete'!$AC$49</definedName>
    <definedName name="solver_opt" localSheetId="22" hidden="1">'pHEMAMPC8020 Complete'!$AW$53</definedName>
    <definedName name="solver_opt" localSheetId="14" hidden="1">'pHEMASBT5050 Complete'!$AC$71</definedName>
    <definedName name="solver_opt" localSheetId="30" hidden="1">'pMPC Complete'!$AW$49</definedName>
    <definedName name="solver_opt" localSheetId="26" hidden="1">'pSBT Complete'!$AW$47</definedName>
    <definedName name="solver_pre" localSheetId="1" hidden="1">0.000001</definedName>
    <definedName name="solver_pre" localSheetId="6" hidden="1">0.000001</definedName>
    <definedName name="solver_pre" localSheetId="10" hidden="1">0.000001</definedName>
    <definedName name="solver_pre" localSheetId="18" hidden="1">0.000001</definedName>
    <definedName name="solver_pre" localSheetId="22" hidden="1">0.000001</definedName>
    <definedName name="solver_pre" localSheetId="14" hidden="1">0.000001</definedName>
    <definedName name="solver_pre" localSheetId="30" hidden="1">0.000001</definedName>
    <definedName name="solver_pre" localSheetId="26" hidden="1">0.000001</definedName>
    <definedName name="solver_rbv" localSheetId="1" hidden="1">1</definedName>
    <definedName name="solver_rbv" localSheetId="6" hidden="1">1</definedName>
    <definedName name="solver_rbv" localSheetId="10" hidden="1">1</definedName>
    <definedName name="solver_rbv" localSheetId="18" hidden="1">1</definedName>
    <definedName name="solver_rbv" localSheetId="22" hidden="1">1</definedName>
    <definedName name="solver_rbv" localSheetId="14" hidden="1">1</definedName>
    <definedName name="solver_rbv" localSheetId="30" hidden="1">1</definedName>
    <definedName name="solver_rbv" localSheetId="26" hidden="1">1</definedName>
    <definedName name="solver_rlx" localSheetId="1" hidden="1">2</definedName>
    <definedName name="solver_rlx" localSheetId="6" hidden="1">2</definedName>
    <definedName name="solver_rlx" localSheetId="10" hidden="1">2</definedName>
    <definedName name="solver_rlx" localSheetId="18" hidden="1">2</definedName>
    <definedName name="solver_rlx" localSheetId="22" hidden="1">2</definedName>
    <definedName name="solver_rlx" localSheetId="14" hidden="1">2</definedName>
    <definedName name="solver_rlx" localSheetId="30" hidden="1">2</definedName>
    <definedName name="solver_rlx" localSheetId="26" hidden="1">2</definedName>
    <definedName name="solver_rsd" localSheetId="1" hidden="1">0</definedName>
    <definedName name="solver_rsd" localSheetId="6" hidden="1">0</definedName>
    <definedName name="solver_rsd" localSheetId="10" hidden="1">0</definedName>
    <definedName name="solver_rsd" localSheetId="18" hidden="1">0</definedName>
    <definedName name="solver_rsd" localSheetId="22" hidden="1">0</definedName>
    <definedName name="solver_rsd" localSheetId="14" hidden="1">0</definedName>
    <definedName name="solver_rsd" localSheetId="30" hidden="1">0</definedName>
    <definedName name="solver_rsd" localSheetId="26" hidden="1">0</definedName>
    <definedName name="solver_scl" localSheetId="1" hidden="1">1</definedName>
    <definedName name="solver_scl" localSheetId="6" hidden="1">1</definedName>
    <definedName name="solver_scl" localSheetId="10" hidden="1">1</definedName>
    <definedName name="solver_scl" localSheetId="18" hidden="1">1</definedName>
    <definedName name="solver_scl" localSheetId="22" hidden="1">1</definedName>
    <definedName name="solver_scl" localSheetId="14" hidden="1">1</definedName>
    <definedName name="solver_scl" localSheetId="30" hidden="1">1</definedName>
    <definedName name="solver_scl" localSheetId="26" hidden="1">1</definedName>
    <definedName name="solver_sho" localSheetId="1" hidden="1">2</definedName>
    <definedName name="solver_sho" localSheetId="6" hidden="1">2</definedName>
    <definedName name="solver_sho" localSheetId="10" hidden="1">2</definedName>
    <definedName name="solver_sho" localSheetId="18" hidden="1">2</definedName>
    <definedName name="solver_sho" localSheetId="22" hidden="1">2</definedName>
    <definedName name="solver_sho" localSheetId="14" hidden="1">2</definedName>
    <definedName name="solver_sho" localSheetId="30" hidden="1">2</definedName>
    <definedName name="solver_sho" localSheetId="26" hidden="1">2</definedName>
    <definedName name="solver_ssz" localSheetId="1" hidden="1">100</definedName>
    <definedName name="solver_ssz" localSheetId="6" hidden="1">100</definedName>
    <definedName name="solver_ssz" localSheetId="10" hidden="1">100</definedName>
    <definedName name="solver_ssz" localSheetId="18" hidden="1">100</definedName>
    <definedName name="solver_ssz" localSheetId="22" hidden="1">100</definedName>
    <definedName name="solver_ssz" localSheetId="14" hidden="1">100</definedName>
    <definedName name="solver_ssz" localSheetId="30" hidden="1">100</definedName>
    <definedName name="solver_ssz" localSheetId="26" hidden="1">100</definedName>
    <definedName name="solver_tim" localSheetId="1" hidden="1">2147483647</definedName>
    <definedName name="solver_tim" localSheetId="6" hidden="1">2147483647</definedName>
    <definedName name="solver_tim" localSheetId="10" hidden="1">2147483647</definedName>
    <definedName name="solver_tim" localSheetId="18" hidden="1">2147483647</definedName>
    <definedName name="solver_tim" localSheetId="22" hidden="1">2147483647</definedName>
    <definedName name="solver_tim" localSheetId="14" hidden="1">2147483647</definedName>
    <definedName name="solver_tim" localSheetId="30" hidden="1">2147483647</definedName>
    <definedName name="solver_tim" localSheetId="26" hidden="1">2147483647</definedName>
    <definedName name="solver_tol" localSheetId="1" hidden="1">0.01</definedName>
    <definedName name="solver_tol" localSheetId="6" hidden="1">0.01</definedName>
    <definedName name="solver_tol" localSheetId="10" hidden="1">0.01</definedName>
    <definedName name="solver_tol" localSheetId="18" hidden="1">0.01</definedName>
    <definedName name="solver_tol" localSheetId="22" hidden="1">0.01</definedName>
    <definedName name="solver_tol" localSheetId="14" hidden="1">0.01</definedName>
    <definedName name="solver_tol" localSheetId="30" hidden="1">0.01</definedName>
    <definedName name="solver_tol" localSheetId="26" hidden="1">0.01</definedName>
    <definedName name="solver_typ" localSheetId="1" hidden="1">2</definedName>
    <definedName name="solver_typ" localSheetId="6" hidden="1">2</definedName>
    <definedName name="solver_typ" localSheetId="10" hidden="1">2</definedName>
    <definedName name="solver_typ" localSheetId="18" hidden="1">2</definedName>
    <definedName name="solver_typ" localSheetId="22" hidden="1">2</definedName>
    <definedName name="solver_typ" localSheetId="14" hidden="1">2</definedName>
    <definedName name="solver_typ" localSheetId="30" hidden="1">2</definedName>
    <definedName name="solver_typ" localSheetId="26" hidden="1">2</definedName>
    <definedName name="solver_val" localSheetId="1" hidden="1">0</definedName>
    <definedName name="solver_val" localSheetId="6" hidden="1">0</definedName>
    <definedName name="solver_val" localSheetId="10" hidden="1">0</definedName>
    <definedName name="solver_val" localSheetId="18" hidden="1">0</definedName>
    <definedName name="solver_val" localSheetId="22" hidden="1">0</definedName>
    <definedName name="solver_val" localSheetId="14" hidden="1">0</definedName>
    <definedName name="solver_val" localSheetId="30" hidden="1">0</definedName>
    <definedName name="solver_val" localSheetId="26" hidden="1">0</definedName>
    <definedName name="solver_ver" localSheetId="1" hidden="1">3</definedName>
    <definedName name="solver_ver" localSheetId="6" hidden="1">3</definedName>
    <definedName name="solver_ver" localSheetId="10" hidden="1">3</definedName>
    <definedName name="solver_ver" localSheetId="18" hidden="1">3</definedName>
    <definedName name="solver_ver" localSheetId="22" hidden="1">3</definedName>
    <definedName name="solver_ver" localSheetId="14" hidden="1">3</definedName>
    <definedName name="solver_ver" localSheetId="30" hidden="1">3</definedName>
    <definedName name="solver_ver" localSheetId="26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67" l="1"/>
  <c r="W29" i="67"/>
  <c r="X29" i="67"/>
  <c r="Y29" i="67"/>
  <c r="Z29" i="67"/>
  <c r="AA29" i="67"/>
  <c r="AB29" i="67"/>
  <c r="V24" i="67"/>
  <c r="M29" i="67"/>
  <c r="N29" i="67"/>
  <c r="O29" i="67"/>
  <c r="P29" i="67"/>
  <c r="Q29" i="67"/>
  <c r="R29" i="67"/>
  <c r="S29" i="67"/>
  <c r="N20" i="67"/>
  <c r="M20" i="67"/>
  <c r="O20" i="67"/>
  <c r="P20" i="67"/>
  <c r="Q20" i="67"/>
  <c r="R20" i="67"/>
  <c r="S20" i="67"/>
  <c r="M15" i="67"/>
  <c r="AZ57" i="67"/>
  <c r="BE57" i="67" s="1"/>
  <c r="AP57" i="67"/>
  <c r="AU57" i="67" s="1"/>
  <c r="AF57" i="67"/>
  <c r="AK57" i="67" s="1"/>
  <c r="V57" i="67"/>
  <c r="AA57" i="67" s="1"/>
  <c r="AZ56" i="67"/>
  <c r="BE56" i="67" s="1"/>
  <c r="AP56" i="67"/>
  <c r="AU56" i="67" s="1"/>
  <c r="AF56" i="67"/>
  <c r="AK56" i="67" s="1"/>
  <c r="V56" i="67"/>
  <c r="AA56" i="67" s="1"/>
  <c r="AZ55" i="67"/>
  <c r="BE55" i="67" s="1"/>
  <c r="AP55" i="67"/>
  <c r="AU55" i="67" s="1"/>
  <c r="AF55" i="67"/>
  <c r="AK55" i="67" s="1"/>
  <c r="V55" i="67"/>
  <c r="AA55" i="67" s="1"/>
  <c r="BF43" i="67"/>
  <c r="BE43" i="67"/>
  <c r="BD43" i="67"/>
  <c r="BC43" i="67"/>
  <c r="BB43" i="67"/>
  <c r="BA43" i="67"/>
  <c r="AZ43" i="67"/>
  <c r="AV43" i="67"/>
  <c r="AU43" i="67"/>
  <c r="AT43" i="67"/>
  <c r="AS43" i="67"/>
  <c r="AR43" i="67"/>
  <c r="AQ43" i="67"/>
  <c r="AP43" i="67"/>
  <c r="AL43" i="67"/>
  <c r="AK43" i="67"/>
  <c r="AJ43" i="67"/>
  <c r="AI43" i="67"/>
  <c r="AH43" i="67"/>
  <c r="AG43" i="67"/>
  <c r="AF43" i="67"/>
  <c r="BF42" i="67"/>
  <c r="BE42" i="67"/>
  <c r="BD42" i="67"/>
  <c r="BC42" i="67"/>
  <c r="BB42" i="67"/>
  <c r="BA42" i="67"/>
  <c r="AZ42" i="67"/>
  <c r="AV42" i="67"/>
  <c r="AU42" i="67"/>
  <c r="AT42" i="67"/>
  <c r="AS42" i="67"/>
  <c r="AR42" i="67"/>
  <c r="AQ42" i="67"/>
  <c r="AP42" i="67"/>
  <c r="AL42" i="67"/>
  <c r="AK42" i="67"/>
  <c r="AJ42" i="67"/>
  <c r="AI42" i="67"/>
  <c r="AH42" i="67"/>
  <c r="AG42" i="67"/>
  <c r="AF42" i="67"/>
  <c r="AA42" i="67"/>
  <c r="AA43" i="67" s="1"/>
  <c r="Z42" i="67"/>
  <c r="Z43" i="67" s="1"/>
  <c r="BF41" i="67"/>
  <c r="BE41" i="67"/>
  <c r="BD41" i="67"/>
  <c r="BC41" i="67"/>
  <c r="BB41" i="67"/>
  <c r="BA41" i="67"/>
  <c r="AZ41" i="67"/>
  <c r="AV41" i="67"/>
  <c r="AU41" i="67"/>
  <c r="AT41" i="67"/>
  <c r="AS41" i="67"/>
  <c r="AR41" i="67"/>
  <c r="AQ41" i="67"/>
  <c r="AP41" i="67"/>
  <c r="AL41" i="67"/>
  <c r="AK41" i="67"/>
  <c r="AJ41" i="67"/>
  <c r="AI41" i="67"/>
  <c r="AH41" i="67"/>
  <c r="AG41" i="67"/>
  <c r="AF41" i="67"/>
  <c r="AB41" i="67"/>
  <c r="AB42" i="67" s="1"/>
  <c r="AB43" i="67" s="1"/>
  <c r="AA41" i="67"/>
  <c r="Z41" i="67"/>
  <c r="Y41" i="67"/>
  <c r="Y42" i="67" s="1"/>
  <c r="Y43" i="67" s="1"/>
  <c r="X41" i="67"/>
  <c r="X42" i="67" s="1"/>
  <c r="X43" i="67" s="1"/>
  <c r="W41" i="67"/>
  <c r="W42" i="67" s="1"/>
  <c r="W43" i="67" s="1"/>
  <c r="V41" i="67"/>
  <c r="V42" i="67" s="1"/>
  <c r="V43" i="67" s="1"/>
  <c r="BF37" i="67"/>
  <c r="BF49" i="67" s="1"/>
  <c r="BE37" i="67"/>
  <c r="BE49" i="67" s="1"/>
  <c r="BD37" i="67"/>
  <c r="BD49" i="67" s="1"/>
  <c r="BC37" i="67"/>
  <c r="BC49" i="67" s="1"/>
  <c r="BB37" i="67"/>
  <c r="BB49" i="67" s="1"/>
  <c r="BA37" i="67"/>
  <c r="BA49" i="67" s="1"/>
  <c r="AZ37" i="67"/>
  <c r="AZ49" i="67" s="1"/>
  <c r="BG49" i="67" s="1"/>
  <c r="AV37" i="67"/>
  <c r="AV49" i="67" s="1"/>
  <c r="AU37" i="67"/>
  <c r="AU49" i="67" s="1"/>
  <c r="AT37" i="67"/>
  <c r="AT49" i="67" s="1"/>
  <c r="AS37" i="67"/>
  <c r="AS49" i="67" s="1"/>
  <c r="AR37" i="67"/>
  <c r="AR49" i="67" s="1"/>
  <c r="AQ37" i="67"/>
  <c r="AQ49" i="67" s="1"/>
  <c r="AP37" i="67"/>
  <c r="AP49" i="67" s="1"/>
  <c r="AW49" i="67" s="1"/>
  <c r="AL37" i="67"/>
  <c r="AL49" i="67" s="1"/>
  <c r="AK37" i="67"/>
  <c r="AK49" i="67" s="1"/>
  <c r="AJ37" i="67"/>
  <c r="AJ49" i="67" s="1"/>
  <c r="AI37" i="67"/>
  <c r="AI49" i="67" s="1"/>
  <c r="AH37" i="67"/>
  <c r="AH49" i="67" s="1"/>
  <c r="AG37" i="67"/>
  <c r="AG49" i="67" s="1"/>
  <c r="AF37" i="67"/>
  <c r="AF49" i="67" s="1"/>
  <c r="AM49" i="67" s="1"/>
  <c r="AB37" i="67"/>
  <c r="AB49" i="67" s="1"/>
  <c r="AA37" i="67"/>
  <c r="AA49" i="67" s="1"/>
  <c r="Z37" i="67"/>
  <c r="Z49" i="67" s="1"/>
  <c r="Y37" i="67"/>
  <c r="Y49" i="67" s="1"/>
  <c r="X37" i="67"/>
  <c r="X49" i="67" s="1"/>
  <c r="W37" i="67"/>
  <c r="V37" i="67"/>
  <c r="BF36" i="67"/>
  <c r="BF48" i="67" s="1"/>
  <c r="BE36" i="67"/>
  <c r="BE48" i="67" s="1"/>
  <c r="BD36" i="67"/>
  <c r="BD48" i="67" s="1"/>
  <c r="BC36" i="67"/>
  <c r="BC48" i="67" s="1"/>
  <c r="BB36" i="67"/>
  <c r="BB48" i="67" s="1"/>
  <c r="BA36" i="67"/>
  <c r="BA48" i="67" s="1"/>
  <c r="AZ36" i="67"/>
  <c r="AZ48" i="67" s="1"/>
  <c r="BG48" i="67" s="1"/>
  <c r="AV36" i="67"/>
  <c r="AV48" i="67" s="1"/>
  <c r="AU36" i="67"/>
  <c r="AU48" i="67" s="1"/>
  <c r="AT36" i="67"/>
  <c r="AT48" i="67" s="1"/>
  <c r="AS36" i="67"/>
  <c r="AS48" i="67" s="1"/>
  <c r="AR36" i="67"/>
  <c r="AR48" i="67" s="1"/>
  <c r="AQ36" i="67"/>
  <c r="AQ48" i="67" s="1"/>
  <c r="AP36" i="67"/>
  <c r="AP48" i="67" s="1"/>
  <c r="AW48" i="67" s="1"/>
  <c r="AL36" i="67"/>
  <c r="AL48" i="67" s="1"/>
  <c r="AK36" i="67"/>
  <c r="AK48" i="67" s="1"/>
  <c r="AJ36" i="67"/>
  <c r="AJ48" i="67" s="1"/>
  <c r="AI36" i="67"/>
  <c r="AI48" i="67" s="1"/>
  <c r="AH36" i="67"/>
  <c r="AH48" i="67" s="1"/>
  <c r="AG36" i="67"/>
  <c r="AG48" i="67" s="1"/>
  <c r="AF36" i="67"/>
  <c r="AF48" i="67" s="1"/>
  <c r="AM48" i="67" s="1"/>
  <c r="AB36" i="67"/>
  <c r="AB48" i="67" s="1"/>
  <c r="AA36" i="67"/>
  <c r="AA48" i="67" s="1"/>
  <c r="Z36" i="67"/>
  <c r="Z48" i="67" s="1"/>
  <c r="Y36" i="67"/>
  <c r="Y48" i="67" s="1"/>
  <c r="X36" i="67"/>
  <c r="X48" i="67" s="1"/>
  <c r="W36" i="67"/>
  <c r="W48" i="67" s="1"/>
  <c r="V36" i="67"/>
  <c r="V48" i="67" s="1"/>
  <c r="AC48" i="67" s="1"/>
  <c r="BF35" i="67"/>
  <c r="BF47" i="67" s="1"/>
  <c r="AV35" i="67"/>
  <c r="AV47" i="67" s="1"/>
  <c r="AU35" i="67"/>
  <c r="AU47" i="67" s="1"/>
  <c r="AT35" i="67"/>
  <c r="AT47" i="67" s="1"/>
  <c r="AS35" i="67"/>
  <c r="AS47" i="67" s="1"/>
  <c r="AR35" i="67"/>
  <c r="AR47" i="67" s="1"/>
  <c r="AQ35" i="67"/>
  <c r="AQ47" i="67" s="1"/>
  <c r="AP35" i="67"/>
  <c r="AP47" i="67" s="1"/>
  <c r="AL35" i="67"/>
  <c r="AL47" i="67" s="1"/>
  <c r="AK35" i="67"/>
  <c r="AK47" i="67" s="1"/>
  <c r="AJ35" i="67"/>
  <c r="AJ47" i="67" s="1"/>
  <c r="AI35" i="67"/>
  <c r="AI47" i="67" s="1"/>
  <c r="AH35" i="67"/>
  <c r="AH47" i="67" s="1"/>
  <c r="AG35" i="67"/>
  <c r="AG47" i="67" s="1"/>
  <c r="AF35" i="67"/>
  <c r="AF47" i="67" s="1"/>
  <c r="S28" i="67"/>
  <c r="R28" i="67"/>
  <c r="Q28" i="67"/>
  <c r="P28" i="67"/>
  <c r="O28" i="67"/>
  <c r="N28" i="67"/>
  <c r="M28" i="67"/>
  <c r="S27" i="67"/>
  <c r="R27" i="67"/>
  <c r="Q27" i="67"/>
  <c r="P27" i="67"/>
  <c r="O27" i="67"/>
  <c r="N27" i="67"/>
  <c r="M27" i="67"/>
  <c r="S26" i="67"/>
  <c r="R26" i="67"/>
  <c r="Q26" i="67"/>
  <c r="P26" i="67"/>
  <c r="O26" i="67"/>
  <c r="N26" i="67"/>
  <c r="M26" i="67"/>
  <c r="S25" i="67"/>
  <c r="R25" i="67"/>
  <c r="Q25" i="67"/>
  <c r="P25" i="67"/>
  <c r="O25" i="67"/>
  <c r="N25" i="67"/>
  <c r="M25" i="67"/>
  <c r="S24" i="67"/>
  <c r="R24" i="67"/>
  <c r="Q24" i="67"/>
  <c r="P24" i="67"/>
  <c r="O24" i="67"/>
  <c r="N24" i="67"/>
  <c r="M24" i="67"/>
  <c r="S19" i="67"/>
  <c r="AB28" i="67" s="1"/>
  <c r="R19" i="67"/>
  <c r="AA35" i="67" s="1"/>
  <c r="AA47" i="67" s="1"/>
  <c r="Q19" i="67"/>
  <c r="P19" i="67"/>
  <c r="BB35" i="67" s="1"/>
  <c r="BB47" i="67" s="1"/>
  <c r="O19" i="67"/>
  <c r="N19" i="67"/>
  <c r="AZ35" i="67" s="1"/>
  <c r="AZ47" i="67" s="1"/>
  <c r="M19" i="67"/>
  <c r="V28" i="67" s="1"/>
  <c r="S18" i="67"/>
  <c r="AB27" i="67" s="1"/>
  <c r="R18" i="67"/>
  <c r="AA27" i="67" s="1"/>
  <c r="Q18" i="67"/>
  <c r="P18" i="67"/>
  <c r="O18" i="67"/>
  <c r="N18" i="67"/>
  <c r="M18" i="67"/>
  <c r="S17" i="67"/>
  <c r="AB26" i="67" s="1"/>
  <c r="R17" i="67"/>
  <c r="AA26" i="67" s="1"/>
  <c r="Q17" i="67"/>
  <c r="Z26" i="67" s="1"/>
  <c r="P17" i="67"/>
  <c r="O17" i="67"/>
  <c r="N17" i="67"/>
  <c r="M17" i="67"/>
  <c r="S16" i="67"/>
  <c r="R16" i="67"/>
  <c r="AA25" i="67" s="1"/>
  <c r="Q16" i="67"/>
  <c r="Z25" i="67" s="1"/>
  <c r="P16" i="67"/>
  <c r="Y25" i="67" s="1"/>
  <c r="O16" i="67"/>
  <c r="N16" i="67"/>
  <c r="M16" i="67"/>
  <c r="S15" i="67"/>
  <c r="R15" i="67"/>
  <c r="Q15" i="67"/>
  <c r="Z24" i="67" s="1"/>
  <c r="P15" i="67"/>
  <c r="Y24" i="67" s="1"/>
  <c r="O15" i="67"/>
  <c r="X24" i="67" s="1"/>
  <c r="N15" i="67"/>
  <c r="U14" i="67"/>
  <c r="N115" i="66"/>
  <c r="O115" i="66" s="1"/>
  <c r="Y19" i="66" s="1"/>
  <c r="M115" i="66"/>
  <c r="N114" i="66"/>
  <c r="M114" i="66"/>
  <c r="N113" i="66"/>
  <c r="M113" i="66"/>
  <c r="N112" i="66"/>
  <c r="M112" i="66"/>
  <c r="N111" i="66"/>
  <c r="M111" i="66"/>
  <c r="N110" i="66"/>
  <c r="M11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83" i="66"/>
  <c r="M83" i="66"/>
  <c r="N82" i="66"/>
  <c r="M82" i="66"/>
  <c r="N81" i="66"/>
  <c r="M81" i="66"/>
  <c r="N80" i="66"/>
  <c r="M80" i="66"/>
  <c r="N79" i="66"/>
  <c r="M79" i="66"/>
  <c r="N78" i="66"/>
  <c r="M78" i="66"/>
  <c r="N67" i="66"/>
  <c r="M67" i="66"/>
  <c r="N66" i="66"/>
  <c r="M66" i="66"/>
  <c r="N65" i="66"/>
  <c r="M65" i="66"/>
  <c r="N64" i="66"/>
  <c r="M64" i="66"/>
  <c r="N63" i="66"/>
  <c r="M63" i="66"/>
  <c r="N62" i="66"/>
  <c r="M62" i="66"/>
  <c r="N51" i="66"/>
  <c r="M51" i="66"/>
  <c r="N50" i="66"/>
  <c r="M50" i="66"/>
  <c r="N49" i="66"/>
  <c r="M49" i="66"/>
  <c r="N48" i="66"/>
  <c r="M48" i="66"/>
  <c r="N47" i="66"/>
  <c r="O47" i="66" s="1"/>
  <c r="U15" i="66" s="1"/>
  <c r="M47" i="66"/>
  <c r="N46" i="66"/>
  <c r="M46" i="66"/>
  <c r="N35" i="66"/>
  <c r="M35" i="66"/>
  <c r="N34" i="66"/>
  <c r="M34" i="66"/>
  <c r="N33" i="66"/>
  <c r="M33" i="66"/>
  <c r="N32" i="66"/>
  <c r="M32" i="66"/>
  <c r="N31" i="66"/>
  <c r="M31" i="66"/>
  <c r="N30" i="66"/>
  <c r="M30" i="66"/>
  <c r="N19" i="66"/>
  <c r="M19" i="66"/>
  <c r="N18" i="66"/>
  <c r="M18" i="66"/>
  <c r="N17" i="66"/>
  <c r="M17" i="66"/>
  <c r="N16" i="66"/>
  <c r="M16" i="66"/>
  <c r="N15" i="66"/>
  <c r="M15" i="66"/>
  <c r="N14" i="66"/>
  <c r="M14" i="66"/>
  <c r="O14" i="66" s="1"/>
  <c r="S14" i="66" s="1"/>
  <c r="B10" i="66"/>
  <c r="N115" i="65"/>
  <c r="M115" i="65"/>
  <c r="N114" i="65"/>
  <c r="M114" i="65"/>
  <c r="N113" i="65"/>
  <c r="M113" i="65"/>
  <c r="N112" i="65"/>
  <c r="M112" i="65"/>
  <c r="N111" i="65"/>
  <c r="M111" i="65"/>
  <c r="N110" i="65"/>
  <c r="M110" i="65"/>
  <c r="N99" i="65"/>
  <c r="M99" i="65"/>
  <c r="N98" i="65"/>
  <c r="M98" i="65"/>
  <c r="N97" i="65"/>
  <c r="M97" i="65"/>
  <c r="N96" i="65"/>
  <c r="M96" i="65"/>
  <c r="N95" i="65"/>
  <c r="M95" i="65"/>
  <c r="N94" i="65"/>
  <c r="M94" i="65"/>
  <c r="N83" i="65"/>
  <c r="M83" i="65"/>
  <c r="N82" i="65"/>
  <c r="M82" i="65"/>
  <c r="N81" i="65"/>
  <c r="M81" i="65"/>
  <c r="N80" i="65"/>
  <c r="M80" i="65"/>
  <c r="N79" i="65"/>
  <c r="M79" i="65"/>
  <c r="N78" i="65"/>
  <c r="M78" i="65"/>
  <c r="N67" i="65"/>
  <c r="M67" i="65"/>
  <c r="N66" i="65"/>
  <c r="M66" i="65"/>
  <c r="N65" i="65"/>
  <c r="M65" i="65"/>
  <c r="N64" i="65"/>
  <c r="M64" i="65"/>
  <c r="N63" i="65"/>
  <c r="M63" i="65"/>
  <c r="N62" i="65"/>
  <c r="M62" i="65"/>
  <c r="N51" i="65"/>
  <c r="M51" i="65"/>
  <c r="N50" i="65"/>
  <c r="M50" i="65"/>
  <c r="N49" i="65"/>
  <c r="M49" i="65"/>
  <c r="N48" i="65"/>
  <c r="M48" i="65"/>
  <c r="N47" i="65"/>
  <c r="M47" i="65"/>
  <c r="N46" i="65"/>
  <c r="M46" i="65"/>
  <c r="N35" i="65"/>
  <c r="M35" i="65"/>
  <c r="N34" i="65"/>
  <c r="M34" i="65"/>
  <c r="N33" i="65"/>
  <c r="M33" i="65"/>
  <c r="N32" i="65"/>
  <c r="M32" i="65"/>
  <c r="N31" i="65"/>
  <c r="M31" i="65"/>
  <c r="N30" i="65"/>
  <c r="M30" i="65"/>
  <c r="N19" i="65"/>
  <c r="M19" i="65"/>
  <c r="N18" i="65"/>
  <c r="M18" i="65"/>
  <c r="N17" i="65"/>
  <c r="M17" i="65"/>
  <c r="N16" i="65"/>
  <c r="M16" i="65"/>
  <c r="N15" i="65"/>
  <c r="M15" i="65"/>
  <c r="N14" i="65"/>
  <c r="M14" i="65"/>
  <c r="B10" i="65"/>
  <c r="M30" i="64"/>
  <c r="M115" i="64"/>
  <c r="N115" i="64"/>
  <c r="M99" i="64"/>
  <c r="N99" i="64"/>
  <c r="M83" i="64"/>
  <c r="N83" i="64"/>
  <c r="M67" i="64"/>
  <c r="N67" i="64"/>
  <c r="M51" i="64"/>
  <c r="N51" i="64"/>
  <c r="M35" i="64"/>
  <c r="N35" i="64"/>
  <c r="O35" i="64"/>
  <c r="T19" i="64" s="1"/>
  <c r="M19" i="64"/>
  <c r="N19" i="64"/>
  <c r="N14" i="64"/>
  <c r="N114" i="64"/>
  <c r="O114" i="64" s="1"/>
  <c r="Y18" i="64" s="1"/>
  <c r="M114" i="64"/>
  <c r="N113" i="64"/>
  <c r="M113" i="64"/>
  <c r="N112" i="64"/>
  <c r="M112" i="64"/>
  <c r="N111" i="64"/>
  <c r="M111" i="64"/>
  <c r="N110" i="64"/>
  <c r="M110" i="64"/>
  <c r="N98" i="64"/>
  <c r="M98" i="64"/>
  <c r="N97" i="64"/>
  <c r="M97" i="64"/>
  <c r="N96" i="64"/>
  <c r="M96" i="64"/>
  <c r="O96" i="64" s="1"/>
  <c r="X16" i="64" s="1"/>
  <c r="N95" i="64"/>
  <c r="M95" i="64"/>
  <c r="N94" i="64"/>
  <c r="M94" i="64"/>
  <c r="N82" i="64"/>
  <c r="M82" i="64"/>
  <c r="N81" i="64"/>
  <c r="M81" i="64"/>
  <c r="N80" i="64"/>
  <c r="M80" i="64"/>
  <c r="N79" i="64"/>
  <c r="M79" i="64"/>
  <c r="N78" i="64"/>
  <c r="M78" i="64"/>
  <c r="N66" i="64"/>
  <c r="M66" i="64"/>
  <c r="N65" i="64"/>
  <c r="M65" i="64"/>
  <c r="N64" i="64"/>
  <c r="M64" i="64"/>
  <c r="N63" i="64"/>
  <c r="M63" i="64"/>
  <c r="N62" i="64"/>
  <c r="M62" i="64"/>
  <c r="N50" i="64"/>
  <c r="M50" i="64"/>
  <c r="N49" i="64"/>
  <c r="M49" i="64"/>
  <c r="N48" i="64"/>
  <c r="M48" i="64"/>
  <c r="N47" i="64"/>
  <c r="M47" i="64"/>
  <c r="N46" i="64"/>
  <c r="M46" i="64"/>
  <c r="N34" i="64"/>
  <c r="M34" i="64"/>
  <c r="N33" i="64"/>
  <c r="M33" i="64"/>
  <c r="N32" i="64"/>
  <c r="M32" i="64"/>
  <c r="N31" i="64"/>
  <c r="M31" i="64"/>
  <c r="N30" i="64"/>
  <c r="O30" i="64"/>
  <c r="T14" i="64" s="1"/>
  <c r="N18" i="64"/>
  <c r="M18" i="64"/>
  <c r="N17" i="64"/>
  <c r="M17" i="64"/>
  <c r="N16" i="64"/>
  <c r="M16" i="64"/>
  <c r="N15" i="64"/>
  <c r="M15" i="64"/>
  <c r="M14" i="64"/>
  <c r="B10" i="64"/>
  <c r="AB24" i="67" l="1"/>
  <c r="V26" i="67"/>
  <c r="W27" i="67"/>
  <c r="X28" i="67"/>
  <c r="BA35" i="67"/>
  <c r="BA47" i="67" s="1"/>
  <c r="AB25" i="67"/>
  <c r="V27" i="67"/>
  <c r="AM47" i="67"/>
  <c r="AA28" i="67"/>
  <c r="V25" i="67"/>
  <c r="W26" i="67"/>
  <c r="X27" i="67"/>
  <c r="W25" i="67"/>
  <c r="X26" i="67"/>
  <c r="Z28" i="67"/>
  <c r="Y26" i="67"/>
  <c r="Z27" i="67"/>
  <c r="V49" i="67"/>
  <c r="AC49" i="67" s="1"/>
  <c r="W49" i="67"/>
  <c r="AW47" i="67"/>
  <c r="Y27" i="67"/>
  <c r="V35" i="67"/>
  <c r="V47" i="67" s="1"/>
  <c r="BC35" i="67"/>
  <c r="BC47" i="67" s="1"/>
  <c r="W35" i="67"/>
  <c r="W47" i="67" s="1"/>
  <c r="BD35" i="67"/>
  <c r="BD47" i="67" s="1"/>
  <c r="W24" i="67"/>
  <c r="W28" i="67"/>
  <c r="X35" i="67"/>
  <c r="X47" i="67" s="1"/>
  <c r="BE35" i="67"/>
  <c r="BE47" i="67" s="1"/>
  <c r="Y35" i="67"/>
  <c r="Y47" i="67" s="1"/>
  <c r="X25" i="67"/>
  <c r="Y28" i="67"/>
  <c r="Z35" i="67"/>
  <c r="Z47" i="67" s="1"/>
  <c r="AA24" i="67"/>
  <c r="AB35" i="67"/>
  <c r="AB47" i="67" s="1"/>
  <c r="O113" i="66"/>
  <c r="Y17" i="66" s="1"/>
  <c r="O94" i="66"/>
  <c r="X14" i="66" s="1"/>
  <c r="O98" i="66"/>
  <c r="X18" i="66" s="1"/>
  <c r="O99" i="66"/>
  <c r="X19" i="66" s="1"/>
  <c r="O95" i="66"/>
  <c r="X15" i="66" s="1"/>
  <c r="O81" i="66"/>
  <c r="W17" i="66" s="1"/>
  <c r="O67" i="66"/>
  <c r="V19" i="66" s="1"/>
  <c r="O63" i="66"/>
  <c r="V15" i="66" s="1"/>
  <c r="O65" i="66"/>
  <c r="V17" i="66" s="1"/>
  <c r="O49" i="66"/>
  <c r="U17" i="66" s="1"/>
  <c r="O50" i="66"/>
  <c r="U18" i="66" s="1"/>
  <c r="O16" i="66"/>
  <c r="S16" i="66" s="1"/>
  <c r="O19" i="66"/>
  <c r="S19" i="66" s="1"/>
  <c r="O110" i="66"/>
  <c r="Y14" i="66" s="1"/>
  <c r="O111" i="66"/>
  <c r="Y15" i="66" s="1"/>
  <c r="O112" i="66"/>
  <c r="Y16" i="66" s="1"/>
  <c r="O114" i="66"/>
  <c r="Y18" i="66" s="1"/>
  <c r="O96" i="66"/>
  <c r="X16" i="66" s="1"/>
  <c r="O97" i="66"/>
  <c r="X17" i="66" s="1"/>
  <c r="O78" i="66"/>
  <c r="W14" i="66" s="1"/>
  <c r="O82" i="66"/>
  <c r="W18" i="66" s="1"/>
  <c r="O83" i="66"/>
  <c r="W19" i="66" s="1"/>
  <c r="O79" i="66"/>
  <c r="W15" i="66" s="1"/>
  <c r="O80" i="66"/>
  <c r="W16" i="66" s="1"/>
  <c r="O64" i="66"/>
  <c r="V16" i="66" s="1"/>
  <c r="O66" i="66"/>
  <c r="V18" i="66" s="1"/>
  <c r="O62" i="66"/>
  <c r="V14" i="66" s="1"/>
  <c r="O51" i="66"/>
  <c r="U19" i="66" s="1"/>
  <c r="O46" i="66"/>
  <c r="U14" i="66" s="1"/>
  <c r="O48" i="66"/>
  <c r="U16" i="66" s="1"/>
  <c r="O31" i="66"/>
  <c r="T15" i="66" s="1"/>
  <c r="O35" i="66"/>
  <c r="T19" i="66" s="1"/>
  <c r="O30" i="66"/>
  <c r="T14" i="66" s="1"/>
  <c r="O34" i="66"/>
  <c r="T18" i="66" s="1"/>
  <c r="O32" i="66"/>
  <c r="T16" i="66" s="1"/>
  <c r="O33" i="66"/>
  <c r="T17" i="66" s="1"/>
  <c r="O17" i="66"/>
  <c r="S17" i="66" s="1"/>
  <c r="O18" i="66"/>
  <c r="S18" i="66" s="1"/>
  <c r="O15" i="66"/>
  <c r="S15" i="66" s="1"/>
  <c r="O97" i="65"/>
  <c r="X17" i="65" s="1"/>
  <c r="O65" i="65"/>
  <c r="V17" i="65" s="1"/>
  <c r="O47" i="65"/>
  <c r="U15" i="65" s="1"/>
  <c r="O113" i="65"/>
  <c r="Y17" i="65" s="1"/>
  <c r="O114" i="65"/>
  <c r="Y18" i="65" s="1"/>
  <c r="O112" i="65"/>
  <c r="Y16" i="65" s="1"/>
  <c r="O98" i="65"/>
  <c r="X18" i="65" s="1"/>
  <c r="O96" i="65"/>
  <c r="X16" i="65" s="1"/>
  <c r="O78" i="65"/>
  <c r="W14" i="65" s="1"/>
  <c r="O82" i="65"/>
  <c r="W18" i="65" s="1"/>
  <c r="O79" i="65"/>
  <c r="W15" i="65" s="1"/>
  <c r="O66" i="65"/>
  <c r="V18" i="65" s="1"/>
  <c r="O49" i="65"/>
  <c r="U17" i="65" s="1"/>
  <c r="O51" i="65"/>
  <c r="U19" i="65" s="1"/>
  <c r="O32" i="65"/>
  <c r="T16" i="65" s="1"/>
  <c r="O31" i="65"/>
  <c r="T15" i="65" s="1"/>
  <c r="O35" i="65"/>
  <c r="T19" i="65" s="1"/>
  <c r="O33" i="65"/>
  <c r="T17" i="65" s="1"/>
  <c r="O18" i="65"/>
  <c r="S18" i="65" s="1"/>
  <c r="O19" i="65"/>
  <c r="S19" i="65" s="1"/>
  <c r="O115" i="65"/>
  <c r="Y19" i="65" s="1"/>
  <c r="O110" i="65"/>
  <c r="Y14" i="65" s="1"/>
  <c r="O111" i="65"/>
  <c r="Y15" i="65" s="1"/>
  <c r="O95" i="65"/>
  <c r="X15" i="65" s="1"/>
  <c r="O99" i="65"/>
  <c r="X19" i="65" s="1"/>
  <c r="O94" i="65"/>
  <c r="X14" i="65" s="1"/>
  <c r="O83" i="65"/>
  <c r="W19" i="65" s="1"/>
  <c r="O80" i="65"/>
  <c r="W16" i="65" s="1"/>
  <c r="O81" i="65"/>
  <c r="W17" i="65" s="1"/>
  <c r="O62" i="65"/>
  <c r="V14" i="65" s="1"/>
  <c r="O67" i="65"/>
  <c r="V19" i="65" s="1"/>
  <c r="O64" i="65"/>
  <c r="V16" i="65" s="1"/>
  <c r="O63" i="65"/>
  <c r="V15" i="65" s="1"/>
  <c r="O50" i="65"/>
  <c r="U18" i="65" s="1"/>
  <c r="O48" i="65"/>
  <c r="U16" i="65" s="1"/>
  <c r="O46" i="65"/>
  <c r="U14" i="65" s="1"/>
  <c r="O30" i="65"/>
  <c r="T14" i="65" s="1"/>
  <c r="O34" i="65"/>
  <c r="T18" i="65" s="1"/>
  <c r="O15" i="65"/>
  <c r="S15" i="65" s="1"/>
  <c r="O16" i="65"/>
  <c r="S16" i="65" s="1"/>
  <c r="O14" i="65"/>
  <c r="S14" i="65" s="1"/>
  <c r="O17" i="65"/>
  <c r="S17" i="65" s="1"/>
  <c r="O98" i="64"/>
  <c r="X18" i="64" s="1"/>
  <c r="O99" i="64"/>
  <c r="X19" i="64" s="1"/>
  <c r="O49" i="64"/>
  <c r="U17" i="64" s="1"/>
  <c r="O50" i="64"/>
  <c r="U18" i="64" s="1"/>
  <c r="O51" i="64"/>
  <c r="U19" i="64" s="1"/>
  <c r="O19" i="64"/>
  <c r="S19" i="64" s="1"/>
  <c r="O17" i="64"/>
  <c r="S17" i="64" s="1"/>
  <c r="O16" i="64"/>
  <c r="S16" i="64" s="1"/>
  <c r="O111" i="64"/>
  <c r="Y15" i="64" s="1"/>
  <c r="O115" i="64"/>
  <c r="Y19" i="64" s="1"/>
  <c r="O94" i="64"/>
  <c r="X14" i="64" s="1"/>
  <c r="O82" i="64"/>
  <c r="W18" i="64" s="1"/>
  <c r="O83" i="64"/>
  <c r="W19" i="64" s="1"/>
  <c r="O80" i="64"/>
  <c r="W16" i="64" s="1"/>
  <c r="O81" i="64"/>
  <c r="W17" i="64" s="1"/>
  <c r="O67" i="64"/>
  <c r="V19" i="64" s="1"/>
  <c r="O64" i="64"/>
  <c r="V16" i="64" s="1"/>
  <c r="O31" i="64"/>
  <c r="T15" i="64" s="1"/>
  <c r="O18" i="64"/>
  <c r="S18" i="64" s="1"/>
  <c r="O112" i="64"/>
  <c r="Y16" i="64" s="1"/>
  <c r="O113" i="64"/>
  <c r="Y17" i="64" s="1"/>
  <c r="O110" i="64"/>
  <c r="Y14" i="64" s="1"/>
  <c r="O95" i="64"/>
  <c r="X15" i="64" s="1"/>
  <c r="O97" i="64"/>
  <c r="X17" i="64" s="1"/>
  <c r="O78" i="64"/>
  <c r="W14" i="64" s="1"/>
  <c r="O79" i="64"/>
  <c r="W15" i="64" s="1"/>
  <c r="O62" i="64"/>
  <c r="V14" i="64" s="1"/>
  <c r="O65" i="64"/>
  <c r="V17" i="64" s="1"/>
  <c r="O66" i="64"/>
  <c r="V18" i="64" s="1"/>
  <c r="O63" i="64"/>
  <c r="V15" i="64" s="1"/>
  <c r="O47" i="64"/>
  <c r="U15" i="64" s="1"/>
  <c r="O48" i="64"/>
  <c r="U16" i="64" s="1"/>
  <c r="O46" i="64"/>
  <c r="U14" i="64" s="1"/>
  <c r="O32" i="64"/>
  <c r="T16" i="64" s="1"/>
  <c r="O34" i="64"/>
  <c r="T18" i="64" s="1"/>
  <c r="O33" i="64"/>
  <c r="T17" i="64" s="1"/>
  <c r="O14" i="64"/>
  <c r="S14" i="64" s="1"/>
  <c r="O15" i="64"/>
  <c r="S15" i="64" s="1"/>
  <c r="AA63" i="46"/>
  <c r="AA64" i="46"/>
  <c r="AA65" i="46"/>
  <c r="AA66" i="46"/>
  <c r="AA81" i="51"/>
  <c r="AA82" i="51"/>
  <c r="AA83" i="51"/>
  <c r="AA84" i="51"/>
  <c r="AA85" i="51"/>
  <c r="AA86" i="51"/>
  <c r="AA87" i="51"/>
  <c r="U15" i="46"/>
  <c r="BG47" i="67" l="1"/>
  <c r="AC47" i="67"/>
  <c r="V63" i="55"/>
  <c r="V59" i="55" l="1"/>
  <c r="V58" i="55"/>
  <c r="M124" i="54"/>
  <c r="N124" i="54"/>
  <c r="N122" i="54"/>
  <c r="M122" i="54"/>
  <c r="S18" i="55"/>
  <c r="M16" i="55"/>
  <c r="V45" i="55" l="1"/>
  <c r="V44" i="55"/>
  <c r="V55" i="51" l="1"/>
  <c r="V56" i="51"/>
  <c r="V57" i="51"/>
  <c r="V58" i="51"/>
  <c r="V59" i="51"/>
  <c r="W60" i="51"/>
  <c r="X60" i="51"/>
  <c r="Y60" i="51"/>
  <c r="Z60" i="51"/>
  <c r="AA60" i="51"/>
  <c r="AB60" i="51"/>
  <c r="V60" i="51"/>
  <c r="W61" i="51"/>
  <c r="X61" i="51"/>
  <c r="Y61" i="51"/>
  <c r="Z61" i="51"/>
  <c r="AA61" i="51"/>
  <c r="AB61" i="51"/>
  <c r="V61" i="51"/>
  <c r="W49" i="46"/>
  <c r="X49" i="46"/>
  <c r="Y49" i="46"/>
  <c r="Z49" i="46"/>
  <c r="AA49" i="46"/>
  <c r="AB49" i="46"/>
  <c r="V49" i="46"/>
  <c r="V48" i="46"/>
  <c r="V47" i="46"/>
  <c r="W48" i="46"/>
  <c r="X48" i="46"/>
  <c r="Y48" i="46"/>
  <c r="Z48" i="46"/>
  <c r="AA48" i="46"/>
  <c r="AB48" i="46"/>
  <c r="V46" i="46"/>
  <c r="V53" i="46" s="1"/>
  <c r="AC53" i="46" s="1"/>
  <c r="AB46" i="46"/>
  <c r="AB53" i="46" s="1"/>
  <c r="V63" i="46"/>
  <c r="W46" i="46"/>
  <c r="W53" i="46" s="1"/>
  <c r="X46" i="46"/>
  <c r="X53" i="46" s="1"/>
  <c r="Y46" i="46"/>
  <c r="Y53" i="46" s="1"/>
  <c r="Z46" i="46"/>
  <c r="Z53" i="46" s="1"/>
  <c r="AA46" i="46"/>
  <c r="AA53" i="46" s="1"/>
  <c r="W58" i="51" l="1"/>
  <c r="W68" i="51" s="1"/>
  <c r="X58" i="51"/>
  <c r="X68" i="51" s="1"/>
  <c r="Y58" i="51"/>
  <c r="Y68" i="51" s="1"/>
  <c r="Z58" i="51"/>
  <c r="Z68" i="51" s="1"/>
  <c r="AA58" i="51"/>
  <c r="AA68" i="51" s="1"/>
  <c r="AB58" i="51"/>
  <c r="AB68" i="51" s="1"/>
  <c r="W57" i="51"/>
  <c r="W67" i="51" s="1"/>
  <c r="X57" i="51"/>
  <c r="X67" i="51" s="1"/>
  <c r="Y57" i="51"/>
  <c r="Y67" i="51" s="1"/>
  <c r="Z57" i="51"/>
  <c r="Z67" i="51" s="1"/>
  <c r="AA57" i="51"/>
  <c r="AA67" i="51" s="1"/>
  <c r="AB57" i="51"/>
  <c r="AB67" i="51" s="1"/>
  <c r="W56" i="51"/>
  <c r="W66" i="51" s="1"/>
  <c r="X56" i="51"/>
  <c r="X66" i="51" s="1"/>
  <c r="Y56" i="51"/>
  <c r="Y66" i="51" s="1"/>
  <c r="Z56" i="51"/>
  <c r="Z66" i="51" s="1"/>
  <c r="AA56" i="51"/>
  <c r="AA66" i="51" s="1"/>
  <c r="AB56" i="51"/>
  <c r="AB66" i="51" s="1"/>
  <c r="W55" i="51"/>
  <c r="W65" i="51" s="1"/>
  <c r="X55" i="51"/>
  <c r="X65" i="51" s="1"/>
  <c r="Y55" i="51"/>
  <c r="Y65" i="51" s="1"/>
  <c r="Z55" i="51"/>
  <c r="Z65" i="51" s="1"/>
  <c r="AA55" i="51"/>
  <c r="AA65" i="51" s="1"/>
  <c r="AB55" i="51"/>
  <c r="AB65" i="51" s="1"/>
  <c r="V65" i="51"/>
  <c r="V68" i="51"/>
  <c r="V67" i="51"/>
  <c r="V66" i="51"/>
  <c r="V69" i="51"/>
  <c r="V81" i="51"/>
  <c r="V82" i="51"/>
  <c r="V83" i="51"/>
  <c r="V84" i="51"/>
  <c r="V85" i="51"/>
  <c r="AC50" i="55"/>
  <c r="W44" i="55"/>
  <c r="V49" i="55"/>
  <c r="W45" i="55"/>
  <c r="X45" i="55"/>
  <c r="Y45" i="55"/>
  <c r="Z45" i="55"/>
  <c r="AA45" i="55"/>
  <c r="AB45" i="55"/>
  <c r="V56" i="55"/>
  <c r="V55" i="55"/>
  <c r="U15" i="55"/>
  <c r="AC67" i="51" l="1"/>
  <c r="AC68" i="51"/>
  <c r="AC65" i="51"/>
  <c r="AC66" i="51"/>
  <c r="AZ55" i="63" l="1"/>
  <c r="AP55" i="63"/>
  <c r="AF55" i="63"/>
  <c r="V55" i="63"/>
  <c r="AZ54" i="63"/>
  <c r="AP54" i="63"/>
  <c r="AF54" i="63"/>
  <c r="V54" i="63"/>
  <c r="AA54" i="63" s="1"/>
  <c r="AZ53" i="63"/>
  <c r="AP53" i="63"/>
  <c r="AF53" i="63"/>
  <c r="V53" i="63"/>
  <c r="BF41" i="63"/>
  <c r="BE41" i="63"/>
  <c r="BD41" i="63"/>
  <c r="BC41" i="63"/>
  <c r="BB41" i="63"/>
  <c r="BA41" i="63"/>
  <c r="AZ41" i="63"/>
  <c r="AV41" i="63"/>
  <c r="AU41" i="63"/>
  <c r="AT41" i="63"/>
  <c r="AS41" i="63"/>
  <c r="AR41" i="63"/>
  <c r="AQ41" i="63"/>
  <c r="AP41" i="63"/>
  <c r="AL41" i="63"/>
  <c r="AK41" i="63"/>
  <c r="AJ41" i="63"/>
  <c r="AI41" i="63"/>
  <c r="AH41" i="63"/>
  <c r="AG41" i="63"/>
  <c r="AF41" i="63"/>
  <c r="BF40" i="63"/>
  <c r="BE40" i="63"/>
  <c r="BD40" i="63"/>
  <c r="BC40" i="63"/>
  <c r="BB40" i="63"/>
  <c r="BA40" i="63"/>
  <c r="AZ40" i="63"/>
  <c r="AV40" i="63"/>
  <c r="AU40" i="63"/>
  <c r="AT40" i="63"/>
  <c r="AS40" i="63"/>
  <c r="AR40" i="63"/>
  <c r="AQ40" i="63"/>
  <c r="AP40" i="63"/>
  <c r="AL40" i="63"/>
  <c r="AK40" i="63"/>
  <c r="AJ40" i="63"/>
  <c r="AI40" i="63"/>
  <c r="AH40" i="63"/>
  <c r="AG40" i="63"/>
  <c r="AF40" i="63"/>
  <c r="BF39" i="63"/>
  <c r="BE39" i="63"/>
  <c r="BD39" i="63"/>
  <c r="BC39" i="63"/>
  <c r="BB39" i="63"/>
  <c r="BA39" i="63"/>
  <c r="AZ39" i="63"/>
  <c r="AV39" i="63"/>
  <c r="AU39" i="63"/>
  <c r="AT39" i="63"/>
  <c r="AS39" i="63"/>
  <c r="AR39" i="63"/>
  <c r="AQ39" i="63"/>
  <c r="AP39" i="63"/>
  <c r="AL39" i="63"/>
  <c r="AK39" i="63"/>
  <c r="AJ39" i="63"/>
  <c r="AI39" i="63"/>
  <c r="AH39" i="63"/>
  <c r="AG39" i="63"/>
  <c r="AF39" i="63"/>
  <c r="AB39" i="63"/>
  <c r="AB40" i="63" s="1"/>
  <c r="AB41" i="63" s="1"/>
  <c r="AA39" i="63"/>
  <c r="AA40" i="63" s="1"/>
  <c r="AA41" i="63" s="1"/>
  <c r="Z39" i="63"/>
  <c r="Z40" i="63" s="1"/>
  <c r="Z41" i="63" s="1"/>
  <c r="Y39" i="63"/>
  <c r="Y40" i="63" s="1"/>
  <c r="Y41" i="63" s="1"/>
  <c r="X39" i="63"/>
  <c r="X40" i="63" s="1"/>
  <c r="X41" i="63" s="1"/>
  <c r="W39" i="63"/>
  <c r="W40" i="63" s="1"/>
  <c r="W41" i="63" s="1"/>
  <c r="V39" i="63"/>
  <c r="V40" i="63" s="1"/>
  <c r="V41" i="63" s="1"/>
  <c r="BF35" i="63"/>
  <c r="AV35" i="63"/>
  <c r="AU35" i="63"/>
  <c r="AU47" i="63" s="1"/>
  <c r="AT35" i="63"/>
  <c r="AT47" i="63" s="1"/>
  <c r="AS35" i="63"/>
  <c r="AR35" i="63"/>
  <c r="AR47" i="63" s="1"/>
  <c r="AQ35" i="63"/>
  <c r="AP35" i="63"/>
  <c r="AP47" i="63" s="1"/>
  <c r="AL35" i="63"/>
  <c r="AL47" i="63" s="1"/>
  <c r="AK35" i="63"/>
  <c r="AJ35" i="63"/>
  <c r="AJ47" i="63" s="1"/>
  <c r="AI35" i="63"/>
  <c r="AI47" i="63" s="1"/>
  <c r="AH35" i="63"/>
  <c r="AH47" i="63" s="1"/>
  <c r="AG35" i="63"/>
  <c r="AG47" i="63" s="1"/>
  <c r="AF35" i="63"/>
  <c r="AF47" i="63" s="1"/>
  <c r="V35" i="63"/>
  <c r="BF34" i="63"/>
  <c r="BF46" i="63" s="1"/>
  <c r="AV34" i="63"/>
  <c r="AU34" i="63"/>
  <c r="AU46" i="63" s="1"/>
  <c r="AT34" i="63"/>
  <c r="AT46" i="63" s="1"/>
  <c r="AS34" i="63"/>
  <c r="AS46" i="63" s="1"/>
  <c r="AR34" i="63"/>
  <c r="AQ34" i="63"/>
  <c r="AP34" i="63"/>
  <c r="AL34" i="63"/>
  <c r="AL46" i="63" s="1"/>
  <c r="AK34" i="63"/>
  <c r="AJ34" i="63"/>
  <c r="AJ46" i="63" s="1"/>
  <c r="AI34" i="63"/>
  <c r="AI46" i="63" s="1"/>
  <c r="AH34" i="63"/>
  <c r="AH46" i="63" s="1"/>
  <c r="AG34" i="63"/>
  <c r="AG46" i="63" s="1"/>
  <c r="AF34" i="63"/>
  <c r="Z34" i="63"/>
  <c r="BF33" i="63"/>
  <c r="AV33" i="63"/>
  <c r="AU33" i="63"/>
  <c r="AT33" i="63"/>
  <c r="AT45" i="63" s="1"/>
  <c r="AS33" i="63"/>
  <c r="AS45" i="63" s="1"/>
  <c r="AR33" i="63"/>
  <c r="AR45" i="63" s="1"/>
  <c r="AQ33" i="63"/>
  <c r="AQ45" i="63" s="1"/>
  <c r="AP33" i="63"/>
  <c r="AP45" i="63" s="1"/>
  <c r="AL33" i="63"/>
  <c r="AL45" i="63" s="1"/>
  <c r="AK33" i="63"/>
  <c r="AJ33" i="63"/>
  <c r="AI33" i="63"/>
  <c r="AI45" i="63" s="1"/>
  <c r="AH33" i="63"/>
  <c r="AH45" i="63" s="1"/>
  <c r="AG33" i="63"/>
  <c r="AG45" i="63" s="1"/>
  <c r="AF33" i="63"/>
  <c r="AF45" i="63" s="1"/>
  <c r="S26" i="63"/>
  <c r="R26" i="63"/>
  <c r="Q26" i="63"/>
  <c r="P26" i="63"/>
  <c r="O26" i="63"/>
  <c r="N26" i="63"/>
  <c r="M26" i="63"/>
  <c r="S25" i="63"/>
  <c r="R25" i="63"/>
  <c r="Q25" i="63"/>
  <c r="P25" i="63"/>
  <c r="O25" i="63"/>
  <c r="N25" i="63"/>
  <c r="M25" i="63"/>
  <c r="S24" i="63"/>
  <c r="R24" i="63"/>
  <c r="Q24" i="63"/>
  <c r="P24" i="63"/>
  <c r="O24" i="63"/>
  <c r="N24" i="63"/>
  <c r="M24" i="63"/>
  <c r="S23" i="63"/>
  <c r="R23" i="63"/>
  <c r="Q23" i="63"/>
  <c r="P23" i="63"/>
  <c r="O23" i="63"/>
  <c r="N23" i="63"/>
  <c r="M23" i="63"/>
  <c r="S22" i="63"/>
  <c r="R22" i="63"/>
  <c r="Q22" i="63"/>
  <c r="P22" i="63"/>
  <c r="O22" i="63"/>
  <c r="N22" i="63"/>
  <c r="M22" i="63"/>
  <c r="BB35" i="63"/>
  <c r="BA35" i="63"/>
  <c r="BA47" i="63" s="1"/>
  <c r="AZ35" i="63"/>
  <c r="AZ47" i="63" s="1"/>
  <c r="BE34" i="63"/>
  <c r="BE46" i="63" s="1"/>
  <c r="BD34" i="63"/>
  <c r="BD46" i="63" s="1"/>
  <c r="Y34" i="63"/>
  <c r="X34" i="63"/>
  <c r="W34" i="63"/>
  <c r="V34" i="63"/>
  <c r="S18" i="63"/>
  <c r="AB33" i="63" s="1"/>
  <c r="AB45" i="63" s="1"/>
  <c r="R18" i="63"/>
  <c r="AA33" i="63" s="1"/>
  <c r="AA45" i="63" s="1"/>
  <c r="Q18" i="63"/>
  <c r="Z33" i="63" s="1"/>
  <c r="P18" i="63"/>
  <c r="BB33" i="63" s="1"/>
  <c r="O18" i="63"/>
  <c r="N18" i="63"/>
  <c r="M18" i="63"/>
  <c r="S17" i="63"/>
  <c r="R17" i="63"/>
  <c r="Q17" i="63"/>
  <c r="P17" i="63"/>
  <c r="O17" i="63"/>
  <c r="N17" i="63"/>
  <c r="M17" i="63"/>
  <c r="S16" i="63"/>
  <c r="R16" i="63"/>
  <c r="Q16" i="63"/>
  <c r="P16" i="63"/>
  <c r="O16" i="63"/>
  <c r="N16" i="63"/>
  <c r="M16" i="63"/>
  <c r="S15" i="63"/>
  <c r="R15" i="63"/>
  <c r="Q15" i="63"/>
  <c r="P15" i="63"/>
  <c r="O15" i="63"/>
  <c r="N15" i="63"/>
  <c r="M15" i="63"/>
  <c r="S14" i="63"/>
  <c r="R14" i="63"/>
  <c r="Q14" i="63"/>
  <c r="P14" i="63"/>
  <c r="O14" i="63"/>
  <c r="N14" i="63"/>
  <c r="M14" i="63"/>
  <c r="U13" i="63"/>
  <c r="N102" i="62"/>
  <c r="O102" i="62" s="1"/>
  <c r="Y18" i="62" s="1"/>
  <c r="M102" i="62"/>
  <c r="N101" i="62"/>
  <c r="M101" i="62"/>
  <c r="N100" i="62"/>
  <c r="O100" i="62" s="1"/>
  <c r="Y16" i="62" s="1"/>
  <c r="M100" i="62"/>
  <c r="N99" i="62"/>
  <c r="M99" i="62"/>
  <c r="N98" i="62"/>
  <c r="O98" i="62" s="1"/>
  <c r="Y14" i="62" s="1"/>
  <c r="M98" i="62"/>
  <c r="N88" i="62"/>
  <c r="M88" i="62"/>
  <c r="N87" i="62"/>
  <c r="M87" i="62"/>
  <c r="N86" i="62"/>
  <c r="M86" i="62"/>
  <c r="N85" i="62"/>
  <c r="M85" i="62"/>
  <c r="N84" i="62"/>
  <c r="M84" i="62"/>
  <c r="N74" i="62"/>
  <c r="M74" i="62"/>
  <c r="N73" i="62"/>
  <c r="M73" i="62"/>
  <c r="N72" i="62"/>
  <c r="M72" i="62"/>
  <c r="N71" i="62"/>
  <c r="M71" i="62"/>
  <c r="N70" i="62"/>
  <c r="M70" i="62"/>
  <c r="N60" i="62"/>
  <c r="M60" i="62"/>
  <c r="N59" i="62"/>
  <c r="M59" i="62"/>
  <c r="N58" i="62"/>
  <c r="M58" i="62"/>
  <c r="N57" i="62"/>
  <c r="M57" i="62"/>
  <c r="N56" i="62"/>
  <c r="M56" i="62"/>
  <c r="N46" i="62"/>
  <c r="M46" i="62"/>
  <c r="N45" i="62"/>
  <c r="M45" i="62"/>
  <c r="O45" i="62" s="1"/>
  <c r="U17" i="62" s="1"/>
  <c r="N44" i="62"/>
  <c r="M44" i="62"/>
  <c r="N43" i="62"/>
  <c r="M43" i="62"/>
  <c r="N42" i="62"/>
  <c r="M42" i="62"/>
  <c r="N32" i="62"/>
  <c r="M32" i="62"/>
  <c r="N31" i="62"/>
  <c r="M31" i="62"/>
  <c r="N30" i="62"/>
  <c r="M30" i="62"/>
  <c r="N29" i="62"/>
  <c r="M29" i="62"/>
  <c r="N28" i="62"/>
  <c r="M28" i="62"/>
  <c r="N18" i="62"/>
  <c r="M18" i="62"/>
  <c r="N17" i="62"/>
  <c r="M17" i="62"/>
  <c r="N16" i="62"/>
  <c r="M16" i="62"/>
  <c r="N15" i="62"/>
  <c r="M15" i="62"/>
  <c r="O15" i="62" s="1"/>
  <c r="S15" i="62" s="1"/>
  <c r="N14" i="62"/>
  <c r="M14" i="62"/>
  <c r="B10" i="62"/>
  <c r="N102" i="61"/>
  <c r="O102" i="61" s="1"/>
  <c r="Y18" i="61" s="1"/>
  <c r="M102" i="61"/>
  <c r="N101" i="61"/>
  <c r="O101" i="61" s="1"/>
  <c r="Y17" i="61" s="1"/>
  <c r="M101" i="61"/>
  <c r="N100" i="61"/>
  <c r="O100" i="61" s="1"/>
  <c r="Y16" i="61" s="1"/>
  <c r="M100" i="61"/>
  <c r="N99" i="61"/>
  <c r="O99" i="61" s="1"/>
  <c r="Y15" i="61" s="1"/>
  <c r="M99" i="61"/>
  <c r="N98" i="61"/>
  <c r="O98" i="61" s="1"/>
  <c r="Y14" i="61" s="1"/>
  <c r="M98" i="61"/>
  <c r="N88" i="61"/>
  <c r="O88" i="61" s="1"/>
  <c r="X18" i="61" s="1"/>
  <c r="M88" i="61"/>
  <c r="N87" i="61"/>
  <c r="O87" i="61" s="1"/>
  <c r="X17" i="61" s="1"/>
  <c r="M87" i="61"/>
  <c r="N86" i="61"/>
  <c r="O86" i="61" s="1"/>
  <c r="X16" i="61" s="1"/>
  <c r="M86" i="61"/>
  <c r="N85" i="61"/>
  <c r="O85" i="61" s="1"/>
  <c r="X15" i="61" s="1"/>
  <c r="M85" i="61"/>
  <c r="N84" i="61"/>
  <c r="O84" i="61" s="1"/>
  <c r="X14" i="61" s="1"/>
  <c r="M84" i="61"/>
  <c r="N74" i="61"/>
  <c r="O74" i="61" s="1"/>
  <c r="W18" i="61" s="1"/>
  <c r="M74" i="61"/>
  <c r="N73" i="61"/>
  <c r="O73" i="61" s="1"/>
  <c r="W17" i="61" s="1"/>
  <c r="M73" i="61"/>
  <c r="N72" i="61"/>
  <c r="O72" i="61" s="1"/>
  <c r="W16" i="61" s="1"/>
  <c r="M72" i="61"/>
  <c r="N71" i="61"/>
  <c r="O71" i="61" s="1"/>
  <c r="W15" i="61" s="1"/>
  <c r="M71" i="61"/>
  <c r="N70" i="61"/>
  <c r="O70" i="61" s="1"/>
  <c r="W14" i="61" s="1"/>
  <c r="M70" i="61"/>
  <c r="N60" i="61"/>
  <c r="O60" i="61" s="1"/>
  <c r="V18" i="61" s="1"/>
  <c r="M60" i="61"/>
  <c r="N59" i="61"/>
  <c r="O59" i="61" s="1"/>
  <c r="V17" i="61" s="1"/>
  <c r="M59" i="61"/>
  <c r="N58" i="61"/>
  <c r="O58" i="61" s="1"/>
  <c r="V16" i="61" s="1"/>
  <c r="M58" i="61"/>
  <c r="N57" i="61"/>
  <c r="O57" i="61" s="1"/>
  <c r="V15" i="61" s="1"/>
  <c r="M57" i="61"/>
  <c r="N56" i="61"/>
  <c r="O56" i="61" s="1"/>
  <c r="V14" i="61" s="1"/>
  <c r="M56" i="61"/>
  <c r="N46" i="61"/>
  <c r="O46" i="61" s="1"/>
  <c r="U18" i="61" s="1"/>
  <c r="M46" i="61"/>
  <c r="N45" i="61"/>
  <c r="O45" i="61" s="1"/>
  <c r="U17" i="61" s="1"/>
  <c r="M45" i="61"/>
  <c r="N44" i="61"/>
  <c r="O44" i="61" s="1"/>
  <c r="U16" i="61" s="1"/>
  <c r="M44" i="61"/>
  <c r="N43" i="61"/>
  <c r="O43" i="61" s="1"/>
  <c r="U15" i="61" s="1"/>
  <c r="M43" i="61"/>
  <c r="N42" i="61"/>
  <c r="O42" i="61" s="1"/>
  <c r="U14" i="61" s="1"/>
  <c r="M42" i="61"/>
  <c r="N32" i="61"/>
  <c r="O32" i="61" s="1"/>
  <c r="T18" i="61" s="1"/>
  <c r="M32" i="61"/>
  <c r="N31" i="61"/>
  <c r="O31" i="61" s="1"/>
  <c r="T17" i="61" s="1"/>
  <c r="M31" i="61"/>
  <c r="O30" i="61"/>
  <c r="T16" i="61" s="1"/>
  <c r="N30" i="61"/>
  <c r="M30" i="61"/>
  <c r="N29" i="61"/>
  <c r="O29" i="61" s="1"/>
  <c r="T15" i="61" s="1"/>
  <c r="M29" i="61"/>
  <c r="N28" i="61"/>
  <c r="O28" i="61" s="1"/>
  <c r="T14" i="61" s="1"/>
  <c r="M28" i="61"/>
  <c r="O18" i="61"/>
  <c r="S18" i="61" s="1"/>
  <c r="N18" i="61"/>
  <c r="M18" i="61"/>
  <c r="N17" i="61"/>
  <c r="M17" i="61"/>
  <c r="N16" i="61"/>
  <c r="O16" i="61" s="1"/>
  <c r="S16" i="61" s="1"/>
  <c r="M16" i="61"/>
  <c r="N15" i="61"/>
  <c r="O15" i="61" s="1"/>
  <c r="S15" i="61" s="1"/>
  <c r="M15" i="61"/>
  <c r="N14" i="61"/>
  <c r="O14" i="61" s="1"/>
  <c r="S14" i="61" s="1"/>
  <c r="M14" i="61"/>
  <c r="B10" i="61"/>
  <c r="N102" i="60"/>
  <c r="M102" i="60"/>
  <c r="N101" i="60"/>
  <c r="M101" i="60"/>
  <c r="O101" i="60" s="1"/>
  <c r="Y17" i="60" s="1"/>
  <c r="N100" i="60"/>
  <c r="M100" i="60"/>
  <c r="N99" i="60"/>
  <c r="M99" i="60"/>
  <c r="N98" i="60"/>
  <c r="M98" i="60"/>
  <c r="N88" i="60"/>
  <c r="M88" i="60"/>
  <c r="N87" i="60"/>
  <c r="M87" i="60"/>
  <c r="N86" i="60"/>
  <c r="M86" i="60"/>
  <c r="N85" i="60"/>
  <c r="M85" i="60"/>
  <c r="N84" i="60"/>
  <c r="M84" i="60"/>
  <c r="N74" i="60"/>
  <c r="M74" i="60"/>
  <c r="N73" i="60"/>
  <c r="M73" i="60"/>
  <c r="N72" i="60"/>
  <c r="M72" i="60"/>
  <c r="N71" i="60"/>
  <c r="M71" i="60"/>
  <c r="N70" i="60"/>
  <c r="M70" i="60"/>
  <c r="O70" i="60" s="1"/>
  <c r="W14" i="60" s="1"/>
  <c r="N60" i="60"/>
  <c r="M60" i="60"/>
  <c r="N59" i="60"/>
  <c r="M59" i="60"/>
  <c r="N58" i="60"/>
  <c r="M58" i="60"/>
  <c r="N57" i="60"/>
  <c r="M57" i="60"/>
  <c r="N56" i="60"/>
  <c r="M56" i="60"/>
  <c r="N46" i="60"/>
  <c r="M46" i="60"/>
  <c r="N45" i="60"/>
  <c r="M45" i="60"/>
  <c r="N44" i="60"/>
  <c r="M44" i="60"/>
  <c r="N43" i="60"/>
  <c r="M43" i="60"/>
  <c r="N42" i="60"/>
  <c r="M42" i="60"/>
  <c r="N32" i="60"/>
  <c r="M32" i="60"/>
  <c r="N31" i="60"/>
  <c r="M31" i="60"/>
  <c r="N30" i="60"/>
  <c r="M30" i="60"/>
  <c r="N29" i="60"/>
  <c r="M29" i="60"/>
  <c r="N28" i="60"/>
  <c r="M28" i="60"/>
  <c r="N18" i="60"/>
  <c r="M18" i="60"/>
  <c r="N17" i="60"/>
  <c r="M17" i="60"/>
  <c r="N16" i="60"/>
  <c r="M16" i="60"/>
  <c r="N15" i="60"/>
  <c r="M15" i="60"/>
  <c r="N14" i="60"/>
  <c r="M14" i="60"/>
  <c r="B10" i="60"/>
  <c r="AK41" i="59"/>
  <c r="AK53" i="59" s="1"/>
  <c r="M22" i="59"/>
  <c r="S21" i="59"/>
  <c r="BE40" i="59" s="1"/>
  <c r="BE52" i="59" s="1"/>
  <c r="S20" i="59"/>
  <c r="AB39" i="59" s="1"/>
  <c r="AB51" i="59" s="1"/>
  <c r="R20" i="59"/>
  <c r="AA39" i="59" s="1"/>
  <c r="AA51" i="59" s="1"/>
  <c r="AI39" i="59"/>
  <c r="AI51" i="59" s="1"/>
  <c r="R19" i="59"/>
  <c r="Q19" i="59"/>
  <c r="Q18" i="59"/>
  <c r="P18" i="59"/>
  <c r="P17" i="59"/>
  <c r="O27" i="59"/>
  <c r="O16" i="59"/>
  <c r="N26" i="59"/>
  <c r="AZ61" i="59"/>
  <c r="BE61" i="59" s="1"/>
  <c r="AP61" i="59"/>
  <c r="AU61" i="59" s="1"/>
  <c r="AF61" i="59"/>
  <c r="V61" i="59"/>
  <c r="AA61" i="59" s="1"/>
  <c r="AZ60" i="59"/>
  <c r="BE60" i="59" s="1"/>
  <c r="AP60" i="59"/>
  <c r="AU60" i="59" s="1"/>
  <c r="AF60" i="59"/>
  <c r="V60" i="59"/>
  <c r="AA60" i="59" s="1"/>
  <c r="AZ59" i="59"/>
  <c r="BE59" i="59" s="1"/>
  <c r="AP59" i="59"/>
  <c r="AU59" i="59" s="1"/>
  <c r="AF59" i="59"/>
  <c r="V59" i="59"/>
  <c r="AK61" i="59" s="1"/>
  <c r="AP53" i="59"/>
  <c r="AP52" i="59"/>
  <c r="BF47" i="59"/>
  <c r="BE47" i="59"/>
  <c r="BD47" i="59"/>
  <c r="BC47" i="59"/>
  <c r="BB47" i="59"/>
  <c r="BA47" i="59"/>
  <c r="AZ47" i="59"/>
  <c r="AV47" i="59"/>
  <c r="AU47" i="59"/>
  <c r="AT47" i="59"/>
  <c r="AS47" i="59"/>
  <c r="AR47" i="59"/>
  <c r="AQ47" i="59"/>
  <c r="AP47" i="59"/>
  <c r="AL47" i="59"/>
  <c r="AK47" i="59"/>
  <c r="AJ47" i="59"/>
  <c r="AI47" i="59"/>
  <c r="AH47" i="59"/>
  <c r="AG47" i="59"/>
  <c r="AF47" i="59"/>
  <c r="BF46" i="59"/>
  <c r="BE46" i="59"/>
  <c r="BD46" i="59"/>
  <c r="BC46" i="59"/>
  <c r="BB46" i="59"/>
  <c r="BA46" i="59"/>
  <c r="AZ46" i="59"/>
  <c r="AV46" i="59"/>
  <c r="AU46" i="59"/>
  <c r="AT46" i="59"/>
  <c r="AS46" i="59"/>
  <c r="AR46" i="59"/>
  <c r="AQ46" i="59"/>
  <c r="AP46" i="59"/>
  <c r="AL46" i="59"/>
  <c r="AK46" i="59"/>
  <c r="AJ46" i="59"/>
  <c r="AI46" i="59"/>
  <c r="AH46" i="59"/>
  <c r="AG46" i="59"/>
  <c r="AF46" i="59"/>
  <c r="Y46" i="59"/>
  <c r="Y47" i="59" s="1"/>
  <c r="V46" i="59"/>
  <c r="V47" i="59" s="1"/>
  <c r="BF45" i="59"/>
  <c r="BE45" i="59"/>
  <c r="BD45" i="59"/>
  <c r="BC45" i="59"/>
  <c r="BB45" i="59"/>
  <c r="BA45" i="59"/>
  <c r="AZ45" i="59"/>
  <c r="AV45" i="59"/>
  <c r="AU45" i="59"/>
  <c r="AT45" i="59"/>
  <c r="AS45" i="59"/>
  <c r="AR45" i="59"/>
  <c r="AQ45" i="59"/>
  <c r="AP45" i="59"/>
  <c r="AL45" i="59"/>
  <c r="AK45" i="59"/>
  <c r="AJ45" i="59"/>
  <c r="AI45" i="59"/>
  <c r="AH45" i="59"/>
  <c r="AG45" i="59"/>
  <c r="AF45" i="59"/>
  <c r="AB45" i="59"/>
  <c r="AB46" i="59" s="1"/>
  <c r="AB47" i="59" s="1"/>
  <c r="AA45" i="59"/>
  <c r="AA46" i="59" s="1"/>
  <c r="AA47" i="59" s="1"/>
  <c r="Z45" i="59"/>
  <c r="Z46" i="59" s="1"/>
  <c r="Z47" i="59" s="1"/>
  <c r="Y45" i="59"/>
  <c r="X45" i="59"/>
  <c r="X46" i="59" s="1"/>
  <c r="X47" i="59" s="1"/>
  <c r="W45" i="59"/>
  <c r="W46" i="59" s="1"/>
  <c r="W47" i="59" s="1"/>
  <c r="V45" i="59"/>
  <c r="BF41" i="59"/>
  <c r="BF53" i="59" s="1"/>
  <c r="AV41" i="59"/>
  <c r="AV53" i="59" s="1"/>
  <c r="AU41" i="59"/>
  <c r="AU53" i="59" s="1"/>
  <c r="AT41" i="59"/>
  <c r="AT53" i="59" s="1"/>
  <c r="AS41" i="59"/>
  <c r="AS53" i="59" s="1"/>
  <c r="AR41" i="59"/>
  <c r="AR53" i="59" s="1"/>
  <c r="AQ41" i="59"/>
  <c r="AQ53" i="59" s="1"/>
  <c r="AP41" i="59"/>
  <c r="AL41" i="59"/>
  <c r="AL53" i="59" s="1"/>
  <c r="AJ41" i="59"/>
  <c r="AJ53" i="59" s="1"/>
  <c r="AI41" i="59"/>
  <c r="AI53" i="59" s="1"/>
  <c r="AH41" i="59"/>
  <c r="AH53" i="59" s="1"/>
  <c r="AG41" i="59"/>
  <c r="AG53" i="59" s="1"/>
  <c r="BF40" i="59"/>
  <c r="BF52" i="59" s="1"/>
  <c r="AV40" i="59"/>
  <c r="AV52" i="59" s="1"/>
  <c r="AU40" i="59"/>
  <c r="AU52" i="59" s="1"/>
  <c r="AT40" i="59"/>
  <c r="AT52" i="59" s="1"/>
  <c r="AS40" i="59"/>
  <c r="AS52" i="59" s="1"/>
  <c r="AR40" i="59"/>
  <c r="AR52" i="59" s="1"/>
  <c r="AQ40" i="59"/>
  <c r="AQ52" i="59" s="1"/>
  <c r="AP40" i="59"/>
  <c r="AK40" i="59"/>
  <c r="AK52" i="59" s="1"/>
  <c r="AJ40" i="59"/>
  <c r="AJ52" i="59" s="1"/>
  <c r="AI40" i="59"/>
  <c r="AI52" i="59" s="1"/>
  <c r="AH40" i="59"/>
  <c r="AH52" i="59" s="1"/>
  <c r="AG40" i="59"/>
  <c r="AG52" i="59" s="1"/>
  <c r="AF40" i="59"/>
  <c r="AF52" i="59" s="1"/>
  <c r="BF39" i="59"/>
  <c r="BF51" i="59" s="1"/>
  <c r="AV39" i="59"/>
  <c r="AV51" i="59" s="1"/>
  <c r="AU39" i="59"/>
  <c r="AU51" i="59" s="1"/>
  <c r="AT39" i="59"/>
  <c r="AT51" i="59" s="1"/>
  <c r="AS39" i="59"/>
  <c r="AS51" i="59" s="1"/>
  <c r="AR39" i="59"/>
  <c r="AR51" i="59" s="1"/>
  <c r="AQ39" i="59"/>
  <c r="AQ51" i="59" s="1"/>
  <c r="AP39" i="59"/>
  <c r="AP51" i="59" s="1"/>
  <c r="AJ39" i="59"/>
  <c r="AJ51" i="59" s="1"/>
  <c r="AH39" i="59"/>
  <c r="AH51" i="59" s="1"/>
  <c r="AG39" i="59"/>
  <c r="AG51" i="59" s="1"/>
  <c r="AF39" i="59"/>
  <c r="AF51" i="59" s="1"/>
  <c r="S32" i="59"/>
  <c r="R32" i="59"/>
  <c r="Q32" i="59"/>
  <c r="P32" i="59"/>
  <c r="O32" i="59"/>
  <c r="N32" i="59"/>
  <c r="R31" i="59"/>
  <c r="Q31" i="59"/>
  <c r="P31" i="59"/>
  <c r="O31" i="59"/>
  <c r="N31" i="59"/>
  <c r="M31" i="59"/>
  <c r="Q30" i="59"/>
  <c r="P30" i="59"/>
  <c r="O30" i="59"/>
  <c r="N30" i="59"/>
  <c r="M30" i="59"/>
  <c r="S29" i="59"/>
  <c r="R29" i="59"/>
  <c r="Q29" i="59"/>
  <c r="P29" i="59"/>
  <c r="O29" i="59"/>
  <c r="N29" i="59"/>
  <c r="M29" i="59"/>
  <c r="S28" i="59"/>
  <c r="R28" i="59"/>
  <c r="Q28" i="59"/>
  <c r="P28" i="59"/>
  <c r="O28" i="59"/>
  <c r="N28" i="59"/>
  <c r="M28" i="59"/>
  <c r="S27" i="59"/>
  <c r="R27" i="59"/>
  <c r="Q27" i="59"/>
  <c r="P27" i="59"/>
  <c r="N27" i="59"/>
  <c r="M27" i="59"/>
  <c r="S26" i="59"/>
  <c r="R26" i="59"/>
  <c r="Q26" i="59"/>
  <c r="P26" i="59"/>
  <c r="O26" i="59"/>
  <c r="M26" i="59"/>
  <c r="S22" i="59"/>
  <c r="R22" i="59"/>
  <c r="Q22" i="59"/>
  <c r="P22" i="59"/>
  <c r="BB41" i="59" s="1"/>
  <c r="BB53" i="59" s="1"/>
  <c r="O22" i="59"/>
  <c r="BA41" i="59" s="1"/>
  <c r="BA53" i="59" s="1"/>
  <c r="N22" i="59"/>
  <c r="AZ41" i="59" s="1"/>
  <c r="AZ53" i="59" s="1"/>
  <c r="R21" i="59"/>
  <c r="BD40" i="59" s="1"/>
  <c r="BD52" i="59" s="1"/>
  <c r="Q21" i="59"/>
  <c r="P21" i="59"/>
  <c r="Y40" i="59" s="1"/>
  <c r="Y52" i="59" s="1"/>
  <c r="O21" i="59"/>
  <c r="X40" i="59" s="1"/>
  <c r="N21" i="59"/>
  <c r="W40" i="59" s="1"/>
  <c r="W52" i="59" s="1"/>
  <c r="M21" i="59"/>
  <c r="V40" i="59" s="1"/>
  <c r="V52" i="59" s="1"/>
  <c r="Q20" i="59"/>
  <c r="Z39" i="59" s="1"/>
  <c r="Z51" i="59" s="1"/>
  <c r="P20" i="59"/>
  <c r="BB39" i="59" s="1"/>
  <c r="BB51" i="59" s="1"/>
  <c r="O20" i="59"/>
  <c r="X30" i="59" s="1"/>
  <c r="N20" i="59"/>
  <c r="W30" i="59" s="1"/>
  <c r="M20" i="59"/>
  <c r="S19" i="59"/>
  <c r="P19" i="59"/>
  <c r="O19" i="59"/>
  <c r="N19" i="59"/>
  <c r="W29" i="59" s="1"/>
  <c r="M19" i="59"/>
  <c r="S18" i="59"/>
  <c r="R18" i="59"/>
  <c r="O18" i="59"/>
  <c r="N18" i="59"/>
  <c r="M18" i="59"/>
  <c r="V28" i="59" s="1"/>
  <c r="S17" i="59"/>
  <c r="R17" i="59"/>
  <c r="AA27" i="59" s="1"/>
  <c r="Q17" i="59"/>
  <c r="N17" i="59"/>
  <c r="M17" i="59"/>
  <c r="S16" i="59"/>
  <c r="AB26" i="59" s="1"/>
  <c r="R16" i="59"/>
  <c r="AA26" i="59" s="1"/>
  <c r="Q16" i="59"/>
  <c r="P16" i="59"/>
  <c r="M16" i="59"/>
  <c r="U15" i="59"/>
  <c r="N128" i="58"/>
  <c r="M128" i="58"/>
  <c r="N127" i="58"/>
  <c r="M127" i="58"/>
  <c r="N126" i="58"/>
  <c r="M126" i="58"/>
  <c r="N125" i="58"/>
  <c r="O125" i="58" s="1"/>
  <c r="Y17" i="58" s="1"/>
  <c r="M125" i="58"/>
  <c r="N124" i="58"/>
  <c r="M124" i="58"/>
  <c r="N123" i="58"/>
  <c r="M123" i="58"/>
  <c r="N122" i="58"/>
  <c r="M122" i="58"/>
  <c r="N110" i="58"/>
  <c r="M110" i="58"/>
  <c r="N109" i="58"/>
  <c r="M109" i="58"/>
  <c r="N108" i="58"/>
  <c r="M108" i="58"/>
  <c r="N107" i="58"/>
  <c r="O107" i="58" s="1"/>
  <c r="X17" i="58" s="1"/>
  <c r="M107" i="58"/>
  <c r="N106" i="58"/>
  <c r="M106" i="58"/>
  <c r="N105" i="58"/>
  <c r="M105" i="58"/>
  <c r="N104" i="58"/>
  <c r="M104" i="58"/>
  <c r="O104" i="58" s="1"/>
  <c r="X14" i="58" s="1"/>
  <c r="N92" i="58"/>
  <c r="M92" i="58"/>
  <c r="N91" i="58"/>
  <c r="M91" i="58"/>
  <c r="N90" i="58"/>
  <c r="M90" i="58"/>
  <c r="N89" i="58"/>
  <c r="M89" i="58"/>
  <c r="N88" i="58"/>
  <c r="M88" i="58"/>
  <c r="O88" i="58" s="1"/>
  <c r="W16" i="58" s="1"/>
  <c r="N87" i="58"/>
  <c r="M87" i="58"/>
  <c r="N86" i="58"/>
  <c r="M86" i="58"/>
  <c r="N74" i="58"/>
  <c r="M74" i="58"/>
  <c r="N73" i="58"/>
  <c r="M73" i="58"/>
  <c r="N72" i="58"/>
  <c r="M72" i="58"/>
  <c r="N71" i="58"/>
  <c r="M71" i="58"/>
  <c r="N70" i="58"/>
  <c r="M70" i="58"/>
  <c r="N69" i="58"/>
  <c r="M69" i="58"/>
  <c r="O69" i="58" s="1"/>
  <c r="V15" i="58" s="1"/>
  <c r="O68" i="58"/>
  <c r="V14" i="58" s="1"/>
  <c r="N68" i="58"/>
  <c r="M68" i="58"/>
  <c r="N56" i="58"/>
  <c r="M56" i="58"/>
  <c r="N55" i="58"/>
  <c r="M55" i="58"/>
  <c r="O55" i="58" s="1"/>
  <c r="U19" i="58" s="1"/>
  <c r="N54" i="58"/>
  <c r="M54" i="58"/>
  <c r="N53" i="58"/>
  <c r="O53" i="58" s="1"/>
  <c r="U17" i="58" s="1"/>
  <c r="M53" i="58"/>
  <c r="N52" i="58"/>
  <c r="M52" i="58"/>
  <c r="N51" i="58"/>
  <c r="M51" i="58"/>
  <c r="O51" i="58" s="1"/>
  <c r="U15" i="58" s="1"/>
  <c r="N50" i="58"/>
  <c r="M50" i="58"/>
  <c r="O50" i="58" s="1"/>
  <c r="U14" i="58" s="1"/>
  <c r="N38" i="58"/>
  <c r="M38" i="58"/>
  <c r="N37" i="58"/>
  <c r="M37" i="58"/>
  <c r="N36" i="58"/>
  <c r="M36" i="58"/>
  <c r="O36" i="58" s="1"/>
  <c r="T18" i="58" s="1"/>
  <c r="N35" i="58"/>
  <c r="M35" i="58"/>
  <c r="N34" i="58"/>
  <c r="M34" i="58"/>
  <c r="N33" i="58"/>
  <c r="M33" i="58"/>
  <c r="N32" i="58"/>
  <c r="M32" i="58"/>
  <c r="O32" i="58" s="1"/>
  <c r="T14" i="58" s="1"/>
  <c r="N20" i="58"/>
  <c r="M20" i="58"/>
  <c r="N19" i="58"/>
  <c r="M19" i="58"/>
  <c r="N18" i="58"/>
  <c r="M18" i="58"/>
  <c r="N17" i="58"/>
  <c r="M17" i="58"/>
  <c r="N16" i="58"/>
  <c r="M16" i="58"/>
  <c r="N15" i="58"/>
  <c r="M15" i="58"/>
  <c r="N14" i="58"/>
  <c r="M14" i="58"/>
  <c r="B10" i="58"/>
  <c r="N128" i="57"/>
  <c r="O128" i="57" s="1"/>
  <c r="Y20" i="57" s="1"/>
  <c r="M128" i="57"/>
  <c r="N127" i="57"/>
  <c r="M127" i="57"/>
  <c r="N126" i="57"/>
  <c r="M126" i="57"/>
  <c r="N125" i="57"/>
  <c r="M125" i="57"/>
  <c r="N124" i="57"/>
  <c r="O124" i="57" s="1"/>
  <c r="Y16" i="57" s="1"/>
  <c r="M124" i="57"/>
  <c r="N123" i="57"/>
  <c r="M123" i="57"/>
  <c r="N122" i="57"/>
  <c r="M122" i="57"/>
  <c r="N110" i="57"/>
  <c r="M110" i="57"/>
  <c r="O110" i="57" s="1"/>
  <c r="X20" i="57" s="1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92" i="57"/>
  <c r="M92" i="57"/>
  <c r="N91" i="57"/>
  <c r="M91" i="57"/>
  <c r="O91" i="57" s="1"/>
  <c r="W19" i="57" s="1"/>
  <c r="N90" i="57"/>
  <c r="M90" i="57"/>
  <c r="N89" i="57"/>
  <c r="M89" i="57"/>
  <c r="N88" i="57"/>
  <c r="M88" i="57"/>
  <c r="N87" i="57"/>
  <c r="M87" i="57"/>
  <c r="N86" i="57"/>
  <c r="M86" i="57"/>
  <c r="N74" i="57"/>
  <c r="M74" i="57"/>
  <c r="N73" i="57"/>
  <c r="M73" i="57"/>
  <c r="N72" i="57"/>
  <c r="M72" i="57"/>
  <c r="N71" i="57"/>
  <c r="M71" i="57"/>
  <c r="N70" i="57"/>
  <c r="M70" i="57"/>
  <c r="N69" i="57"/>
  <c r="M69" i="57"/>
  <c r="N68" i="57"/>
  <c r="O68" i="57" s="1"/>
  <c r="V14" i="57" s="1"/>
  <c r="M68" i="57"/>
  <c r="N56" i="57"/>
  <c r="M56" i="57"/>
  <c r="N55" i="57"/>
  <c r="M55" i="57"/>
  <c r="N54" i="57"/>
  <c r="M54" i="57"/>
  <c r="N53" i="57"/>
  <c r="M53" i="57"/>
  <c r="O53" i="57" s="1"/>
  <c r="U17" i="57" s="1"/>
  <c r="N52" i="57"/>
  <c r="M52" i="57"/>
  <c r="N51" i="57"/>
  <c r="M51" i="57"/>
  <c r="N50" i="57"/>
  <c r="M50" i="57"/>
  <c r="N38" i="57"/>
  <c r="M38" i="57"/>
  <c r="O38" i="57" s="1"/>
  <c r="T20" i="57" s="1"/>
  <c r="N37" i="57"/>
  <c r="M37" i="57"/>
  <c r="N36" i="57"/>
  <c r="M36" i="57"/>
  <c r="N35" i="57"/>
  <c r="M35" i="57"/>
  <c r="N34" i="57"/>
  <c r="M34" i="57"/>
  <c r="N33" i="57"/>
  <c r="M33" i="57"/>
  <c r="N32" i="57"/>
  <c r="M32" i="57"/>
  <c r="N20" i="57"/>
  <c r="M20" i="57"/>
  <c r="N19" i="57"/>
  <c r="M19" i="57"/>
  <c r="N18" i="57"/>
  <c r="M18" i="57"/>
  <c r="N17" i="57"/>
  <c r="M17" i="57"/>
  <c r="N16" i="57"/>
  <c r="M16" i="57"/>
  <c r="N15" i="57"/>
  <c r="M15" i="57"/>
  <c r="O15" i="57" s="1"/>
  <c r="S15" i="57" s="1"/>
  <c r="N14" i="57"/>
  <c r="M14" i="57"/>
  <c r="B10" i="57"/>
  <c r="N128" i="56"/>
  <c r="M128" i="56"/>
  <c r="N127" i="56"/>
  <c r="M127" i="56"/>
  <c r="N126" i="56"/>
  <c r="M126" i="56"/>
  <c r="N125" i="56"/>
  <c r="O125" i="56" s="1"/>
  <c r="Y17" i="56" s="1"/>
  <c r="M125" i="56"/>
  <c r="N124" i="56"/>
  <c r="M124" i="56"/>
  <c r="N123" i="56"/>
  <c r="M123" i="56"/>
  <c r="N122" i="56"/>
  <c r="M122" i="56"/>
  <c r="N110" i="56"/>
  <c r="M110" i="56"/>
  <c r="N109" i="56"/>
  <c r="M109" i="56"/>
  <c r="N108" i="56"/>
  <c r="M108" i="56"/>
  <c r="N107" i="56"/>
  <c r="M107" i="56"/>
  <c r="N106" i="56"/>
  <c r="M106" i="56"/>
  <c r="N105" i="56"/>
  <c r="M105" i="56"/>
  <c r="N104" i="56"/>
  <c r="M104" i="56"/>
  <c r="N92" i="56"/>
  <c r="M92" i="56"/>
  <c r="N91" i="56"/>
  <c r="M91" i="56"/>
  <c r="N90" i="56"/>
  <c r="M90" i="56"/>
  <c r="N89" i="56"/>
  <c r="M89" i="56"/>
  <c r="N88" i="56"/>
  <c r="M88" i="56"/>
  <c r="N87" i="56"/>
  <c r="M87" i="56"/>
  <c r="N86" i="56"/>
  <c r="M86" i="56"/>
  <c r="N74" i="56"/>
  <c r="M74" i="56"/>
  <c r="O74" i="56" s="1"/>
  <c r="V20" i="56" s="1"/>
  <c r="N73" i="56"/>
  <c r="M73" i="56"/>
  <c r="N72" i="56"/>
  <c r="M72" i="56"/>
  <c r="N71" i="56"/>
  <c r="M71" i="56"/>
  <c r="N70" i="56"/>
  <c r="M70" i="56"/>
  <c r="N69" i="56"/>
  <c r="M69" i="56"/>
  <c r="N68" i="56"/>
  <c r="M68" i="56"/>
  <c r="O68" i="56" s="1"/>
  <c r="V14" i="56" s="1"/>
  <c r="N56" i="56"/>
  <c r="M56" i="56"/>
  <c r="N55" i="56"/>
  <c r="M55" i="56"/>
  <c r="N54" i="56"/>
  <c r="M54" i="56"/>
  <c r="N53" i="56"/>
  <c r="M53" i="56"/>
  <c r="N52" i="56"/>
  <c r="M52" i="56"/>
  <c r="N51" i="56"/>
  <c r="M51" i="56"/>
  <c r="N50" i="56"/>
  <c r="M50" i="56"/>
  <c r="N38" i="56"/>
  <c r="M38" i="56"/>
  <c r="N37" i="56"/>
  <c r="M37" i="56"/>
  <c r="N36" i="56"/>
  <c r="M36" i="56"/>
  <c r="N35" i="56"/>
  <c r="M35" i="56"/>
  <c r="N34" i="56"/>
  <c r="M34" i="56"/>
  <c r="N33" i="56"/>
  <c r="M33" i="56"/>
  <c r="N32" i="56"/>
  <c r="M32" i="56"/>
  <c r="N20" i="56"/>
  <c r="M20" i="56"/>
  <c r="N19" i="56"/>
  <c r="M19" i="56"/>
  <c r="N18" i="56"/>
  <c r="M18" i="56"/>
  <c r="N17" i="56"/>
  <c r="M17" i="56"/>
  <c r="N16" i="56"/>
  <c r="M16" i="56"/>
  <c r="N15" i="56"/>
  <c r="M15" i="56"/>
  <c r="N14" i="56"/>
  <c r="M14" i="56"/>
  <c r="B10" i="56"/>
  <c r="AZ61" i="55"/>
  <c r="AP61" i="55"/>
  <c r="AF61" i="55"/>
  <c r="AZ60" i="55"/>
  <c r="AP60" i="55"/>
  <c r="AF60" i="55"/>
  <c r="AK61" i="55"/>
  <c r="AZ59" i="55"/>
  <c r="AP59" i="55"/>
  <c r="AF59" i="55"/>
  <c r="BF47" i="55"/>
  <c r="BE47" i="55"/>
  <c r="BD47" i="55"/>
  <c r="BC47" i="55"/>
  <c r="BB47" i="55"/>
  <c r="BA47" i="55"/>
  <c r="AZ47" i="55"/>
  <c r="AV47" i="55"/>
  <c r="AU47" i="55"/>
  <c r="AT47" i="55"/>
  <c r="AS47" i="55"/>
  <c r="AR47" i="55"/>
  <c r="AQ47" i="55"/>
  <c r="AP47" i="55"/>
  <c r="AL47" i="55"/>
  <c r="AK47" i="55"/>
  <c r="AJ47" i="55"/>
  <c r="AI47" i="55"/>
  <c r="AH47" i="55"/>
  <c r="AG47" i="55"/>
  <c r="AF47" i="55"/>
  <c r="BF46" i="55"/>
  <c r="BE46" i="55"/>
  <c r="BD46" i="55"/>
  <c r="BC46" i="55"/>
  <c r="BB46" i="55"/>
  <c r="BA46" i="55"/>
  <c r="AZ46" i="55"/>
  <c r="AV46" i="55"/>
  <c r="AU46" i="55"/>
  <c r="AT46" i="55"/>
  <c r="AS46" i="55"/>
  <c r="AR46" i="55"/>
  <c r="AQ46" i="55"/>
  <c r="AP46" i="55"/>
  <c r="AL46" i="55"/>
  <c r="AK46" i="55"/>
  <c r="AJ46" i="55"/>
  <c r="AI46" i="55"/>
  <c r="AH46" i="55"/>
  <c r="AG46" i="55"/>
  <c r="AF46" i="55"/>
  <c r="BF45" i="55"/>
  <c r="BE45" i="55"/>
  <c r="BD45" i="55"/>
  <c r="BC45" i="55"/>
  <c r="BB45" i="55"/>
  <c r="BA45" i="55"/>
  <c r="AZ45" i="55"/>
  <c r="AV45" i="55"/>
  <c r="AU45" i="55"/>
  <c r="AT45" i="55"/>
  <c r="AS45" i="55"/>
  <c r="AR45" i="55"/>
  <c r="AQ45" i="55"/>
  <c r="AP45" i="55"/>
  <c r="AL45" i="55"/>
  <c r="AK45" i="55"/>
  <c r="AJ45" i="55"/>
  <c r="AI45" i="55"/>
  <c r="AH45" i="55"/>
  <c r="AG45" i="55"/>
  <c r="AF45" i="55"/>
  <c r="AB44" i="55"/>
  <c r="AA44" i="55"/>
  <c r="Z44" i="55"/>
  <c r="Y44" i="55"/>
  <c r="X44" i="55"/>
  <c r="BF41" i="55"/>
  <c r="AV41" i="55"/>
  <c r="AV53" i="55" s="1"/>
  <c r="AU41" i="55"/>
  <c r="AT41" i="55"/>
  <c r="AT53" i="55" s="1"/>
  <c r="AS41" i="55"/>
  <c r="AS53" i="55" s="1"/>
  <c r="AR41" i="55"/>
  <c r="AR53" i="55" s="1"/>
  <c r="AQ41" i="55"/>
  <c r="AP41" i="55"/>
  <c r="AP53" i="55" s="1"/>
  <c r="AL41" i="55"/>
  <c r="AL53" i="55" s="1"/>
  <c r="AK41" i="55"/>
  <c r="AK53" i="55" s="1"/>
  <c r="AJ41" i="55"/>
  <c r="AI41" i="55"/>
  <c r="AI53" i="55" s="1"/>
  <c r="AH41" i="55"/>
  <c r="AH53" i="55" s="1"/>
  <c r="AG41" i="55"/>
  <c r="AG53" i="55" s="1"/>
  <c r="AF41" i="55"/>
  <c r="BF40" i="55"/>
  <c r="BF52" i="55" s="1"/>
  <c r="AV40" i="55"/>
  <c r="AU40" i="55"/>
  <c r="AT40" i="55"/>
  <c r="AS40" i="55"/>
  <c r="AS52" i="55" s="1"/>
  <c r="AR40" i="55"/>
  <c r="AQ40" i="55"/>
  <c r="AP40" i="55"/>
  <c r="AL40" i="55"/>
  <c r="AL52" i="55" s="1"/>
  <c r="AK40" i="55"/>
  <c r="AJ40" i="55"/>
  <c r="AI40" i="55"/>
  <c r="AH40" i="55"/>
  <c r="AH52" i="55" s="1"/>
  <c r="AG40" i="55"/>
  <c r="AF40" i="55"/>
  <c r="BF39" i="55"/>
  <c r="AV39" i="55"/>
  <c r="AV51" i="55" s="1"/>
  <c r="AU39" i="55"/>
  <c r="AT39" i="55"/>
  <c r="AT51" i="55" s="1"/>
  <c r="AS39" i="55"/>
  <c r="AR39" i="55"/>
  <c r="AQ39" i="55"/>
  <c r="AQ51" i="55" s="1"/>
  <c r="AP39" i="55"/>
  <c r="AP51" i="55" s="1"/>
  <c r="AL39" i="55"/>
  <c r="AL51" i="55" s="1"/>
  <c r="AK39" i="55"/>
  <c r="AK51" i="55" s="1"/>
  <c r="AJ39" i="55"/>
  <c r="AI39" i="55"/>
  <c r="AI51" i="55" s="1"/>
  <c r="AH39" i="55"/>
  <c r="AG39" i="55"/>
  <c r="AF39" i="55"/>
  <c r="AF51" i="55" s="1"/>
  <c r="S32" i="55"/>
  <c r="R32" i="55"/>
  <c r="Q32" i="55"/>
  <c r="P32" i="55"/>
  <c r="O32" i="55"/>
  <c r="N32" i="55"/>
  <c r="M32" i="55"/>
  <c r="S31" i="55"/>
  <c r="R31" i="55"/>
  <c r="Q31" i="55"/>
  <c r="P31" i="55"/>
  <c r="O31" i="55"/>
  <c r="N31" i="55"/>
  <c r="M31" i="55"/>
  <c r="S30" i="55"/>
  <c r="R30" i="55"/>
  <c r="Q30" i="55"/>
  <c r="P30" i="55"/>
  <c r="O30" i="55"/>
  <c r="N30" i="55"/>
  <c r="M30" i="55"/>
  <c r="S29" i="55"/>
  <c r="R29" i="55"/>
  <c r="Q29" i="55"/>
  <c r="P29" i="55"/>
  <c r="O29" i="55"/>
  <c r="N29" i="55"/>
  <c r="M29" i="55"/>
  <c r="S28" i="55"/>
  <c r="R28" i="55"/>
  <c r="Q28" i="55"/>
  <c r="P28" i="55"/>
  <c r="O28" i="55"/>
  <c r="N28" i="55"/>
  <c r="M28" i="55"/>
  <c r="S27" i="55"/>
  <c r="R27" i="55"/>
  <c r="Q27" i="55"/>
  <c r="P27" i="55"/>
  <c r="O27" i="55"/>
  <c r="N27" i="55"/>
  <c r="M27" i="55"/>
  <c r="S26" i="55"/>
  <c r="R26" i="55"/>
  <c r="Q26" i="55"/>
  <c r="P26" i="55"/>
  <c r="O26" i="55"/>
  <c r="N26" i="55"/>
  <c r="M26" i="55"/>
  <c r="S22" i="55"/>
  <c r="R22" i="55"/>
  <c r="Q22" i="55"/>
  <c r="P22" i="55"/>
  <c r="BB41" i="55" s="1"/>
  <c r="O22" i="55"/>
  <c r="BA41" i="55" s="1"/>
  <c r="N22" i="55"/>
  <c r="AZ41" i="55" s="1"/>
  <c r="AZ53" i="55" s="1"/>
  <c r="M22" i="55"/>
  <c r="S21" i="55"/>
  <c r="BE40" i="55" s="1"/>
  <c r="BE52" i="55" s="1"/>
  <c r="R21" i="55"/>
  <c r="BD40" i="55" s="1"/>
  <c r="BD52" i="55" s="1"/>
  <c r="Q21" i="55"/>
  <c r="P21" i="55"/>
  <c r="O21" i="55"/>
  <c r="N21" i="55"/>
  <c r="M21" i="55"/>
  <c r="S20" i="55"/>
  <c r="R20" i="55"/>
  <c r="Q20" i="55"/>
  <c r="P20" i="55"/>
  <c r="BB39" i="55" s="1"/>
  <c r="BB51" i="55" s="1"/>
  <c r="O20" i="55"/>
  <c r="N20" i="55"/>
  <c r="M20" i="55"/>
  <c r="S19" i="55"/>
  <c r="R19" i="55"/>
  <c r="Q19" i="55"/>
  <c r="P19" i="55"/>
  <c r="O19" i="55"/>
  <c r="N19" i="55"/>
  <c r="M19" i="55"/>
  <c r="R18" i="55"/>
  <c r="Q18" i="55"/>
  <c r="P18" i="55"/>
  <c r="O18" i="55"/>
  <c r="N18" i="55"/>
  <c r="M18" i="55"/>
  <c r="S17" i="55"/>
  <c r="R17" i="55"/>
  <c r="Q17" i="55"/>
  <c r="P17" i="55"/>
  <c r="O17" i="55"/>
  <c r="N17" i="55"/>
  <c r="M17" i="55"/>
  <c r="S16" i="55"/>
  <c r="R16" i="55"/>
  <c r="Q16" i="55"/>
  <c r="P16" i="55"/>
  <c r="O16" i="55"/>
  <c r="N16" i="55"/>
  <c r="N128" i="54"/>
  <c r="M128" i="54"/>
  <c r="N127" i="54"/>
  <c r="M127" i="54"/>
  <c r="N126" i="54"/>
  <c r="M126" i="54"/>
  <c r="N125" i="54"/>
  <c r="M125" i="54"/>
  <c r="N123" i="54"/>
  <c r="M123" i="54"/>
  <c r="O110" i="54"/>
  <c r="X20" i="54" s="1"/>
  <c r="N110" i="54"/>
  <c r="M110" i="54"/>
  <c r="N109" i="54"/>
  <c r="M109" i="54"/>
  <c r="N108" i="54"/>
  <c r="M108" i="54"/>
  <c r="N107" i="54"/>
  <c r="M107" i="54"/>
  <c r="N106" i="54"/>
  <c r="O106" i="54" s="1"/>
  <c r="X16" i="54" s="1"/>
  <c r="M106" i="54"/>
  <c r="N105" i="54"/>
  <c r="M105" i="54"/>
  <c r="N104" i="54"/>
  <c r="M104" i="54"/>
  <c r="N92" i="54"/>
  <c r="M92" i="54"/>
  <c r="N91" i="54"/>
  <c r="M91" i="54"/>
  <c r="N90" i="54"/>
  <c r="M90" i="54"/>
  <c r="N89" i="54"/>
  <c r="M89" i="54"/>
  <c r="N88" i="54"/>
  <c r="M88" i="54"/>
  <c r="N87" i="54"/>
  <c r="M87" i="54"/>
  <c r="N86" i="54"/>
  <c r="M86" i="54"/>
  <c r="N74" i="54"/>
  <c r="M74" i="54"/>
  <c r="N73" i="54"/>
  <c r="M73" i="54"/>
  <c r="N72" i="54"/>
  <c r="M72" i="54"/>
  <c r="N71" i="54"/>
  <c r="M71" i="54"/>
  <c r="N70" i="54"/>
  <c r="M70" i="54"/>
  <c r="N69" i="54"/>
  <c r="M69" i="54"/>
  <c r="N68" i="54"/>
  <c r="M68" i="54"/>
  <c r="N56" i="54"/>
  <c r="M56" i="54"/>
  <c r="N55" i="54"/>
  <c r="M55" i="54"/>
  <c r="N54" i="54"/>
  <c r="M54" i="54"/>
  <c r="N53" i="54"/>
  <c r="M53" i="54"/>
  <c r="N52" i="54"/>
  <c r="M52" i="54"/>
  <c r="N51" i="54"/>
  <c r="M51" i="54"/>
  <c r="N50" i="54"/>
  <c r="M50" i="54"/>
  <c r="N38" i="54"/>
  <c r="M38" i="54"/>
  <c r="N37" i="54"/>
  <c r="M37" i="54"/>
  <c r="N36" i="54"/>
  <c r="M36" i="54"/>
  <c r="N35" i="54"/>
  <c r="M35" i="54"/>
  <c r="O35" i="54" s="1"/>
  <c r="T17" i="54" s="1"/>
  <c r="N34" i="54"/>
  <c r="M34" i="54"/>
  <c r="N33" i="54"/>
  <c r="M33" i="54"/>
  <c r="N32" i="54"/>
  <c r="M32" i="54"/>
  <c r="N20" i="54"/>
  <c r="M20" i="54"/>
  <c r="O20" i="54" s="1"/>
  <c r="S20" i="54" s="1"/>
  <c r="N19" i="54"/>
  <c r="M19" i="54"/>
  <c r="N18" i="54"/>
  <c r="M18" i="54"/>
  <c r="N17" i="54"/>
  <c r="M17" i="54"/>
  <c r="N16" i="54"/>
  <c r="M16" i="54"/>
  <c r="O16" i="54" s="1"/>
  <c r="S16" i="54" s="1"/>
  <c r="N15" i="54"/>
  <c r="M15" i="54"/>
  <c r="N14" i="54"/>
  <c r="M14" i="54"/>
  <c r="B10" i="54"/>
  <c r="N128" i="53"/>
  <c r="M128" i="53"/>
  <c r="N127" i="53"/>
  <c r="M127" i="53"/>
  <c r="N126" i="53"/>
  <c r="O126" i="53" s="1"/>
  <c r="Y18" i="53" s="1"/>
  <c r="M126" i="53"/>
  <c r="N125" i="53"/>
  <c r="M125" i="53"/>
  <c r="N124" i="53"/>
  <c r="M124" i="53"/>
  <c r="N123" i="53"/>
  <c r="M123" i="53"/>
  <c r="N122" i="53"/>
  <c r="M122" i="53"/>
  <c r="N110" i="53"/>
  <c r="M110" i="53"/>
  <c r="N109" i="53"/>
  <c r="M109" i="53"/>
  <c r="N108" i="53"/>
  <c r="M108" i="53"/>
  <c r="N107" i="53"/>
  <c r="M107" i="53"/>
  <c r="N106" i="53"/>
  <c r="M106" i="53"/>
  <c r="N105" i="53"/>
  <c r="M105" i="53"/>
  <c r="N104" i="53"/>
  <c r="M104" i="53"/>
  <c r="N92" i="53"/>
  <c r="O92" i="53" s="1"/>
  <c r="W20" i="53" s="1"/>
  <c r="M92" i="53"/>
  <c r="N91" i="53"/>
  <c r="M91" i="53"/>
  <c r="N90" i="53"/>
  <c r="M90" i="53"/>
  <c r="N89" i="53"/>
  <c r="M89" i="53"/>
  <c r="N88" i="53"/>
  <c r="O88" i="53" s="1"/>
  <c r="W16" i="53" s="1"/>
  <c r="M88" i="53"/>
  <c r="N87" i="53"/>
  <c r="M87" i="53"/>
  <c r="N86" i="53"/>
  <c r="M86" i="53"/>
  <c r="N74" i="53"/>
  <c r="M74" i="53"/>
  <c r="N73" i="53"/>
  <c r="M73" i="53"/>
  <c r="N72" i="53"/>
  <c r="M72" i="53"/>
  <c r="N71" i="53"/>
  <c r="O71" i="53" s="1"/>
  <c r="V17" i="53" s="1"/>
  <c r="M71" i="53"/>
  <c r="N70" i="53"/>
  <c r="M70" i="53"/>
  <c r="N69" i="53"/>
  <c r="M69" i="53"/>
  <c r="N68" i="53"/>
  <c r="M68" i="53"/>
  <c r="N56" i="53"/>
  <c r="M56" i="53"/>
  <c r="N55" i="53"/>
  <c r="M55" i="53"/>
  <c r="N54" i="53"/>
  <c r="M54" i="53"/>
  <c r="N53" i="53"/>
  <c r="O53" i="53" s="1"/>
  <c r="U17" i="53" s="1"/>
  <c r="M53" i="53"/>
  <c r="N52" i="53"/>
  <c r="M52" i="53"/>
  <c r="N51" i="53"/>
  <c r="M51" i="53"/>
  <c r="N50" i="53"/>
  <c r="M50" i="53"/>
  <c r="N38" i="53"/>
  <c r="O38" i="53" s="1"/>
  <c r="T20" i="53" s="1"/>
  <c r="M38" i="53"/>
  <c r="N37" i="53"/>
  <c r="M37" i="53"/>
  <c r="N36" i="53"/>
  <c r="M36" i="53"/>
  <c r="N35" i="53"/>
  <c r="M35" i="53"/>
  <c r="N34" i="53"/>
  <c r="O34" i="53" s="1"/>
  <c r="T16" i="53" s="1"/>
  <c r="M34" i="53"/>
  <c r="N33" i="53"/>
  <c r="M33" i="53"/>
  <c r="N32" i="53"/>
  <c r="M32" i="53"/>
  <c r="N20" i="53"/>
  <c r="M20" i="53"/>
  <c r="N19" i="53"/>
  <c r="M19" i="53"/>
  <c r="N18" i="53"/>
  <c r="M18" i="53"/>
  <c r="N17" i="53"/>
  <c r="M17" i="53"/>
  <c r="N16" i="53"/>
  <c r="M16" i="53"/>
  <c r="N15" i="53"/>
  <c r="M15" i="53"/>
  <c r="N14" i="53"/>
  <c r="M14" i="53"/>
  <c r="B10" i="53"/>
  <c r="N128" i="52"/>
  <c r="M128" i="52"/>
  <c r="N127" i="52"/>
  <c r="M127" i="52"/>
  <c r="N126" i="52"/>
  <c r="M126" i="52"/>
  <c r="N125" i="52"/>
  <c r="M125" i="52"/>
  <c r="N124" i="52"/>
  <c r="M124" i="52"/>
  <c r="N123" i="52"/>
  <c r="M123" i="52"/>
  <c r="N122" i="52"/>
  <c r="M122" i="52"/>
  <c r="N110" i="52"/>
  <c r="M110" i="52"/>
  <c r="N109" i="52"/>
  <c r="M109" i="52"/>
  <c r="N108" i="52"/>
  <c r="M108" i="52"/>
  <c r="N107" i="52"/>
  <c r="M107" i="52"/>
  <c r="N106" i="52"/>
  <c r="M106" i="52"/>
  <c r="N105" i="52"/>
  <c r="M105" i="52"/>
  <c r="N104" i="52"/>
  <c r="M104" i="52"/>
  <c r="N92" i="52"/>
  <c r="M92" i="52"/>
  <c r="N91" i="52"/>
  <c r="M91" i="52"/>
  <c r="N90" i="52"/>
  <c r="M90" i="52"/>
  <c r="N89" i="52"/>
  <c r="M89" i="52"/>
  <c r="N88" i="52"/>
  <c r="M88" i="52"/>
  <c r="N87" i="52"/>
  <c r="M87" i="52"/>
  <c r="N86" i="52"/>
  <c r="M86" i="52"/>
  <c r="N74" i="52"/>
  <c r="M74" i="52"/>
  <c r="N73" i="52"/>
  <c r="M73" i="52"/>
  <c r="N72" i="52"/>
  <c r="M72" i="52"/>
  <c r="N71" i="52"/>
  <c r="M71" i="52"/>
  <c r="N70" i="52"/>
  <c r="M70" i="52"/>
  <c r="N69" i="52"/>
  <c r="M69" i="52"/>
  <c r="N68" i="52"/>
  <c r="M68" i="52"/>
  <c r="N56" i="52"/>
  <c r="M56" i="52"/>
  <c r="N55" i="52"/>
  <c r="M55" i="52"/>
  <c r="N54" i="52"/>
  <c r="M54" i="52"/>
  <c r="N53" i="52"/>
  <c r="M53" i="52"/>
  <c r="N52" i="52"/>
  <c r="M52" i="52"/>
  <c r="N51" i="52"/>
  <c r="M51" i="52"/>
  <c r="N50" i="52"/>
  <c r="M50" i="52"/>
  <c r="N38" i="52"/>
  <c r="M38" i="52"/>
  <c r="N37" i="52"/>
  <c r="M37" i="52"/>
  <c r="N36" i="52"/>
  <c r="M36" i="52"/>
  <c r="N35" i="52"/>
  <c r="M35" i="52"/>
  <c r="N34" i="52"/>
  <c r="M34" i="52"/>
  <c r="N33" i="52"/>
  <c r="M33" i="52"/>
  <c r="N32" i="52"/>
  <c r="M32" i="52"/>
  <c r="N20" i="52"/>
  <c r="M20" i="52"/>
  <c r="N19" i="52"/>
  <c r="M19" i="52"/>
  <c r="N18" i="52"/>
  <c r="M18" i="52"/>
  <c r="N17" i="52"/>
  <c r="M17" i="52"/>
  <c r="N16" i="52"/>
  <c r="M16" i="52"/>
  <c r="N15" i="52"/>
  <c r="M15" i="52"/>
  <c r="N14" i="52"/>
  <c r="M14" i="52"/>
  <c r="B10" i="52"/>
  <c r="V87" i="51"/>
  <c r="V86" i="51"/>
  <c r="AB59" i="51"/>
  <c r="AA59" i="51"/>
  <c r="Z59" i="51"/>
  <c r="Y59" i="51"/>
  <c r="X59" i="51"/>
  <c r="W59" i="51"/>
  <c r="S38" i="51"/>
  <c r="R38" i="51"/>
  <c r="Q38" i="51"/>
  <c r="P38" i="51"/>
  <c r="O38" i="51"/>
  <c r="N38" i="51"/>
  <c r="M38" i="51"/>
  <c r="S37" i="51"/>
  <c r="R37" i="51"/>
  <c r="Q37" i="51"/>
  <c r="P37" i="51"/>
  <c r="O37" i="51"/>
  <c r="N37" i="51"/>
  <c r="M37" i="51"/>
  <c r="S36" i="51"/>
  <c r="R36" i="51"/>
  <c r="Q36" i="51"/>
  <c r="P36" i="51"/>
  <c r="O36" i="51"/>
  <c r="N36" i="51"/>
  <c r="M36" i="51"/>
  <c r="S35" i="51"/>
  <c r="R35" i="51"/>
  <c r="Q35" i="51"/>
  <c r="P35" i="51"/>
  <c r="O35" i="51"/>
  <c r="N35" i="51"/>
  <c r="M35" i="51"/>
  <c r="S34" i="51"/>
  <c r="R34" i="51"/>
  <c r="Q34" i="51"/>
  <c r="P34" i="51"/>
  <c r="O34" i="51"/>
  <c r="N34" i="51"/>
  <c r="M34" i="51"/>
  <c r="S33" i="51"/>
  <c r="R33" i="51"/>
  <c r="Q33" i="51"/>
  <c r="P33" i="51"/>
  <c r="O33" i="51"/>
  <c r="N33" i="51"/>
  <c r="M33" i="51"/>
  <c r="S32" i="51"/>
  <c r="R32" i="51"/>
  <c r="Q32" i="51"/>
  <c r="P32" i="51"/>
  <c r="O32" i="51"/>
  <c r="N32" i="51"/>
  <c r="M32" i="51"/>
  <c r="S31" i="51"/>
  <c r="R31" i="51"/>
  <c r="Q31" i="51"/>
  <c r="P31" i="51"/>
  <c r="O31" i="51"/>
  <c r="N31" i="51"/>
  <c r="M31" i="51"/>
  <c r="S30" i="51"/>
  <c r="R30" i="51"/>
  <c r="Q30" i="51"/>
  <c r="P30" i="51"/>
  <c r="O30" i="51"/>
  <c r="N30" i="51"/>
  <c r="M30" i="51"/>
  <c r="S26" i="51"/>
  <c r="R26" i="51"/>
  <c r="Q26" i="51"/>
  <c r="P26" i="51"/>
  <c r="O26" i="51"/>
  <c r="N26" i="51"/>
  <c r="M26" i="51"/>
  <c r="S25" i="51"/>
  <c r="R25" i="51"/>
  <c r="Q25" i="51"/>
  <c r="P25" i="51"/>
  <c r="O25" i="51"/>
  <c r="N25" i="51"/>
  <c r="M25" i="51"/>
  <c r="S24" i="51"/>
  <c r="R24" i="51"/>
  <c r="Q24" i="51"/>
  <c r="P24" i="51"/>
  <c r="O24" i="51"/>
  <c r="N24" i="51"/>
  <c r="M24" i="51"/>
  <c r="S23" i="51"/>
  <c r="R23" i="51"/>
  <c r="Q23" i="51"/>
  <c r="P23" i="51"/>
  <c r="O23" i="51"/>
  <c r="N23" i="51"/>
  <c r="M23" i="51"/>
  <c r="S22" i="51"/>
  <c r="R22" i="51"/>
  <c r="Q22" i="51"/>
  <c r="P22" i="51"/>
  <c r="O22" i="51"/>
  <c r="N22" i="51"/>
  <c r="M22" i="51"/>
  <c r="S21" i="51"/>
  <c r="R21" i="51"/>
  <c r="Q21" i="51"/>
  <c r="P21" i="51"/>
  <c r="O21" i="51"/>
  <c r="N21" i="51"/>
  <c r="M21" i="51"/>
  <c r="S20" i="51"/>
  <c r="R20" i="51"/>
  <c r="Q20" i="51"/>
  <c r="P20" i="51"/>
  <c r="O20" i="51"/>
  <c r="N20" i="51"/>
  <c r="M20" i="51"/>
  <c r="S19" i="51"/>
  <c r="R19" i="51"/>
  <c r="Q19" i="51"/>
  <c r="P19" i="51"/>
  <c r="O19" i="51"/>
  <c r="N19" i="51"/>
  <c r="M19" i="51"/>
  <c r="S18" i="51"/>
  <c r="R18" i="51"/>
  <c r="Q18" i="51"/>
  <c r="P18" i="51"/>
  <c r="O18" i="51"/>
  <c r="N18" i="51"/>
  <c r="M18" i="51"/>
  <c r="U17" i="51"/>
  <c r="N154" i="50"/>
  <c r="M154" i="50"/>
  <c r="N153" i="50"/>
  <c r="M153" i="50"/>
  <c r="N152" i="50"/>
  <c r="M152" i="50"/>
  <c r="N151" i="50"/>
  <c r="M151" i="50"/>
  <c r="N150" i="50"/>
  <c r="M150" i="50"/>
  <c r="N149" i="50"/>
  <c r="M149" i="50"/>
  <c r="N148" i="50"/>
  <c r="M148" i="50"/>
  <c r="N147" i="50"/>
  <c r="M147" i="50"/>
  <c r="N146" i="50"/>
  <c r="M146" i="50"/>
  <c r="N132" i="50"/>
  <c r="M132" i="50"/>
  <c r="N131" i="50"/>
  <c r="M131" i="50"/>
  <c r="N130" i="50"/>
  <c r="M130" i="50"/>
  <c r="N129" i="50"/>
  <c r="M129" i="50"/>
  <c r="N128" i="50"/>
  <c r="M128" i="50"/>
  <c r="N127" i="50"/>
  <c r="M127" i="50"/>
  <c r="N126" i="50"/>
  <c r="M126" i="50"/>
  <c r="N125" i="50"/>
  <c r="M125" i="50"/>
  <c r="N124" i="50"/>
  <c r="M124" i="50"/>
  <c r="N110" i="50"/>
  <c r="O110" i="50" s="1"/>
  <c r="W22" i="50" s="1"/>
  <c r="M110" i="50"/>
  <c r="N109" i="50"/>
  <c r="M109" i="50"/>
  <c r="N108" i="50"/>
  <c r="M108" i="50"/>
  <c r="N107" i="50"/>
  <c r="M107" i="50"/>
  <c r="N106" i="50"/>
  <c r="O106" i="50" s="1"/>
  <c r="W18" i="50" s="1"/>
  <c r="M106" i="50"/>
  <c r="N105" i="50"/>
  <c r="M105" i="50"/>
  <c r="N104" i="50"/>
  <c r="M104" i="50"/>
  <c r="N103" i="50"/>
  <c r="M103" i="50"/>
  <c r="N102" i="50"/>
  <c r="O102" i="50" s="1"/>
  <c r="W14" i="50" s="1"/>
  <c r="M102" i="50"/>
  <c r="N88" i="50"/>
  <c r="M88" i="50"/>
  <c r="N87" i="50"/>
  <c r="M87" i="50"/>
  <c r="N86" i="50"/>
  <c r="M86" i="50"/>
  <c r="N85" i="50"/>
  <c r="M85" i="50"/>
  <c r="N84" i="50"/>
  <c r="M84" i="50"/>
  <c r="N83" i="50"/>
  <c r="M83" i="50"/>
  <c r="N82" i="50"/>
  <c r="M82" i="50"/>
  <c r="N81" i="50"/>
  <c r="M81" i="50"/>
  <c r="N80" i="50"/>
  <c r="M80" i="50"/>
  <c r="N66" i="50"/>
  <c r="M66" i="50"/>
  <c r="N65" i="50"/>
  <c r="M65" i="50"/>
  <c r="N64" i="50"/>
  <c r="M64" i="50"/>
  <c r="N63" i="50"/>
  <c r="M63" i="50"/>
  <c r="N62" i="50"/>
  <c r="M62" i="50"/>
  <c r="N61" i="50"/>
  <c r="M61" i="50"/>
  <c r="N60" i="50"/>
  <c r="M60" i="50"/>
  <c r="N59" i="50"/>
  <c r="O59" i="50" s="1"/>
  <c r="U15" i="50" s="1"/>
  <c r="M59" i="50"/>
  <c r="N58" i="50"/>
  <c r="M58" i="50"/>
  <c r="N44" i="50"/>
  <c r="M44" i="50"/>
  <c r="N43" i="50"/>
  <c r="M43" i="50"/>
  <c r="N42" i="50"/>
  <c r="O42" i="50" s="1"/>
  <c r="T20" i="50" s="1"/>
  <c r="M42" i="50"/>
  <c r="N41" i="50"/>
  <c r="M41" i="50"/>
  <c r="N40" i="50"/>
  <c r="M40" i="50"/>
  <c r="N39" i="50"/>
  <c r="M39" i="50"/>
  <c r="N38" i="50"/>
  <c r="O38" i="50" s="1"/>
  <c r="T16" i="50" s="1"/>
  <c r="M38" i="50"/>
  <c r="N37" i="50"/>
  <c r="M37" i="50"/>
  <c r="N36" i="50"/>
  <c r="O36" i="50" s="1"/>
  <c r="T14" i="50" s="1"/>
  <c r="M36" i="50"/>
  <c r="N22" i="50"/>
  <c r="M22" i="50"/>
  <c r="N21" i="50"/>
  <c r="M21" i="50"/>
  <c r="N20" i="50"/>
  <c r="M20" i="50"/>
  <c r="N19" i="50"/>
  <c r="M19" i="50"/>
  <c r="N18" i="50"/>
  <c r="M18" i="50"/>
  <c r="N17" i="50"/>
  <c r="M17" i="50"/>
  <c r="N16" i="50"/>
  <c r="M16" i="50"/>
  <c r="N15" i="50"/>
  <c r="M15" i="50"/>
  <c r="N14" i="50"/>
  <c r="M14" i="50"/>
  <c r="N154" i="49"/>
  <c r="M154" i="49"/>
  <c r="N153" i="49"/>
  <c r="M153" i="49"/>
  <c r="N152" i="49"/>
  <c r="M152" i="49"/>
  <c r="N151" i="49"/>
  <c r="M151" i="49"/>
  <c r="N150" i="49"/>
  <c r="M150" i="49"/>
  <c r="N149" i="49"/>
  <c r="M149" i="49"/>
  <c r="N148" i="49"/>
  <c r="M148" i="49"/>
  <c r="N147" i="49"/>
  <c r="O147" i="49" s="1"/>
  <c r="Y15" i="49" s="1"/>
  <c r="M147" i="49"/>
  <c r="N146" i="49"/>
  <c r="M146" i="49"/>
  <c r="N132" i="49"/>
  <c r="M132" i="49"/>
  <c r="N131" i="49"/>
  <c r="M131" i="49"/>
  <c r="N130" i="49"/>
  <c r="M130" i="49"/>
  <c r="N129" i="49"/>
  <c r="M129" i="49"/>
  <c r="N128" i="49"/>
  <c r="M128" i="49"/>
  <c r="N127" i="49"/>
  <c r="M127" i="49"/>
  <c r="N126" i="49"/>
  <c r="M126" i="49"/>
  <c r="N125" i="49"/>
  <c r="M125" i="49"/>
  <c r="N124" i="49"/>
  <c r="M124" i="49"/>
  <c r="N110" i="49"/>
  <c r="M110" i="49"/>
  <c r="N109" i="49"/>
  <c r="M109" i="49"/>
  <c r="N108" i="49"/>
  <c r="M108" i="49"/>
  <c r="N107" i="49"/>
  <c r="M107" i="49"/>
  <c r="N106" i="49"/>
  <c r="M106" i="49"/>
  <c r="N105" i="49"/>
  <c r="M105" i="49"/>
  <c r="N104" i="49"/>
  <c r="M104" i="49"/>
  <c r="N103" i="49"/>
  <c r="M103" i="49"/>
  <c r="N102" i="49"/>
  <c r="M102" i="49"/>
  <c r="N88" i="49"/>
  <c r="M88" i="49"/>
  <c r="N87" i="49"/>
  <c r="M87" i="49"/>
  <c r="N86" i="49"/>
  <c r="M86" i="49"/>
  <c r="N85" i="49"/>
  <c r="M85" i="49"/>
  <c r="N84" i="49"/>
  <c r="M84" i="49"/>
  <c r="N83" i="49"/>
  <c r="M83" i="49"/>
  <c r="N82" i="49"/>
  <c r="M82" i="49"/>
  <c r="N81" i="49"/>
  <c r="M81" i="49"/>
  <c r="N80" i="49"/>
  <c r="M80" i="49"/>
  <c r="N66" i="49"/>
  <c r="M66" i="49"/>
  <c r="N65" i="49"/>
  <c r="M65" i="49"/>
  <c r="N64" i="49"/>
  <c r="M64" i="49"/>
  <c r="N63" i="49"/>
  <c r="M63" i="49"/>
  <c r="N62" i="49"/>
  <c r="M62" i="49"/>
  <c r="N61" i="49"/>
  <c r="M61" i="49"/>
  <c r="N60" i="49"/>
  <c r="M60" i="49"/>
  <c r="N59" i="49"/>
  <c r="O59" i="49" s="1"/>
  <c r="U15" i="49" s="1"/>
  <c r="M59" i="49"/>
  <c r="N58" i="49"/>
  <c r="M58" i="49"/>
  <c r="N44" i="49"/>
  <c r="M44" i="49"/>
  <c r="O44" i="49" s="1"/>
  <c r="T22" i="49" s="1"/>
  <c r="N43" i="49"/>
  <c r="M43" i="49"/>
  <c r="N42" i="49"/>
  <c r="M42" i="49"/>
  <c r="N41" i="49"/>
  <c r="M41" i="49"/>
  <c r="N40" i="49"/>
  <c r="M40" i="49"/>
  <c r="O40" i="49" s="1"/>
  <c r="T18" i="49" s="1"/>
  <c r="N39" i="49"/>
  <c r="M39" i="49"/>
  <c r="N38" i="49"/>
  <c r="M38" i="49"/>
  <c r="N37" i="49"/>
  <c r="M37" i="49"/>
  <c r="N36" i="49"/>
  <c r="M36" i="49"/>
  <c r="N22" i="49"/>
  <c r="M22" i="49"/>
  <c r="N21" i="49"/>
  <c r="M21" i="49"/>
  <c r="N20" i="49"/>
  <c r="M20" i="49"/>
  <c r="N19" i="49"/>
  <c r="M19" i="49"/>
  <c r="O19" i="49" s="1"/>
  <c r="S19" i="49" s="1"/>
  <c r="N18" i="49"/>
  <c r="M18" i="49"/>
  <c r="N17" i="49"/>
  <c r="M17" i="49"/>
  <c r="N16" i="49"/>
  <c r="M16" i="49"/>
  <c r="N15" i="49"/>
  <c r="M15" i="49"/>
  <c r="N14" i="49"/>
  <c r="O14" i="49" s="1"/>
  <c r="S14" i="49" s="1"/>
  <c r="M14" i="49"/>
  <c r="B10" i="49"/>
  <c r="N154" i="48"/>
  <c r="M154" i="48"/>
  <c r="N153" i="48"/>
  <c r="M153" i="48"/>
  <c r="N152" i="48"/>
  <c r="M152" i="48"/>
  <c r="N151" i="48"/>
  <c r="M151" i="48"/>
  <c r="N150" i="48"/>
  <c r="M150" i="48"/>
  <c r="N149" i="48"/>
  <c r="M149" i="48"/>
  <c r="N148" i="48"/>
  <c r="M148" i="48"/>
  <c r="N147" i="48"/>
  <c r="M147" i="48"/>
  <c r="N146" i="48"/>
  <c r="M146" i="48"/>
  <c r="N132" i="48"/>
  <c r="M132" i="48"/>
  <c r="N131" i="48"/>
  <c r="M131" i="48"/>
  <c r="N130" i="48"/>
  <c r="M130" i="48"/>
  <c r="N129" i="48"/>
  <c r="M129" i="48"/>
  <c r="N128" i="48"/>
  <c r="M128" i="48"/>
  <c r="N127" i="48"/>
  <c r="M127" i="48"/>
  <c r="N126" i="48"/>
  <c r="M126" i="48"/>
  <c r="N125" i="48"/>
  <c r="M125" i="48"/>
  <c r="N124" i="48"/>
  <c r="M124" i="48"/>
  <c r="N110" i="48"/>
  <c r="M110" i="48"/>
  <c r="N109" i="48"/>
  <c r="M109" i="48"/>
  <c r="N108" i="48"/>
  <c r="M108" i="48"/>
  <c r="N107" i="48"/>
  <c r="M107" i="48"/>
  <c r="N106" i="48"/>
  <c r="M106" i="48"/>
  <c r="N105" i="48"/>
  <c r="M105" i="48"/>
  <c r="N104" i="48"/>
  <c r="M104" i="48"/>
  <c r="N103" i="48"/>
  <c r="M103" i="48"/>
  <c r="N102" i="48"/>
  <c r="M102" i="48"/>
  <c r="N88" i="48"/>
  <c r="M88" i="48"/>
  <c r="N87" i="48"/>
  <c r="M87" i="48"/>
  <c r="N86" i="48"/>
  <c r="M86" i="48"/>
  <c r="N85" i="48"/>
  <c r="M85" i="48"/>
  <c r="N84" i="48"/>
  <c r="M84" i="48"/>
  <c r="N83" i="48"/>
  <c r="M83" i="48"/>
  <c r="N82" i="48"/>
  <c r="M82" i="48"/>
  <c r="O82" i="48" s="1"/>
  <c r="V16" i="48" s="1"/>
  <c r="N81" i="48"/>
  <c r="M81" i="48"/>
  <c r="N80" i="48"/>
  <c r="O80" i="48" s="1"/>
  <c r="V14" i="48" s="1"/>
  <c r="M80" i="48"/>
  <c r="N66" i="48"/>
  <c r="M66" i="48"/>
  <c r="N65" i="48"/>
  <c r="M65" i="48"/>
  <c r="N64" i="48"/>
  <c r="M64" i="48"/>
  <c r="N63" i="48"/>
  <c r="M63" i="48"/>
  <c r="N62" i="48"/>
  <c r="M62" i="48"/>
  <c r="N61" i="48"/>
  <c r="M61" i="48"/>
  <c r="N60" i="48"/>
  <c r="M60" i="48"/>
  <c r="N59" i="48"/>
  <c r="M59" i="48"/>
  <c r="N58" i="48"/>
  <c r="M58" i="48"/>
  <c r="N44" i="48"/>
  <c r="M44" i="48"/>
  <c r="N43" i="48"/>
  <c r="M43" i="48"/>
  <c r="N42" i="48"/>
  <c r="M42" i="48"/>
  <c r="N41" i="48"/>
  <c r="M41" i="48"/>
  <c r="N40" i="48"/>
  <c r="M40" i="48"/>
  <c r="N39" i="48"/>
  <c r="M39" i="48"/>
  <c r="N38" i="48"/>
  <c r="M38" i="48"/>
  <c r="N37" i="48"/>
  <c r="M37" i="48"/>
  <c r="N36" i="48"/>
  <c r="M36" i="48"/>
  <c r="N22" i="48"/>
  <c r="M22" i="48"/>
  <c r="N21" i="48"/>
  <c r="M21" i="48"/>
  <c r="N20" i="48"/>
  <c r="M20" i="48"/>
  <c r="N19" i="48"/>
  <c r="M19" i="48"/>
  <c r="N18" i="48"/>
  <c r="O18" i="48" s="1"/>
  <c r="S18" i="48" s="1"/>
  <c r="M18" i="48"/>
  <c r="N17" i="48"/>
  <c r="M17" i="48"/>
  <c r="N16" i="48"/>
  <c r="M16" i="48"/>
  <c r="N15" i="48"/>
  <c r="M15" i="48"/>
  <c r="N14" i="48"/>
  <c r="O14" i="48" s="1"/>
  <c r="S14" i="48" s="1"/>
  <c r="M14" i="48"/>
  <c r="B10" i="48"/>
  <c r="AL41" i="46"/>
  <c r="AH41" i="46"/>
  <c r="AF41" i="46"/>
  <c r="AK40" i="46"/>
  <c r="AG40" i="46"/>
  <c r="AL39" i="46"/>
  <c r="AJ39" i="46"/>
  <c r="AF39" i="46"/>
  <c r="R19" i="46"/>
  <c r="Q18" i="46"/>
  <c r="P17" i="46"/>
  <c r="O16" i="46"/>
  <c r="AZ61" i="46"/>
  <c r="AP61" i="46"/>
  <c r="AF61" i="46"/>
  <c r="V66" i="46"/>
  <c r="AZ60" i="46"/>
  <c r="AP60" i="46"/>
  <c r="AF60" i="46"/>
  <c r="V65" i="46"/>
  <c r="AZ59" i="46"/>
  <c r="AP59" i="46"/>
  <c r="AF59" i="46"/>
  <c r="V64" i="46"/>
  <c r="BF47" i="46"/>
  <c r="BE47" i="46"/>
  <c r="BD47" i="46"/>
  <c r="BC47" i="46"/>
  <c r="BB47" i="46"/>
  <c r="BA47" i="46"/>
  <c r="AZ47" i="46"/>
  <c r="AV47" i="46"/>
  <c r="AU47" i="46"/>
  <c r="AT47" i="46"/>
  <c r="AS47" i="46"/>
  <c r="AR47" i="46"/>
  <c r="AQ47" i="46"/>
  <c r="AP47" i="46"/>
  <c r="AL47" i="46"/>
  <c r="AK47" i="46"/>
  <c r="AJ47" i="46"/>
  <c r="AI47" i="46"/>
  <c r="AH47" i="46"/>
  <c r="AG47" i="46"/>
  <c r="AF47" i="46"/>
  <c r="BF46" i="46"/>
  <c r="BE46" i="46"/>
  <c r="BD46" i="46"/>
  <c r="BC46" i="46"/>
  <c r="BB46" i="46"/>
  <c r="BA46" i="46"/>
  <c r="AZ46" i="46"/>
  <c r="AV46" i="46"/>
  <c r="AU46" i="46"/>
  <c r="AT46" i="46"/>
  <c r="AS46" i="46"/>
  <c r="AR46" i="46"/>
  <c r="AQ46" i="46"/>
  <c r="AP46" i="46"/>
  <c r="AL46" i="46"/>
  <c r="AK46" i="46"/>
  <c r="AJ46" i="46"/>
  <c r="AI46" i="46"/>
  <c r="AH46" i="46"/>
  <c r="AG46" i="46"/>
  <c r="AF46" i="46"/>
  <c r="BF45" i="46"/>
  <c r="BE45" i="46"/>
  <c r="BD45" i="46"/>
  <c r="BC45" i="46"/>
  <c r="BB45" i="46"/>
  <c r="BA45" i="46"/>
  <c r="AZ45" i="46"/>
  <c r="AV45" i="46"/>
  <c r="AU45" i="46"/>
  <c r="AT45" i="46"/>
  <c r="AS45" i="46"/>
  <c r="AR45" i="46"/>
  <c r="AQ45" i="46"/>
  <c r="AP45" i="46"/>
  <c r="AL45" i="46"/>
  <c r="AK45" i="46"/>
  <c r="AJ45" i="46"/>
  <c r="AI45" i="46"/>
  <c r="AH45" i="46"/>
  <c r="AG45" i="46"/>
  <c r="AF45" i="46"/>
  <c r="AB47" i="46"/>
  <c r="AA47" i="46"/>
  <c r="Z47" i="46"/>
  <c r="Y47" i="46"/>
  <c r="X47" i="46"/>
  <c r="W47" i="46"/>
  <c r="BF41" i="46"/>
  <c r="BF53" i="46" s="1"/>
  <c r="AV41" i="46"/>
  <c r="AV53" i="46" s="1"/>
  <c r="AU41" i="46"/>
  <c r="AU53" i="46" s="1"/>
  <c r="AT41" i="46"/>
  <c r="AS41" i="46"/>
  <c r="AR41" i="46"/>
  <c r="AR53" i="46" s="1"/>
  <c r="AQ41" i="46"/>
  <c r="AQ53" i="46" s="1"/>
  <c r="AP41" i="46"/>
  <c r="AP53" i="46" s="1"/>
  <c r="AK41" i="46"/>
  <c r="AJ41" i="46"/>
  <c r="AJ53" i="46" s="1"/>
  <c r="AI41" i="46"/>
  <c r="AG41" i="46"/>
  <c r="BF40" i="46"/>
  <c r="AV40" i="46"/>
  <c r="AV52" i="46" s="1"/>
  <c r="AU40" i="46"/>
  <c r="AT40" i="46"/>
  <c r="AS40" i="46"/>
  <c r="AR40" i="46"/>
  <c r="AR52" i="46" s="1"/>
  <c r="AQ40" i="46"/>
  <c r="AP40" i="46"/>
  <c r="AL40" i="46"/>
  <c r="AJ40" i="46"/>
  <c r="AI40" i="46"/>
  <c r="AH40" i="46"/>
  <c r="AF40" i="46"/>
  <c r="BF39" i="46"/>
  <c r="AV39" i="46"/>
  <c r="AU39" i="46"/>
  <c r="AT39" i="46"/>
  <c r="AS39" i="46"/>
  <c r="AS51" i="46" s="1"/>
  <c r="AR39" i="46"/>
  <c r="AQ39" i="46"/>
  <c r="AP39" i="46"/>
  <c r="AK39" i="46"/>
  <c r="AI39" i="46"/>
  <c r="AH39" i="46"/>
  <c r="AH51" i="46" s="1"/>
  <c r="AG39" i="46"/>
  <c r="S32" i="46"/>
  <c r="R32" i="46"/>
  <c r="Q32" i="46"/>
  <c r="P32" i="46"/>
  <c r="O32" i="46"/>
  <c r="N32" i="46"/>
  <c r="M32" i="46"/>
  <c r="S31" i="46"/>
  <c r="R31" i="46"/>
  <c r="Q31" i="46"/>
  <c r="P31" i="46"/>
  <c r="O31" i="46"/>
  <c r="N31" i="46"/>
  <c r="M31" i="46"/>
  <c r="S30" i="46"/>
  <c r="R30" i="46"/>
  <c r="Q30" i="46"/>
  <c r="P30" i="46"/>
  <c r="O30" i="46"/>
  <c r="N30" i="46"/>
  <c r="M30" i="46"/>
  <c r="S29" i="46"/>
  <c r="R29" i="46"/>
  <c r="Q29" i="46"/>
  <c r="P29" i="46"/>
  <c r="O29" i="46"/>
  <c r="N29" i="46"/>
  <c r="M29" i="46"/>
  <c r="S28" i="46"/>
  <c r="R28" i="46"/>
  <c r="Q28" i="46"/>
  <c r="P28" i="46"/>
  <c r="O28" i="46"/>
  <c r="N28" i="46"/>
  <c r="M28" i="46"/>
  <c r="S27" i="46"/>
  <c r="R27" i="46"/>
  <c r="Q27" i="46"/>
  <c r="P27" i="46"/>
  <c r="O27" i="46"/>
  <c r="N27" i="46"/>
  <c r="M27" i="46"/>
  <c r="S26" i="46"/>
  <c r="R26" i="46"/>
  <c r="Q26" i="46"/>
  <c r="P26" i="46"/>
  <c r="O26" i="46"/>
  <c r="N26" i="46"/>
  <c r="M26" i="46"/>
  <c r="S22" i="46"/>
  <c r="R22" i="46"/>
  <c r="Q22" i="46"/>
  <c r="P22" i="46"/>
  <c r="BB41" i="46" s="1"/>
  <c r="BB53" i="46" s="1"/>
  <c r="O22" i="46"/>
  <c r="N22" i="46"/>
  <c r="S21" i="46"/>
  <c r="BE40" i="46" s="1"/>
  <c r="R21" i="46"/>
  <c r="BD40" i="46" s="1"/>
  <c r="Q21" i="46"/>
  <c r="BC40" i="46" s="1"/>
  <c r="BC52" i="46" s="1"/>
  <c r="P21" i="46"/>
  <c r="O21" i="46"/>
  <c r="N21" i="46"/>
  <c r="M21" i="46"/>
  <c r="R20" i="46"/>
  <c r="BD39" i="46" s="1"/>
  <c r="BD51" i="46" s="1"/>
  <c r="Q20" i="46"/>
  <c r="P20" i="46"/>
  <c r="BB39" i="46" s="1"/>
  <c r="O20" i="46"/>
  <c r="BA39" i="46" s="1"/>
  <c r="N20" i="46"/>
  <c r="AZ39" i="46" s="1"/>
  <c r="M20" i="46"/>
  <c r="S19" i="46"/>
  <c r="Q19" i="46"/>
  <c r="P19" i="46"/>
  <c r="O19" i="46"/>
  <c r="N19" i="46"/>
  <c r="M19" i="46"/>
  <c r="S18" i="46"/>
  <c r="R18" i="46"/>
  <c r="P18" i="46"/>
  <c r="O18" i="46"/>
  <c r="N18" i="46"/>
  <c r="M18" i="46"/>
  <c r="S17" i="46"/>
  <c r="R17" i="46"/>
  <c r="Q17" i="46"/>
  <c r="O17" i="46"/>
  <c r="N17" i="46"/>
  <c r="M17" i="46"/>
  <c r="S16" i="46"/>
  <c r="R16" i="46"/>
  <c r="Q16" i="46"/>
  <c r="P16" i="46"/>
  <c r="N16" i="46"/>
  <c r="M16" i="46"/>
  <c r="X36" i="45"/>
  <c r="W38" i="45"/>
  <c r="X38" i="45"/>
  <c r="Y38" i="45"/>
  <c r="Z38" i="45"/>
  <c r="AA38" i="45"/>
  <c r="AB38" i="45"/>
  <c r="V38" i="45"/>
  <c r="V37" i="45"/>
  <c r="N38" i="45"/>
  <c r="O38" i="45"/>
  <c r="P38" i="45"/>
  <c r="Q38" i="45"/>
  <c r="R38" i="45"/>
  <c r="S38" i="45"/>
  <c r="M38" i="45"/>
  <c r="M37" i="45"/>
  <c r="M30" i="45"/>
  <c r="N26" i="45"/>
  <c r="O26" i="45"/>
  <c r="P26" i="45"/>
  <c r="Q26" i="45"/>
  <c r="R26" i="45"/>
  <c r="S26" i="45"/>
  <c r="M26" i="45"/>
  <c r="M18" i="45"/>
  <c r="R36" i="45"/>
  <c r="Q35" i="45"/>
  <c r="P34" i="45"/>
  <c r="M21" i="45"/>
  <c r="N32" i="45"/>
  <c r="S31" i="45"/>
  <c r="M31" i="45"/>
  <c r="R30" i="45"/>
  <c r="S37" i="45"/>
  <c r="AG47" i="45"/>
  <c r="AG59" i="45" s="1"/>
  <c r="AF47" i="45"/>
  <c r="AF59" i="45" s="1"/>
  <c r="AF46" i="45"/>
  <c r="AF58" i="45" s="1"/>
  <c r="AL45" i="45"/>
  <c r="AL57" i="45" s="1"/>
  <c r="O33" i="45"/>
  <c r="AZ67" i="45"/>
  <c r="BE67" i="45" s="1"/>
  <c r="AP67" i="45"/>
  <c r="AU67" i="45" s="1"/>
  <c r="AF67" i="45"/>
  <c r="AK67" i="45" s="1"/>
  <c r="AA67" i="45"/>
  <c r="V67" i="45"/>
  <c r="AZ66" i="45"/>
  <c r="BE66" i="45" s="1"/>
  <c r="AP66" i="45"/>
  <c r="AU66" i="45" s="1"/>
  <c r="AF66" i="45"/>
  <c r="AK66" i="45" s="1"/>
  <c r="AA66" i="45"/>
  <c r="V66" i="45"/>
  <c r="AZ65" i="45"/>
  <c r="BE65" i="45" s="1"/>
  <c r="AP65" i="45"/>
  <c r="AU65" i="45" s="1"/>
  <c r="AF65" i="45"/>
  <c r="AK65" i="45" s="1"/>
  <c r="AA65" i="45"/>
  <c r="V65" i="45"/>
  <c r="BF53" i="45"/>
  <c r="BE53" i="45"/>
  <c r="BD53" i="45"/>
  <c r="BC53" i="45"/>
  <c r="BB53" i="45"/>
  <c r="BA53" i="45"/>
  <c r="AZ53" i="45"/>
  <c r="AV53" i="45"/>
  <c r="AU53" i="45"/>
  <c r="AT53" i="45"/>
  <c r="AS53" i="45"/>
  <c r="AR53" i="45"/>
  <c r="AQ53" i="45"/>
  <c r="AP53" i="45"/>
  <c r="AL53" i="45"/>
  <c r="AK53" i="45"/>
  <c r="AJ53" i="45"/>
  <c r="AI53" i="45"/>
  <c r="AH53" i="45"/>
  <c r="AG53" i="45"/>
  <c r="AF53" i="45"/>
  <c r="BF52" i="45"/>
  <c r="BE52" i="45"/>
  <c r="BD52" i="45"/>
  <c r="BC52" i="45"/>
  <c r="BB52" i="45"/>
  <c r="BA52" i="45"/>
  <c r="AZ52" i="45"/>
  <c r="AV52" i="45"/>
  <c r="AU52" i="45"/>
  <c r="AT52" i="45"/>
  <c r="AS52" i="45"/>
  <c r="AR52" i="45"/>
  <c r="AQ52" i="45"/>
  <c r="AP52" i="45"/>
  <c r="AL52" i="45"/>
  <c r="AK52" i="45"/>
  <c r="AJ52" i="45"/>
  <c r="AI52" i="45"/>
  <c r="AH52" i="45"/>
  <c r="AG52" i="45"/>
  <c r="AF52" i="45"/>
  <c r="AB52" i="45"/>
  <c r="AB53" i="45" s="1"/>
  <c r="W52" i="45"/>
  <c r="W53" i="45" s="1"/>
  <c r="BF51" i="45"/>
  <c r="BE51" i="45"/>
  <c r="BD51" i="45"/>
  <c r="BC51" i="45"/>
  <c r="BB51" i="45"/>
  <c r="BA51" i="45"/>
  <c r="AZ51" i="45"/>
  <c r="AV51" i="45"/>
  <c r="AU51" i="45"/>
  <c r="AT51" i="45"/>
  <c r="AS51" i="45"/>
  <c r="AR51" i="45"/>
  <c r="AQ51" i="45"/>
  <c r="AP51" i="45"/>
  <c r="AL51" i="45"/>
  <c r="AK51" i="45"/>
  <c r="AJ51" i="45"/>
  <c r="AI51" i="45"/>
  <c r="AH51" i="45"/>
  <c r="AG51" i="45"/>
  <c r="AF51" i="45"/>
  <c r="AB51" i="45"/>
  <c r="AA51" i="45"/>
  <c r="AA52" i="45" s="1"/>
  <c r="AA53" i="45" s="1"/>
  <c r="Z51" i="45"/>
  <c r="Z52" i="45" s="1"/>
  <c r="Z53" i="45" s="1"/>
  <c r="Y51" i="45"/>
  <c r="Y52" i="45" s="1"/>
  <c r="Y53" i="45" s="1"/>
  <c r="X51" i="45"/>
  <c r="X52" i="45" s="1"/>
  <c r="X53" i="45" s="1"/>
  <c r="W51" i="45"/>
  <c r="V51" i="45"/>
  <c r="V52" i="45" s="1"/>
  <c r="V53" i="45" s="1"/>
  <c r="BF47" i="45"/>
  <c r="BF59" i="45" s="1"/>
  <c r="AV47" i="45"/>
  <c r="AV59" i="45" s="1"/>
  <c r="AU47" i="45"/>
  <c r="AU59" i="45" s="1"/>
  <c r="AT47" i="45"/>
  <c r="AT59" i="45" s="1"/>
  <c r="AS47" i="45"/>
  <c r="AS59" i="45" s="1"/>
  <c r="AR47" i="45"/>
  <c r="AR59" i="45" s="1"/>
  <c r="AQ47" i="45"/>
  <c r="AQ59" i="45" s="1"/>
  <c r="AP47" i="45"/>
  <c r="AP59" i="45" s="1"/>
  <c r="AL47" i="45"/>
  <c r="AL59" i="45" s="1"/>
  <c r="AK47" i="45"/>
  <c r="AK59" i="45" s="1"/>
  <c r="AJ47" i="45"/>
  <c r="AJ59" i="45" s="1"/>
  <c r="AI47" i="45"/>
  <c r="AI59" i="45" s="1"/>
  <c r="AH47" i="45"/>
  <c r="AH59" i="45" s="1"/>
  <c r="BF46" i="45"/>
  <c r="BF58" i="45" s="1"/>
  <c r="AV46" i="45"/>
  <c r="AV58" i="45" s="1"/>
  <c r="AU46" i="45"/>
  <c r="AU58" i="45" s="1"/>
  <c r="AT46" i="45"/>
  <c r="AT58" i="45" s="1"/>
  <c r="AS46" i="45"/>
  <c r="AS58" i="45" s="1"/>
  <c r="AR46" i="45"/>
  <c r="AR58" i="45" s="1"/>
  <c r="AQ46" i="45"/>
  <c r="AQ58" i="45" s="1"/>
  <c r="AP46" i="45"/>
  <c r="AP58" i="45" s="1"/>
  <c r="AL46" i="45"/>
  <c r="AL58" i="45" s="1"/>
  <c r="AK46" i="45"/>
  <c r="AK58" i="45" s="1"/>
  <c r="AJ46" i="45"/>
  <c r="AJ58" i="45" s="1"/>
  <c r="AI46" i="45"/>
  <c r="AI58" i="45" s="1"/>
  <c r="AH46" i="45"/>
  <c r="AH58" i="45" s="1"/>
  <c r="AG46" i="45"/>
  <c r="AG58" i="45" s="1"/>
  <c r="BF45" i="45"/>
  <c r="BF57" i="45" s="1"/>
  <c r="AV45" i="45"/>
  <c r="AV57" i="45" s="1"/>
  <c r="AU45" i="45"/>
  <c r="AU57" i="45" s="1"/>
  <c r="AT45" i="45"/>
  <c r="AT57" i="45" s="1"/>
  <c r="AS45" i="45"/>
  <c r="AS57" i="45" s="1"/>
  <c r="AR45" i="45"/>
  <c r="AR57" i="45" s="1"/>
  <c r="AQ45" i="45"/>
  <c r="AQ57" i="45" s="1"/>
  <c r="AP45" i="45"/>
  <c r="AP57" i="45" s="1"/>
  <c r="AK45" i="45"/>
  <c r="AK57" i="45" s="1"/>
  <c r="AJ45" i="45"/>
  <c r="AJ57" i="45" s="1"/>
  <c r="AI45" i="45"/>
  <c r="AI57" i="45" s="1"/>
  <c r="AH45" i="45"/>
  <c r="AH57" i="45" s="1"/>
  <c r="AG45" i="45"/>
  <c r="AG57" i="45" s="1"/>
  <c r="AF45" i="45"/>
  <c r="AF57" i="45" s="1"/>
  <c r="R37" i="45"/>
  <c r="Q37" i="45"/>
  <c r="P37" i="45"/>
  <c r="O37" i="45"/>
  <c r="N37" i="45"/>
  <c r="S36" i="45"/>
  <c r="Q36" i="45"/>
  <c r="P36" i="45"/>
  <c r="O36" i="45"/>
  <c r="N36" i="45"/>
  <c r="M36" i="45"/>
  <c r="S35" i="45"/>
  <c r="R35" i="45"/>
  <c r="P35" i="45"/>
  <c r="O35" i="45"/>
  <c r="N35" i="45"/>
  <c r="M35" i="45"/>
  <c r="S34" i="45"/>
  <c r="R34" i="45"/>
  <c r="Q34" i="45"/>
  <c r="O34" i="45"/>
  <c r="N34" i="45"/>
  <c r="M34" i="45"/>
  <c r="S33" i="45"/>
  <c r="R33" i="45"/>
  <c r="Q33" i="45"/>
  <c r="P33" i="45"/>
  <c r="N33" i="45"/>
  <c r="S32" i="45"/>
  <c r="R32" i="45"/>
  <c r="Q32" i="45"/>
  <c r="P32" i="45"/>
  <c r="O32" i="45"/>
  <c r="M32" i="45"/>
  <c r="R31" i="45"/>
  <c r="Q31" i="45"/>
  <c r="P31" i="45"/>
  <c r="O31" i="45"/>
  <c r="N31" i="45"/>
  <c r="S30" i="45"/>
  <c r="Q30" i="45"/>
  <c r="P30" i="45"/>
  <c r="O30" i="45"/>
  <c r="N30" i="45"/>
  <c r="R25" i="45"/>
  <c r="Q25" i="45"/>
  <c r="P25" i="45"/>
  <c r="Y37" i="45" s="1"/>
  <c r="O25" i="45"/>
  <c r="N25" i="45"/>
  <c r="M25" i="45"/>
  <c r="S24" i="45"/>
  <c r="AB47" i="45" s="1"/>
  <c r="AB59" i="45" s="1"/>
  <c r="Q24" i="45"/>
  <c r="P24" i="45"/>
  <c r="BB47" i="45" s="1"/>
  <c r="BB59" i="45" s="1"/>
  <c r="O24" i="45"/>
  <c r="BA47" i="45" s="1"/>
  <c r="BA59" i="45" s="1"/>
  <c r="N24" i="45"/>
  <c r="AZ47" i="45" s="1"/>
  <c r="AZ59" i="45" s="1"/>
  <c r="M24" i="45"/>
  <c r="S23" i="45"/>
  <c r="BE46" i="45" s="1"/>
  <c r="BE58" i="45" s="1"/>
  <c r="R23" i="45"/>
  <c r="BD46" i="45" s="1"/>
  <c r="BD58" i="45" s="1"/>
  <c r="P23" i="45"/>
  <c r="Y46" i="45" s="1"/>
  <c r="Y58" i="45" s="1"/>
  <c r="O23" i="45"/>
  <c r="N23" i="45"/>
  <c r="M23" i="45"/>
  <c r="V46" i="45" s="1"/>
  <c r="V58" i="45" s="1"/>
  <c r="S22" i="45"/>
  <c r="AB45" i="45" s="1"/>
  <c r="AB57" i="45" s="1"/>
  <c r="R22" i="45"/>
  <c r="AA45" i="45" s="1"/>
  <c r="AA57" i="45" s="1"/>
  <c r="Q22" i="45"/>
  <c r="Z45" i="45" s="1"/>
  <c r="Z57" i="45" s="1"/>
  <c r="O22" i="45"/>
  <c r="BA45" i="45" s="1"/>
  <c r="BA57" i="45" s="1"/>
  <c r="N22" i="45"/>
  <c r="AZ45" i="45" s="1"/>
  <c r="AZ57" i="45" s="1"/>
  <c r="M22" i="45"/>
  <c r="S21" i="45"/>
  <c r="R21" i="45"/>
  <c r="Q21" i="45"/>
  <c r="P21" i="45"/>
  <c r="N21" i="45"/>
  <c r="S20" i="45"/>
  <c r="R20" i="45"/>
  <c r="Q20" i="45"/>
  <c r="P20" i="45"/>
  <c r="O20" i="45"/>
  <c r="M20" i="45"/>
  <c r="S19" i="45"/>
  <c r="R19" i="45"/>
  <c r="Q19" i="45"/>
  <c r="P19" i="45"/>
  <c r="O19" i="45"/>
  <c r="N19" i="45"/>
  <c r="S18" i="45"/>
  <c r="Q18" i="45"/>
  <c r="P18" i="45"/>
  <c r="O18" i="45"/>
  <c r="N18" i="45"/>
  <c r="U17" i="45"/>
  <c r="N128" i="44"/>
  <c r="M128" i="44"/>
  <c r="N127" i="44"/>
  <c r="M127" i="44"/>
  <c r="N126" i="44"/>
  <c r="O126" i="44" s="1"/>
  <c r="Y18" i="44" s="1"/>
  <c r="M126" i="44"/>
  <c r="N125" i="44"/>
  <c r="M125" i="44"/>
  <c r="N124" i="44"/>
  <c r="M124" i="44"/>
  <c r="N123" i="44"/>
  <c r="M123" i="44"/>
  <c r="N122" i="44"/>
  <c r="M122" i="44"/>
  <c r="N110" i="44"/>
  <c r="M110" i="44"/>
  <c r="N109" i="44"/>
  <c r="M109" i="44"/>
  <c r="N108" i="44"/>
  <c r="M108" i="44"/>
  <c r="N107" i="44"/>
  <c r="M107" i="44"/>
  <c r="N106" i="44"/>
  <c r="O106" i="44" s="1"/>
  <c r="X16" i="44" s="1"/>
  <c r="M106" i="44"/>
  <c r="N105" i="44"/>
  <c r="M105" i="44"/>
  <c r="N104" i="44"/>
  <c r="M104" i="44"/>
  <c r="O104" i="44" s="1"/>
  <c r="X14" i="44" s="1"/>
  <c r="N92" i="44"/>
  <c r="M92" i="44"/>
  <c r="N91" i="44"/>
  <c r="M91" i="44"/>
  <c r="N90" i="44"/>
  <c r="M90" i="44"/>
  <c r="N89" i="44"/>
  <c r="M89" i="44"/>
  <c r="N88" i="44"/>
  <c r="M88" i="44"/>
  <c r="N87" i="44"/>
  <c r="M87" i="44"/>
  <c r="N86" i="44"/>
  <c r="M86" i="44"/>
  <c r="N74" i="44"/>
  <c r="O74" i="44" s="1"/>
  <c r="V20" i="44" s="1"/>
  <c r="M74" i="44"/>
  <c r="N73" i="44"/>
  <c r="M73" i="44"/>
  <c r="N72" i="44"/>
  <c r="M72" i="44"/>
  <c r="N71" i="44"/>
  <c r="M71" i="44"/>
  <c r="N70" i="44"/>
  <c r="O70" i="44" s="1"/>
  <c r="V16" i="44" s="1"/>
  <c r="M70" i="44"/>
  <c r="N69" i="44"/>
  <c r="M69" i="44"/>
  <c r="N68" i="44"/>
  <c r="M68" i="44"/>
  <c r="N56" i="44"/>
  <c r="M56" i="44"/>
  <c r="N55" i="44"/>
  <c r="M55" i="44"/>
  <c r="N54" i="44"/>
  <c r="M54" i="44"/>
  <c r="N53" i="44"/>
  <c r="M53" i="44"/>
  <c r="N52" i="44"/>
  <c r="O52" i="44" s="1"/>
  <c r="U16" i="44" s="1"/>
  <c r="M52" i="44"/>
  <c r="N51" i="44"/>
  <c r="M51" i="44"/>
  <c r="N50" i="44"/>
  <c r="M50" i="44"/>
  <c r="N38" i="44"/>
  <c r="M38" i="44"/>
  <c r="N37" i="44"/>
  <c r="O37" i="44" s="1"/>
  <c r="T19" i="44" s="1"/>
  <c r="M37" i="44"/>
  <c r="N36" i="44"/>
  <c r="M36" i="44"/>
  <c r="N35" i="44"/>
  <c r="M35" i="44"/>
  <c r="N34" i="44"/>
  <c r="M34" i="44"/>
  <c r="N33" i="44"/>
  <c r="M33" i="44"/>
  <c r="N32" i="44"/>
  <c r="M32" i="44"/>
  <c r="N20" i="44"/>
  <c r="M20" i="44"/>
  <c r="N19" i="44"/>
  <c r="O19" i="44" s="1"/>
  <c r="S19" i="44" s="1"/>
  <c r="M19" i="44"/>
  <c r="N18" i="44"/>
  <c r="M18" i="44"/>
  <c r="N17" i="44"/>
  <c r="M17" i="44"/>
  <c r="N16" i="44"/>
  <c r="M16" i="44"/>
  <c r="N15" i="44"/>
  <c r="M15" i="44"/>
  <c r="N14" i="44"/>
  <c r="M14" i="44"/>
  <c r="B10" i="44"/>
  <c r="N128" i="43"/>
  <c r="M128" i="43"/>
  <c r="N127" i="43"/>
  <c r="M127" i="43"/>
  <c r="N126" i="43"/>
  <c r="M126" i="43"/>
  <c r="N125" i="43"/>
  <c r="M125" i="43"/>
  <c r="N124" i="43"/>
  <c r="M124" i="43"/>
  <c r="N123" i="43"/>
  <c r="M123" i="43"/>
  <c r="N122" i="43"/>
  <c r="M122" i="43"/>
  <c r="N110" i="43"/>
  <c r="M110" i="43"/>
  <c r="N109" i="43"/>
  <c r="M109" i="43"/>
  <c r="N108" i="43"/>
  <c r="M108" i="43"/>
  <c r="N107" i="43"/>
  <c r="M107" i="43"/>
  <c r="N106" i="43"/>
  <c r="M106" i="43"/>
  <c r="N105" i="43"/>
  <c r="M105" i="43"/>
  <c r="N104" i="43"/>
  <c r="M104" i="43"/>
  <c r="N92" i="43"/>
  <c r="M92" i="43"/>
  <c r="N91" i="43"/>
  <c r="M91" i="43"/>
  <c r="N90" i="43"/>
  <c r="M90" i="43"/>
  <c r="N89" i="43"/>
  <c r="M89" i="43"/>
  <c r="N88" i="43"/>
  <c r="M88" i="43"/>
  <c r="N87" i="43"/>
  <c r="M87" i="43"/>
  <c r="N86" i="43"/>
  <c r="M86" i="43"/>
  <c r="N74" i="43"/>
  <c r="M74" i="43"/>
  <c r="N73" i="43"/>
  <c r="M73" i="43"/>
  <c r="N72" i="43"/>
  <c r="M72" i="43"/>
  <c r="N71" i="43"/>
  <c r="M71" i="43"/>
  <c r="N70" i="43"/>
  <c r="M70" i="43"/>
  <c r="N69" i="43"/>
  <c r="M69" i="43"/>
  <c r="N68" i="43"/>
  <c r="M68" i="43"/>
  <c r="N56" i="43"/>
  <c r="M56" i="43"/>
  <c r="N55" i="43"/>
  <c r="M55" i="43"/>
  <c r="N54" i="43"/>
  <c r="M54" i="43"/>
  <c r="N53" i="43"/>
  <c r="M53" i="43"/>
  <c r="N52" i="43"/>
  <c r="M52" i="43"/>
  <c r="N51" i="43"/>
  <c r="M51" i="43"/>
  <c r="N50" i="43"/>
  <c r="M50" i="43"/>
  <c r="N38" i="43"/>
  <c r="M38" i="43"/>
  <c r="N37" i="43"/>
  <c r="M37" i="43"/>
  <c r="N36" i="43"/>
  <c r="M36" i="43"/>
  <c r="N35" i="43"/>
  <c r="M35" i="43"/>
  <c r="N34" i="43"/>
  <c r="M34" i="43"/>
  <c r="N33" i="43"/>
  <c r="M33" i="43"/>
  <c r="N32" i="43"/>
  <c r="M32" i="43"/>
  <c r="N20" i="43"/>
  <c r="M20" i="43"/>
  <c r="N19" i="43"/>
  <c r="M19" i="43"/>
  <c r="N18" i="43"/>
  <c r="M18" i="43"/>
  <c r="N17" i="43"/>
  <c r="M17" i="43"/>
  <c r="N16" i="43"/>
  <c r="M16" i="43"/>
  <c r="N15" i="43"/>
  <c r="M15" i="43"/>
  <c r="N14" i="43"/>
  <c r="M14" i="43"/>
  <c r="B10" i="43"/>
  <c r="M127" i="42"/>
  <c r="N127" i="42"/>
  <c r="M128" i="42"/>
  <c r="N128" i="42"/>
  <c r="O128" i="42" s="1"/>
  <c r="Y20" i="42" s="1"/>
  <c r="M109" i="42"/>
  <c r="N109" i="42"/>
  <c r="M110" i="42"/>
  <c r="N110" i="42"/>
  <c r="O110" i="42" s="1"/>
  <c r="X20" i="42" s="1"/>
  <c r="M91" i="42"/>
  <c r="N91" i="42"/>
  <c r="M92" i="42"/>
  <c r="N92" i="42"/>
  <c r="O92" i="42" s="1"/>
  <c r="W20" i="42" s="1"/>
  <c r="M73" i="42"/>
  <c r="N73" i="42"/>
  <c r="M74" i="42"/>
  <c r="N74" i="42"/>
  <c r="M55" i="42"/>
  <c r="N55" i="42"/>
  <c r="M56" i="42"/>
  <c r="N56" i="42"/>
  <c r="M37" i="42"/>
  <c r="N37" i="42"/>
  <c r="M38" i="42"/>
  <c r="N38" i="42"/>
  <c r="M19" i="42"/>
  <c r="N19" i="42"/>
  <c r="M20" i="42"/>
  <c r="N20" i="42"/>
  <c r="N126" i="42"/>
  <c r="M126" i="42"/>
  <c r="N125" i="42"/>
  <c r="M125" i="42"/>
  <c r="N124" i="42"/>
  <c r="M124" i="42"/>
  <c r="N123" i="42"/>
  <c r="M123" i="42"/>
  <c r="N122" i="42"/>
  <c r="M122" i="42"/>
  <c r="N108" i="42"/>
  <c r="M108" i="42"/>
  <c r="N107" i="42"/>
  <c r="M107" i="42"/>
  <c r="N106" i="42"/>
  <c r="M106" i="42"/>
  <c r="N105" i="42"/>
  <c r="M105" i="42"/>
  <c r="N104" i="42"/>
  <c r="M104" i="42"/>
  <c r="N90" i="42"/>
  <c r="M90" i="42"/>
  <c r="N89" i="42"/>
  <c r="M89" i="42"/>
  <c r="N88" i="42"/>
  <c r="M88" i="42"/>
  <c r="N87" i="42"/>
  <c r="M87" i="42"/>
  <c r="N86" i="42"/>
  <c r="M86" i="42"/>
  <c r="N72" i="42"/>
  <c r="M72" i="42"/>
  <c r="N71" i="42"/>
  <c r="M71" i="42"/>
  <c r="N70" i="42"/>
  <c r="M70" i="42"/>
  <c r="N69" i="42"/>
  <c r="M69" i="42"/>
  <c r="N68" i="42"/>
  <c r="M68" i="42"/>
  <c r="N54" i="42"/>
  <c r="M54" i="42"/>
  <c r="N53" i="42"/>
  <c r="M53" i="42"/>
  <c r="N52" i="42"/>
  <c r="M52" i="42"/>
  <c r="N51" i="42"/>
  <c r="M51" i="42"/>
  <c r="N50" i="42"/>
  <c r="M50" i="42"/>
  <c r="N36" i="42"/>
  <c r="M36" i="42"/>
  <c r="N35" i="42"/>
  <c r="M35" i="42"/>
  <c r="N34" i="42"/>
  <c r="M34" i="42"/>
  <c r="N33" i="42"/>
  <c r="M33" i="42"/>
  <c r="N32" i="42"/>
  <c r="M32" i="42"/>
  <c r="N18" i="42"/>
  <c r="M18" i="42"/>
  <c r="N17" i="42"/>
  <c r="M17" i="42"/>
  <c r="N16" i="42"/>
  <c r="M16" i="42"/>
  <c r="N15" i="42"/>
  <c r="M15" i="42"/>
  <c r="N14" i="42"/>
  <c r="M14" i="42"/>
  <c r="B10" i="42"/>
  <c r="M88" i="40"/>
  <c r="M66" i="40"/>
  <c r="N154" i="41"/>
  <c r="M154" i="41"/>
  <c r="N153" i="41"/>
  <c r="M153" i="41"/>
  <c r="N152" i="41"/>
  <c r="M152" i="41"/>
  <c r="N151" i="41"/>
  <c r="M151" i="41"/>
  <c r="N150" i="41"/>
  <c r="M150" i="41"/>
  <c r="N149" i="41"/>
  <c r="O149" i="41" s="1"/>
  <c r="Y17" i="41" s="1"/>
  <c r="M149" i="41"/>
  <c r="N148" i="41"/>
  <c r="M148" i="41"/>
  <c r="N147" i="41"/>
  <c r="M147" i="41"/>
  <c r="N146" i="41"/>
  <c r="M146" i="41"/>
  <c r="N132" i="41"/>
  <c r="O132" i="41" s="1"/>
  <c r="X22" i="41" s="1"/>
  <c r="M132" i="41"/>
  <c r="N131" i="41"/>
  <c r="M131" i="41"/>
  <c r="O131" i="41" s="1"/>
  <c r="X21" i="41" s="1"/>
  <c r="N130" i="41"/>
  <c r="M130" i="41"/>
  <c r="N129" i="41"/>
  <c r="M129" i="41"/>
  <c r="O129" i="41" s="1"/>
  <c r="X19" i="41" s="1"/>
  <c r="N128" i="41"/>
  <c r="O128" i="41" s="1"/>
  <c r="X18" i="41" s="1"/>
  <c r="M128" i="41"/>
  <c r="N127" i="41"/>
  <c r="M127" i="41"/>
  <c r="N126" i="41"/>
  <c r="M126" i="41"/>
  <c r="N125" i="41"/>
  <c r="M125" i="41"/>
  <c r="O125" i="41" s="1"/>
  <c r="X15" i="41" s="1"/>
  <c r="N124" i="41"/>
  <c r="M124" i="41"/>
  <c r="N110" i="41"/>
  <c r="M110" i="41"/>
  <c r="O110" i="41" s="1"/>
  <c r="W22" i="41" s="1"/>
  <c r="N109" i="41"/>
  <c r="M109" i="41"/>
  <c r="N108" i="41"/>
  <c r="M108" i="41"/>
  <c r="O108" i="41" s="1"/>
  <c r="W20" i="41" s="1"/>
  <c r="N107" i="41"/>
  <c r="M107" i="41"/>
  <c r="N106" i="41"/>
  <c r="M106" i="41"/>
  <c r="N105" i="41"/>
  <c r="M105" i="41"/>
  <c r="N104" i="41"/>
  <c r="O104" i="41" s="1"/>
  <c r="W16" i="41" s="1"/>
  <c r="M104" i="41"/>
  <c r="N103" i="41"/>
  <c r="M103" i="41"/>
  <c r="N102" i="41"/>
  <c r="M102" i="41"/>
  <c r="N88" i="41"/>
  <c r="O88" i="41" s="1"/>
  <c r="V22" i="41" s="1"/>
  <c r="M88" i="41"/>
  <c r="N87" i="41"/>
  <c r="M87" i="41"/>
  <c r="O87" i="41" s="1"/>
  <c r="V21" i="41" s="1"/>
  <c r="N86" i="41"/>
  <c r="M86" i="41"/>
  <c r="N85" i="41"/>
  <c r="M85" i="41"/>
  <c r="N84" i="41"/>
  <c r="M84" i="41"/>
  <c r="N83" i="41"/>
  <c r="M83" i="41"/>
  <c r="O83" i="41" s="1"/>
  <c r="V17" i="41" s="1"/>
  <c r="N82" i="41"/>
  <c r="M82" i="41"/>
  <c r="N81" i="41"/>
  <c r="M81" i="41"/>
  <c r="N80" i="41"/>
  <c r="M80" i="41"/>
  <c r="N66" i="41"/>
  <c r="M66" i="41"/>
  <c r="N65" i="41"/>
  <c r="M65" i="41"/>
  <c r="N64" i="41"/>
  <c r="M64" i="41"/>
  <c r="N63" i="41"/>
  <c r="M63" i="41"/>
  <c r="N62" i="41"/>
  <c r="M62" i="41"/>
  <c r="N61" i="41"/>
  <c r="M61" i="41"/>
  <c r="N60" i="41"/>
  <c r="M60" i="41"/>
  <c r="N59" i="41"/>
  <c r="M59" i="41"/>
  <c r="O59" i="41" s="1"/>
  <c r="U15" i="41" s="1"/>
  <c r="N58" i="41"/>
  <c r="M58" i="41"/>
  <c r="O58" i="41" s="1"/>
  <c r="U14" i="41" s="1"/>
  <c r="N44" i="41"/>
  <c r="M44" i="41"/>
  <c r="N43" i="41"/>
  <c r="M43" i="41"/>
  <c r="N42" i="41"/>
  <c r="M42" i="41"/>
  <c r="N41" i="41"/>
  <c r="O41" i="41" s="1"/>
  <c r="T19" i="41" s="1"/>
  <c r="M41" i="41"/>
  <c r="N40" i="41"/>
  <c r="O40" i="41" s="1"/>
  <c r="T18" i="41" s="1"/>
  <c r="M40" i="41"/>
  <c r="N39" i="41"/>
  <c r="M39" i="41"/>
  <c r="N38" i="41"/>
  <c r="M38" i="41"/>
  <c r="N37" i="41"/>
  <c r="M37" i="41"/>
  <c r="O37" i="41" s="1"/>
  <c r="T15" i="41" s="1"/>
  <c r="N36" i="41"/>
  <c r="M36" i="41"/>
  <c r="N22" i="41"/>
  <c r="M22" i="41"/>
  <c r="N21" i="41"/>
  <c r="M21" i="41"/>
  <c r="N20" i="41"/>
  <c r="M20" i="41"/>
  <c r="N19" i="41"/>
  <c r="M19" i="41"/>
  <c r="N18" i="41"/>
  <c r="M18" i="41"/>
  <c r="N17" i="41"/>
  <c r="M17" i="41"/>
  <c r="N16" i="41"/>
  <c r="M16" i="41"/>
  <c r="N15" i="41"/>
  <c r="M15" i="41"/>
  <c r="N14" i="41"/>
  <c r="M14" i="41"/>
  <c r="B10" i="41"/>
  <c r="X55" i="46" l="1"/>
  <c r="BE52" i="46"/>
  <c r="AT51" i="46"/>
  <c r="AL52" i="46"/>
  <c r="BF52" i="46"/>
  <c r="AK60" i="46"/>
  <c r="AP51" i="46"/>
  <c r="AK53" i="46"/>
  <c r="AQ51" i="46"/>
  <c r="AT52" i="46"/>
  <c r="BA51" i="46"/>
  <c r="AB56" i="46"/>
  <c r="AI52" i="46"/>
  <c r="AG52" i="46"/>
  <c r="BD52" i="46"/>
  <c r="AK52" i="46"/>
  <c r="AF53" i="46"/>
  <c r="AG53" i="46"/>
  <c r="AI51" i="46"/>
  <c r="AL53" i="46"/>
  <c r="AA71" i="51"/>
  <c r="AB69" i="51"/>
  <c r="AB71" i="51"/>
  <c r="Z71" i="51"/>
  <c r="V30" i="51"/>
  <c r="W31" i="51"/>
  <c r="X32" i="51"/>
  <c r="Y33" i="51"/>
  <c r="Z34" i="51"/>
  <c r="V38" i="51"/>
  <c r="Y30" i="51"/>
  <c r="AB33" i="51"/>
  <c r="V70" i="51"/>
  <c r="W36" i="51"/>
  <c r="X37" i="51"/>
  <c r="Y38" i="51"/>
  <c r="W70" i="51"/>
  <c r="V33" i="51"/>
  <c r="W34" i="51"/>
  <c r="X70" i="51"/>
  <c r="Z37" i="51"/>
  <c r="AA38" i="51"/>
  <c r="Y70" i="51"/>
  <c r="V31" i="51"/>
  <c r="W32" i="51"/>
  <c r="X33" i="51"/>
  <c r="AB37" i="51"/>
  <c r="BE61" i="55"/>
  <c r="BE59" i="55"/>
  <c r="AU60" i="55"/>
  <c r="BE60" i="55"/>
  <c r="AP52" i="55"/>
  <c r="AA49" i="55"/>
  <c r="AF52" i="55"/>
  <c r="AQ52" i="55"/>
  <c r="BA53" i="55"/>
  <c r="AH51" i="55"/>
  <c r="AM51" i="55" s="1"/>
  <c r="AS51" i="55"/>
  <c r="BB53" i="55"/>
  <c r="AJ52" i="55"/>
  <c r="AU52" i="55"/>
  <c r="Y50" i="55"/>
  <c r="AJ51" i="55"/>
  <c r="AU51" i="55"/>
  <c r="AK52" i="55"/>
  <c r="AV52" i="55"/>
  <c r="W50" i="55"/>
  <c r="X50" i="55"/>
  <c r="AU59" i="55"/>
  <c r="AU61" i="55"/>
  <c r="BF53" i="55"/>
  <c r="Z49" i="55"/>
  <c r="BF51" i="55"/>
  <c r="AF53" i="55"/>
  <c r="AM53" i="55" s="1"/>
  <c r="AQ53" i="55"/>
  <c r="AB49" i="55"/>
  <c r="AR52" i="55"/>
  <c r="V50" i="55"/>
  <c r="AG51" i="55"/>
  <c r="AR51" i="55"/>
  <c r="AI52" i="55"/>
  <c r="AT52" i="55"/>
  <c r="AJ53" i="55"/>
  <c r="AU53" i="55"/>
  <c r="V27" i="55"/>
  <c r="W28" i="55"/>
  <c r="AA32" i="55"/>
  <c r="AA23" i="63"/>
  <c r="AP46" i="63"/>
  <c r="AS47" i="63"/>
  <c r="Y22" i="63"/>
  <c r="Z23" i="63"/>
  <c r="AA24" i="63"/>
  <c r="AB25" i="63"/>
  <c r="AJ45" i="63"/>
  <c r="AM45" i="63" s="1"/>
  <c r="AU45" i="63"/>
  <c r="AW45" i="63" s="1"/>
  <c r="AU54" i="63"/>
  <c r="AK45" i="63"/>
  <c r="AV45" i="63"/>
  <c r="BF45" i="63"/>
  <c r="BF47" i="63"/>
  <c r="AK55" i="63"/>
  <c r="W25" i="63"/>
  <c r="Y46" i="63"/>
  <c r="AF46" i="63"/>
  <c r="AQ46" i="63"/>
  <c r="AU53" i="63"/>
  <c r="AU55" i="63"/>
  <c r="V22" i="63"/>
  <c r="W23" i="63"/>
  <c r="Z45" i="63"/>
  <c r="AR46" i="63"/>
  <c r="BE53" i="63"/>
  <c r="X22" i="63"/>
  <c r="Y23" i="63"/>
  <c r="Z24" i="63"/>
  <c r="AA25" i="63"/>
  <c r="Z22" i="63"/>
  <c r="AB24" i="63"/>
  <c r="V26" i="63"/>
  <c r="AA22" i="63"/>
  <c r="AB23" i="63"/>
  <c r="V25" i="63"/>
  <c r="W26" i="63"/>
  <c r="BB47" i="63"/>
  <c r="BE54" i="63"/>
  <c r="V46" i="63"/>
  <c r="AB22" i="63"/>
  <c r="V24" i="63"/>
  <c r="X26" i="63"/>
  <c r="BC33" i="63"/>
  <c r="BC45" i="63" s="1"/>
  <c r="AK46" i="63"/>
  <c r="AV46" i="63"/>
  <c r="AW46" i="63" s="1"/>
  <c r="AK47" i="63"/>
  <c r="AV47" i="63"/>
  <c r="AW47" i="63" s="1"/>
  <c r="AA55" i="63"/>
  <c r="V23" i="63"/>
  <c r="W24" i="63"/>
  <c r="X25" i="63"/>
  <c r="BB45" i="63"/>
  <c r="Y26" i="63"/>
  <c r="V33" i="63"/>
  <c r="V45" i="63" s="1"/>
  <c r="BC35" i="63"/>
  <c r="BC47" i="63" s="1"/>
  <c r="X24" i="63"/>
  <c r="Y25" i="63"/>
  <c r="W22" i="63"/>
  <c r="X23" i="63"/>
  <c r="Y24" i="63"/>
  <c r="Z25" i="63"/>
  <c r="AQ47" i="63"/>
  <c r="BE55" i="63"/>
  <c r="AM46" i="63"/>
  <c r="W46" i="63"/>
  <c r="AM47" i="63"/>
  <c r="X46" i="63"/>
  <c r="Z46" i="63"/>
  <c r="V47" i="63"/>
  <c r="Z26" i="63"/>
  <c r="W33" i="63"/>
  <c r="W45" i="63" s="1"/>
  <c r="BD33" i="63"/>
  <c r="BD45" i="63" s="1"/>
  <c r="AA34" i="63"/>
  <c r="AA46" i="63" s="1"/>
  <c r="AZ34" i="63"/>
  <c r="AZ46" i="63" s="1"/>
  <c r="W35" i="63"/>
  <c r="W47" i="63" s="1"/>
  <c r="BD35" i="63"/>
  <c r="BD47" i="63" s="1"/>
  <c r="BG47" i="63" s="1"/>
  <c r="AA53" i="63"/>
  <c r="AA26" i="63"/>
  <c r="X33" i="63"/>
  <c r="X45" i="63" s="1"/>
  <c r="BE33" i="63"/>
  <c r="BE45" i="63" s="1"/>
  <c r="AB34" i="63"/>
  <c r="AB46" i="63" s="1"/>
  <c r="BA34" i="63"/>
  <c r="BA46" i="63" s="1"/>
  <c r="X35" i="63"/>
  <c r="X47" i="63" s="1"/>
  <c r="BE35" i="63"/>
  <c r="BE47" i="63" s="1"/>
  <c r="AB26" i="63"/>
  <c r="Y33" i="63"/>
  <c r="Y45" i="63" s="1"/>
  <c r="BB34" i="63"/>
  <c r="BB46" i="63" s="1"/>
  <c r="Y35" i="63"/>
  <c r="Y47" i="63" s="1"/>
  <c r="AK53" i="63"/>
  <c r="AK54" i="63"/>
  <c r="BC34" i="63"/>
  <c r="BC46" i="63" s="1"/>
  <c r="Z35" i="63"/>
  <c r="Z47" i="63" s="1"/>
  <c r="AZ33" i="63"/>
  <c r="AZ45" i="63" s="1"/>
  <c r="AA35" i="63"/>
  <c r="AA47" i="63" s="1"/>
  <c r="BA33" i="63"/>
  <c r="BA45" i="63" s="1"/>
  <c r="AB35" i="63"/>
  <c r="AB47" i="63" s="1"/>
  <c r="O86" i="62"/>
  <c r="X16" i="62" s="1"/>
  <c r="O84" i="62"/>
  <c r="X14" i="62" s="1"/>
  <c r="O88" i="62"/>
  <c r="X18" i="62" s="1"/>
  <c r="O73" i="62"/>
  <c r="W17" i="62" s="1"/>
  <c r="O60" i="62"/>
  <c r="V18" i="62" s="1"/>
  <c r="O56" i="62"/>
  <c r="V14" i="62" s="1"/>
  <c r="O44" i="62"/>
  <c r="U16" i="62" s="1"/>
  <c r="O31" i="62"/>
  <c r="T17" i="62" s="1"/>
  <c r="O29" i="62"/>
  <c r="T15" i="62" s="1"/>
  <c r="O18" i="62"/>
  <c r="S18" i="62" s="1"/>
  <c r="O99" i="62"/>
  <c r="Y15" i="62" s="1"/>
  <c r="O101" i="62"/>
  <c r="Y17" i="62" s="1"/>
  <c r="O87" i="62"/>
  <c r="X17" i="62" s="1"/>
  <c r="O85" i="62"/>
  <c r="X15" i="62" s="1"/>
  <c r="O71" i="62"/>
  <c r="W15" i="62" s="1"/>
  <c r="O72" i="62"/>
  <c r="W16" i="62" s="1"/>
  <c r="O70" i="62"/>
  <c r="W14" i="62" s="1"/>
  <c r="O74" i="62"/>
  <c r="W18" i="62" s="1"/>
  <c r="O57" i="62"/>
  <c r="V15" i="62" s="1"/>
  <c r="O58" i="62"/>
  <c r="V16" i="62" s="1"/>
  <c r="O59" i="62"/>
  <c r="V17" i="62" s="1"/>
  <c r="O42" i="62"/>
  <c r="U14" i="62" s="1"/>
  <c r="O46" i="62"/>
  <c r="U18" i="62" s="1"/>
  <c r="O43" i="62"/>
  <c r="U15" i="62" s="1"/>
  <c r="O28" i="62"/>
  <c r="T14" i="62" s="1"/>
  <c r="O32" i="62"/>
  <c r="T18" i="62" s="1"/>
  <c r="O30" i="62"/>
  <c r="T16" i="62" s="1"/>
  <c r="O14" i="62"/>
  <c r="S14" i="62" s="1"/>
  <c r="O16" i="62"/>
  <c r="S16" i="62" s="1"/>
  <c r="O17" i="62"/>
  <c r="S17" i="62" s="1"/>
  <c r="O84" i="60"/>
  <c r="X14" i="60" s="1"/>
  <c r="O88" i="60"/>
  <c r="X18" i="60" s="1"/>
  <c r="O86" i="60"/>
  <c r="X16" i="60" s="1"/>
  <c r="O74" i="60"/>
  <c r="W18" i="60" s="1"/>
  <c r="O32" i="60"/>
  <c r="T18" i="60" s="1"/>
  <c r="O17" i="60"/>
  <c r="S17" i="60" s="1"/>
  <c r="O17" i="61"/>
  <c r="S17" i="61" s="1"/>
  <c r="O98" i="60"/>
  <c r="Y14" i="60" s="1"/>
  <c r="O102" i="60"/>
  <c r="Y18" i="60" s="1"/>
  <c r="O71" i="60"/>
  <c r="W15" i="60" s="1"/>
  <c r="O57" i="60"/>
  <c r="V15" i="60" s="1"/>
  <c r="O44" i="60"/>
  <c r="U16" i="60" s="1"/>
  <c r="O45" i="60"/>
  <c r="U17" i="60" s="1"/>
  <c r="O42" i="60"/>
  <c r="U14" i="60" s="1"/>
  <c r="O46" i="60"/>
  <c r="U18" i="60" s="1"/>
  <c r="O18" i="60"/>
  <c r="S18" i="60" s="1"/>
  <c r="O99" i="60"/>
  <c r="Y15" i="60" s="1"/>
  <c r="O100" i="60"/>
  <c r="Y16" i="60" s="1"/>
  <c r="O87" i="60"/>
  <c r="X17" i="60" s="1"/>
  <c r="O85" i="60"/>
  <c r="X15" i="60" s="1"/>
  <c r="O72" i="60"/>
  <c r="W16" i="60" s="1"/>
  <c r="O73" i="60"/>
  <c r="W17" i="60" s="1"/>
  <c r="O60" i="60"/>
  <c r="V18" i="60" s="1"/>
  <c r="O58" i="60"/>
  <c r="V16" i="60" s="1"/>
  <c r="O56" i="60"/>
  <c r="V14" i="60" s="1"/>
  <c r="O59" i="60"/>
  <c r="V17" i="60" s="1"/>
  <c r="O43" i="60"/>
  <c r="U15" i="60" s="1"/>
  <c r="O31" i="60"/>
  <c r="T17" i="60" s="1"/>
  <c r="O30" i="60"/>
  <c r="T16" i="60" s="1"/>
  <c r="O28" i="60"/>
  <c r="T14" i="60" s="1"/>
  <c r="O29" i="60"/>
  <c r="T15" i="60" s="1"/>
  <c r="O16" i="60"/>
  <c r="S16" i="60" s="1"/>
  <c r="O14" i="60"/>
  <c r="S14" i="60" s="1"/>
  <c r="O15" i="60"/>
  <c r="S15" i="60" s="1"/>
  <c r="AA28" i="59"/>
  <c r="Z29" i="59"/>
  <c r="Z27" i="59"/>
  <c r="AB29" i="59"/>
  <c r="Y29" i="59"/>
  <c r="X28" i="59"/>
  <c r="W27" i="59"/>
  <c r="AB28" i="59"/>
  <c r="AA29" i="59"/>
  <c r="V29" i="59"/>
  <c r="X26" i="59"/>
  <c r="Y26" i="59"/>
  <c r="AB27" i="59"/>
  <c r="V26" i="59"/>
  <c r="Z26" i="59"/>
  <c r="Y27" i="59"/>
  <c r="Y28" i="59"/>
  <c r="V30" i="59"/>
  <c r="AB32" i="59"/>
  <c r="Z28" i="59"/>
  <c r="V41" i="59"/>
  <c r="R30" i="59"/>
  <c r="AA30" i="59" s="1"/>
  <c r="AK39" i="59"/>
  <c r="AK51" i="59" s="1"/>
  <c r="S30" i="59"/>
  <c r="AB30" i="59" s="1"/>
  <c r="S31" i="59"/>
  <c r="AB31" i="59" s="1"/>
  <c r="AL39" i="59"/>
  <c r="AL51" i="59" s="1"/>
  <c r="AM51" i="59" s="1"/>
  <c r="BC39" i="59"/>
  <c r="BC51" i="59" s="1"/>
  <c r="Z32" i="59"/>
  <c r="Y30" i="59"/>
  <c r="AA31" i="59"/>
  <c r="V39" i="59"/>
  <c r="V51" i="59" s="1"/>
  <c r="AL40" i="59"/>
  <c r="AL52" i="59" s="1"/>
  <c r="AM52" i="59" s="1"/>
  <c r="BC41" i="59"/>
  <c r="BC53" i="59" s="1"/>
  <c r="V27" i="59"/>
  <c r="W28" i="59"/>
  <c r="X29" i="59"/>
  <c r="Z31" i="59"/>
  <c r="AA32" i="59"/>
  <c r="M32" i="59"/>
  <c r="V32" i="59" s="1"/>
  <c r="Z40" i="59"/>
  <c r="Z52" i="59" s="1"/>
  <c r="AF41" i="59"/>
  <c r="AF53" i="59" s="1"/>
  <c r="AM53" i="59" s="1"/>
  <c r="N16" i="59"/>
  <c r="W26" i="59" s="1"/>
  <c r="O17" i="59"/>
  <c r="X27" i="59" s="1"/>
  <c r="AW52" i="59"/>
  <c r="X52" i="59"/>
  <c r="AW53" i="59"/>
  <c r="V53" i="59"/>
  <c r="AW51" i="59"/>
  <c r="Z30" i="59"/>
  <c r="W39" i="59"/>
  <c r="W51" i="59" s="1"/>
  <c r="BD39" i="59"/>
  <c r="BD51" i="59" s="1"/>
  <c r="AA40" i="59"/>
  <c r="AA52" i="59" s="1"/>
  <c r="AZ40" i="59"/>
  <c r="AZ52" i="59" s="1"/>
  <c r="W41" i="59"/>
  <c r="W53" i="59" s="1"/>
  <c r="BD41" i="59"/>
  <c r="BD53" i="59" s="1"/>
  <c r="AA59" i="59"/>
  <c r="W32" i="59"/>
  <c r="X39" i="59"/>
  <c r="X51" i="59" s="1"/>
  <c r="BE39" i="59"/>
  <c r="BE51" i="59" s="1"/>
  <c r="AB40" i="59"/>
  <c r="AB52" i="59" s="1"/>
  <c r="BA40" i="59"/>
  <c r="BA52" i="59" s="1"/>
  <c r="X41" i="59"/>
  <c r="X53" i="59" s="1"/>
  <c r="BE41" i="59"/>
  <c r="BE53" i="59" s="1"/>
  <c r="V31" i="59"/>
  <c r="X32" i="59"/>
  <c r="Y39" i="59"/>
  <c r="Y51" i="59" s="1"/>
  <c r="BB40" i="59"/>
  <c r="BB52" i="59" s="1"/>
  <c r="Y41" i="59"/>
  <c r="Y53" i="59" s="1"/>
  <c r="AK59" i="59"/>
  <c r="AK60" i="59"/>
  <c r="W31" i="59"/>
  <c r="Y32" i="59"/>
  <c r="BC40" i="59"/>
  <c r="BC52" i="59" s="1"/>
  <c r="Z41" i="59"/>
  <c r="Z53" i="59" s="1"/>
  <c r="X31" i="59"/>
  <c r="AZ39" i="59"/>
  <c r="AZ51" i="59" s="1"/>
  <c r="AA41" i="59"/>
  <c r="AA53" i="59" s="1"/>
  <c r="Y31" i="59"/>
  <c r="BA39" i="59"/>
  <c r="BA51" i="59" s="1"/>
  <c r="AB41" i="59"/>
  <c r="AB53" i="59" s="1"/>
  <c r="O126" i="58"/>
  <c r="Y18" i="58" s="1"/>
  <c r="O123" i="58"/>
  <c r="Y15" i="58" s="1"/>
  <c r="O108" i="58"/>
  <c r="X18" i="58" s="1"/>
  <c r="O106" i="58"/>
  <c r="X16" i="58" s="1"/>
  <c r="O89" i="58"/>
  <c r="W17" i="58" s="1"/>
  <c r="O87" i="58"/>
  <c r="W15" i="58" s="1"/>
  <c r="O70" i="58"/>
  <c r="V16" i="58" s="1"/>
  <c r="O74" i="58"/>
  <c r="V20" i="58" s="1"/>
  <c r="O38" i="58"/>
  <c r="T20" i="58" s="1"/>
  <c r="O17" i="58"/>
  <c r="S17" i="58" s="1"/>
  <c r="O14" i="58"/>
  <c r="S14" i="58" s="1"/>
  <c r="O18" i="58"/>
  <c r="S18" i="58" s="1"/>
  <c r="O15" i="58"/>
  <c r="S15" i="58" s="1"/>
  <c r="O19" i="58"/>
  <c r="S19" i="58" s="1"/>
  <c r="O122" i="58"/>
  <c r="Y14" i="58" s="1"/>
  <c r="O127" i="58"/>
  <c r="Y19" i="58" s="1"/>
  <c r="O124" i="58"/>
  <c r="Y16" i="58" s="1"/>
  <c r="O128" i="58"/>
  <c r="Y20" i="58" s="1"/>
  <c r="O105" i="58"/>
  <c r="X15" i="58" s="1"/>
  <c r="O109" i="58"/>
  <c r="X19" i="58" s="1"/>
  <c r="O110" i="58"/>
  <c r="X20" i="58" s="1"/>
  <c r="O91" i="58"/>
  <c r="W19" i="58" s="1"/>
  <c r="O92" i="58"/>
  <c r="W20" i="58" s="1"/>
  <c r="O86" i="58"/>
  <c r="W14" i="58" s="1"/>
  <c r="O90" i="58"/>
  <c r="W18" i="58" s="1"/>
  <c r="O71" i="58"/>
  <c r="V17" i="58" s="1"/>
  <c r="O72" i="58"/>
  <c r="V18" i="58" s="1"/>
  <c r="O73" i="58"/>
  <c r="V19" i="58" s="1"/>
  <c r="O52" i="58"/>
  <c r="U16" i="58" s="1"/>
  <c r="O54" i="58"/>
  <c r="U18" i="58" s="1"/>
  <c r="O56" i="58"/>
  <c r="U20" i="58" s="1"/>
  <c r="O34" i="58"/>
  <c r="T16" i="58" s="1"/>
  <c r="O35" i="58"/>
  <c r="T17" i="58" s="1"/>
  <c r="O33" i="58"/>
  <c r="T15" i="58" s="1"/>
  <c r="O37" i="58"/>
  <c r="T19" i="58" s="1"/>
  <c r="O16" i="58"/>
  <c r="S16" i="58" s="1"/>
  <c r="O20" i="58"/>
  <c r="S20" i="58" s="1"/>
  <c r="O108" i="57"/>
  <c r="X18" i="57" s="1"/>
  <c r="O123" i="57"/>
  <c r="Y15" i="57" s="1"/>
  <c r="O126" i="57"/>
  <c r="Y18" i="57" s="1"/>
  <c r="O106" i="57"/>
  <c r="X16" i="57" s="1"/>
  <c r="O105" i="57"/>
  <c r="X15" i="57" s="1"/>
  <c r="O88" i="57"/>
  <c r="W16" i="57" s="1"/>
  <c r="O92" i="57"/>
  <c r="W20" i="57" s="1"/>
  <c r="O74" i="57"/>
  <c r="V20" i="57" s="1"/>
  <c r="O50" i="57"/>
  <c r="U14" i="57" s="1"/>
  <c r="O54" i="57"/>
  <c r="U18" i="57" s="1"/>
  <c r="O55" i="57"/>
  <c r="U19" i="57" s="1"/>
  <c r="O56" i="57"/>
  <c r="U20" i="57" s="1"/>
  <c r="O36" i="57"/>
  <c r="T18" i="57" s="1"/>
  <c r="O19" i="57"/>
  <c r="S19" i="57" s="1"/>
  <c r="O17" i="57"/>
  <c r="S17" i="57" s="1"/>
  <c r="X26" i="55"/>
  <c r="Y27" i="55"/>
  <c r="Z28" i="55"/>
  <c r="AA29" i="55"/>
  <c r="Y26" i="55"/>
  <c r="Z27" i="55"/>
  <c r="AA28" i="55"/>
  <c r="AB29" i="55"/>
  <c r="AA26" i="55"/>
  <c r="V29" i="55"/>
  <c r="W30" i="55"/>
  <c r="O125" i="57"/>
  <c r="Y17" i="57" s="1"/>
  <c r="O127" i="57"/>
  <c r="Y19" i="57" s="1"/>
  <c r="O122" i="57"/>
  <c r="Y14" i="57" s="1"/>
  <c r="O104" i="57"/>
  <c r="X14" i="57" s="1"/>
  <c r="O109" i="57"/>
  <c r="X19" i="57" s="1"/>
  <c r="O107" i="57"/>
  <c r="X17" i="57" s="1"/>
  <c r="O87" i="57"/>
  <c r="W15" i="57" s="1"/>
  <c r="O89" i="57"/>
  <c r="W17" i="57" s="1"/>
  <c r="O86" i="57"/>
  <c r="W14" i="57" s="1"/>
  <c r="O90" i="57"/>
  <c r="W18" i="57" s="1"/>
  <c r="O72" i="57"/>
  <c r="V18" i="57" s="1"/>
  <c r="O69" i="57"/>
  <c r="V15" i="57" s="1"/>
  <c r="O70" i="57"/>
  <c r="V16" i="57" s="1"/>
  <c r="O71" i="57"/>
  <c r="V17" i="57" s="1"/>
  <c r="O73" i="57"/>
  <c r="V19" i="57" s="1"/>
  <c r="O51" i="57"/>
  <c r="U15" i="57" s="1"/>
  <c r="O52" i="57"/>
  <c r="U16" i="57" s="1"/>
  <c r="O35" i="57"/>
  <c r="T17" i="57" s="1"/>
  <c r="O37" i="57"/>
  <c r="T19" i="57" s="1"/>
  <c r="O32" i="57"/>
  <c r="T14" i="57" s="1"/>
  <c r="O33" i="57"/>
  <c r="T15" i="57" s="1"/>
  <c r="O34" i="57"/>
  <c r="T16" i="57" s="1"/>
  <c r="O18" i="57"/>
  <c r="S18" i="57" s="1"/>
  <c r="O16" i="57"/>
  <c r="S16" i="57" s="1"/>
  <c r="O14" i="57"/>
  <c r="S14" i="57" s="1"/>
  <c r="O20" i="57"/>
  <c r="S20" i="57" s="1"/>
  <c r="O122" i="56"/>
  <c r="Y14" i="56" s="1"/>
  <c r="O86" i="56"/>
  <c r="W14" i="56" s="1"/>
  <c r="O128" i="56"/>
  <c r="Y20" i="56" s="1"/>
  <c r="O106" i="56"/>
  <c r="X16" i="56" s="1"/>
  <c r="O110" i="56"/>
  <c r="X20" i="56" s="1"/>
  <c r="O107" i="56"/>
  <c r="X17" i="56" s="1"/>
  <c r="O92" i="56"/>
  <c r="W20" i="56" s="1"/>
  <c r="O71" i="56"/>
  <c r="V17" i="56" s="1"/>
  <c r="O51" i="56"/>
  <c r="U15" i="56" s="1"/>
  <c r="O55" i="56"/>
  <c r="U19" i="56" s="1"/>
  <c r="O52" i="56"/>
  <c r="U16" i="56" s="1"/>
  <c r="O32" i="56"/>
  <c r="T14" i="56" s="1"/>
  <c r="O36" i="56"/>
  <c r="T18" i="56" s="1"/>
  <c r="O33" i="56"/>
  <c r="T15" i="56" s="1"/>
  <c r="O15" i="56"/>
  <c r="S15" i="56" s="1"/>
  <c r="O14" i="56"/>
  <c r="S14" i="56" s="1"/>
  <c r="O123" i="56"/>
  <c r="Y15" i="56" s="1"/>
  <c r="O124" i="56"/>
  <c r="Y16" i="56" s="1"/>
  <c r="O126" i="56"/>
  <c r="Y18" i="56" s="1"/>
  <c r="O127" i="56"/>
  <c r="Y19" i="56" s="1"/>
  <c r="O104" i="56"/>
  <c r="X14" i="56" s="1"/>
  <c r="O109" i="56"/>
  <c r="X19" i="56" s="1"/>
  <c r="O108" i="56"/>
  <c r="X18" i="56" s="1"/>
  <c r="O105" i="56"/>
  <c r="X15" i="56" s="1"/>
  <c r="O90" i="56"/>
  <c r="W18" i="56" s="1"/>
  <c r="O91" i="56"/>
  <c r="W19" i="56" s="1"/>
  <c r="O89" i="56"/>
  <c r="W17" i="56" s="1"/>
  <c r="O87" i="56"/>
  <c r="W15" i="56" s="1"/>
  <c r="O88" i="56"/>
  <c r="W16" i="56" s="1"/>
  <c r="O72" i="56"/>
  <c r="V18" i="56" s="1"/>
  <c r="O69" i="56"/>
  <c r="V15" i="56" s="1"/>
  <c r="O73" i="56"/>
  <c r="V19" i="56" s="1"/>
  <c r="O70" i="56"/>
  <c r="V16" i="56" s="1"/>
  <c r="O53" i="56"/>
  <c r="U17" i="56" s="1"/>
  <c r="O50" i="56"/>
  <c r="U14" i="56" s="1"/>
  <c r="O54" i="56"/>
  <c r="U18" i="56" s="1"/>
  <c r="O56" i="56"/>
  <c r="U20" i="56" s="1"/>
  <c r="O34" i="56"/>
  <c r="T16" i="56" s="1"/>
  <c r="O38" i="56"/>
  <c r="T20" i="56" s="1"/>
  <c r="O37" i="56"/>
  <c r="T19" i="56" s="1"/>
  <c r="O35" i="56"/>
  <c r="T17" i="56" s="1"/>
  <c r="O18" i="56"/>
  <c r="S18" i="56" s="1"/>
  <c r="O16" i="56"/>
  <c r="S16" i="56" s="1"/>
  <c r="O19" i="56"/>
  <c r="S19" i="56" s="1"/>
  <c r="O20" i="56"/>
  <c r="S20" i="56" s="1"/>
  <c r="O17" i="56"/>
  <c r="S17" i="56" s="1"/>
  <c r="V26" i="55"/>
  <c r="W27" i="55"/>
  <c r="AB32" i="55"/>
  <c r="AB26" i="55"/>
  <c r="W29" i="55"/>
  <c r="X30" i="55"/>
  <c r="Z26" i="55"/>
  <c r="AA27" i="55"/>
  <c r="AB28" i="55"/>
  <c r="V30" i="55"/>
  <c r="BD41" i="55"/>
  <c r="BD53" i="55" s="1"/>
  <c r="AA50" i="55"/>
  <c r="AG52" i="55"/>
  <c r="Z32" i="55"/>
  <c r="Y30" i="55"/>
  <c r="AA31" i="55"/>
  <c r="BC39" i="55"/>
  <c r="BC51" i="55" s="1"/>
  <c r="V32" i="55"/>
  <c r="Z31" i="55"/>
  <c r="W49" i="55"/>
  <c r="BD39" i="55"/>
  <c r="BD51" i="55" s="1"/>
  <c r="X28" i="55"/>
  <c r="Y29" i="55"/>
  <c r="W26" i="55"/>
  <c r="X27" i="55"/>
  <c r="Y28" i="55"/>
  <c r="Z29" i="55"/>
  <c r="Z50" i="55"/>
  <c r="BC41" i="55"/>
  <c r="BC53" i="55" s="1"/>
  <c r="AB27" i="55"/>
  <c r="V28" i="55"/>
  <c r="X29" i="55"/>
  <c r="Z30" i="55"/>
  <c r="AB31" i="55"/>
  <c r="AZ40" i="55"/>
  <c r="AZ52" i="55" s="1"/>
  <c r="AA30" i="55"/>
  <c r="W32" i="55"/>
  <c r="X49" i="55"/>
  <c r="BE39" i="55"/>
  <c r="BE51" i="55" s="1"/>
  <c r="AB50" i="55"/>
  <c r="BA40" i="55"/>
  <c r="BA52" i="55" s="1"/>
  <c r="BE41" i="55"/>
  <c r="BE53" i="55" s="1"/>
  <c r="AB30" i="55"/>
  <c r="V31" i="55"/>
  <c r="X32" i="55"/>
  <c r="Y49" i="55"/>
  <c r="BB40" i="55"/>
  <c r="BB52" i="55" s="1"/>
  <c r="AK59" i="55"/>
  <c r="AK60" i="55"/>
  <c r="W31" i="55"/>
  <c r="Y32" i="55"/>
  <c r="BC40" i="55"/>
  <c r="BC52" i="55" s="1"/>
  <c r="X31" i="55"/>
  <c r="AZ39" i="55"/>
  <c r="AZ51" i="55" s="1"/>
  <c r="Y31" i="55"/>
  <c r="BA39" i="55"/>
  <c r="BA51" i="55" s="1"/>
  <c r="O123" i="54"/>
  <c r="Y15" i="54" s="1"/>
  <c r="O91" i="54"/>
  <c r="W19" i="54" s="1"/>
  <c r="O72" i="54"/>
  <c r="V18" i="54" s="1"/>
  <c r="O53" i="54"/>
  <c r="U17" i="54" s="1"/>
  <c r="O36" i="54"/>
  <c r="T18" i="54" s="1"/>
  <c r="O34" i="54"/>
  <c r="T16" i="54" s="1"/>
  <c r="O15" i="54"/>
  <c r="S15" i="54" s="1"/>
  <c r="O126" i="54"/>
  <c r="Y18" i="54" s="1"/>
  <c r="O124" i="54"/>
  <c r="Y16" i="54" s="1"/>
  <c r="O128" i="54"/>
  <c r="Y20" i="54" s="1"/>
  <c r="O107" i="54"/>
  <c r="X17" i="54" s="1"/>
  <c r="O88" i="54"/>
  <c r="W16" i="54" s="1"/>
  <c r="O51" i="54"/>
  <c r="U15" i="54" s="1"/>
  <c r="O55" i="54"/>
  <c r="U19" i="54" s="1"/>
  <c r="O32" i="54"/>
  <c r="T14" i="54" s="1"/>
  <c r="O33" i="54"/>
  <c r="T15" i="54" s="1"/>
  <c r="O17" i="54"/>
  <c r="S17" i="54" s="1"/>
  <c r="O122" i="54"/>
  <c r="Y14" i="54" s="1"/>
  <c r="O125" i="54"/>
  <c r="Y17" i="54" s="1"/>
  <c r="O127" i="54"/>
  <c r="Y19" i="54" s="1"/>
  <c r="O104" i="54"/>
  <c r="X14" i="54" s="1"/>
  <c r="O108" i="54"/>
  <c r="X18" i="54" s="1"/>
  <c r="O105" i="54"/>
  <c r="X15" i="54" s="1"/>
  <c r="O109" i="54"/>
  <c r="X19" i="54" s="1"/>
  <c r="O89" i="54"/>
  <c r="W17" i="54" s="1"/>
  <c r="O86" i="54"/>
  <c r="W14" i="54" s="1"/>
  <c r="O90" i="54"/>
  <c r="W18" i="54" s="1"/>
  <c r="O87" i="54"/>
  <c r="W15" i="54" s="1"/>
  <c r="O92" i="54"/>
  <c r="W20" i="54" s="1"/>
  <c r="O74" i="54"/>
  <c r="V20" i="54" s="1"/>
  <c r="O73" i="54"/>
  <c r="V19" i="54" s="1"/>
  <c r="O71" i="54"/>
  <c r="V17" i="54" s="1"/>
  <c r="O68" i="54"/>
  <c r="V14" i="54" s="1"/>
  <c r="O70" i="54"/>
  <c r="V16" i="54" s="1"/>
  <c r="O69" i="54"/>
  <c r="V15" i="54" s="1"/>
  <c r="O54" i="54"/>
  <c r="U18" i="54" s="1"/>
  <c r="O56" i="54"/>
  <c r="U20" i="54" s="1"/>
  <c r="O52" i="54"/>
  <c r="U16" i="54" s="1"/>
  <c r="O50" i="54"/>
  <c r="U14" i="54" s="1"/>
  <c r="O38" i="54"/>
  <c r="T20" i="54" s="1"/>
  <c r="O37" i="54"/>
  <c r="T19" i="54" s="1"/>
  <c r="O19" i="54"/>
  <c r="S19" i="54" s="1"/>
  <c r="O14" i="54"/>
  <c r="S14" i="54" s="1"/>
  <c r="O18" i="54"/>
  <c r="S18" i="54" s="1"/>
  <c r="O86" i="53"/>
  <c r="W14" i="53" s="1"/>
  <c r="O37" i="53"/>
  <c r="T19" i="53" s="1"/>
  <c r="O14" i="53"/>
  <c r="S14" i="53" s="1"/>
  <c r="O128" i="53"/>
  <c r="Y20" i="53" s="1"/>
  <c r="O107" i="53"/>
  <c r="X17" i="53" s="1"/>
  <c r="O110" i="53"/>
  <c r="X20" i="53" s="1"/>
  <c r="O89" i="53"/>
  <c r="W17" i="53" s="1"/>
  <c r="O68" i="53"/>
  <c r="V14" i="53" s="1"/>
  <c r="O69" i="53"/>
  <c r="V15" i="53" s="1"/>
  <c r="O74" i="53"/>
  <c r="V20" i="53" s="1"/>
  <c r="O52" i="53"/>
  <c r="U16" i="53" s="1"/>
  <c r="O36" i="53"/>
  <c r="T18" i="53" s="1"/>
  <c r="O20" i="53"/>
  <c r="S20" i="53" s="1"/>
  <c r="O123" i="53"/>
  <c r="Y15" i="53" s="1"/>
  <c r="O122" i="53"/>
  <c r="Y14" i="53" s="1"/>
  <c r="O127" i="53"/>
  <c r="Y19" i="53" s="1"/>
  <c r="O124" i="53"/>
  <c r="Y16" i="53" s="1"/>
  <c r="O125" i="53"/>
  <c r="Y17" i="53" s="1"/>
  <c r="O109" i="53"/>
  <c r="X19" i="53" s="1"/>
  <c r="O104" i="53"/>
  <c r="X14" i="53" s="1"/>
  <c r="O105" i="53"/>
  <c r="X15" i="53" s="1"/>
  <c r="O108" i="53"/>
  <c r="X18" i="53" s="1"/>
  <c r="O106" i="53"/>
  <c r="X16" i="53" s="1"/>
  <c r="O90" i="53"/>
  <c r="W18" i="53" s="1"/>
  <c r="O87" i="53"/>
  <c r="W15" i="53" s="1"/>
  <c r="O91" i="53"/>
  <c r="W19" i="53" s="1"/>
  <c r="O72" i="53"/>
  <c r="V18" i="53" s="1"/>
  <c r="O73" i="53"/>
  <c r="V19" i="53" s="1"/>
  <c r="O70" i="53"/>
  <c r="V16" i="53" s="1"/>
  <c r="O50" i="53"/>
  <c r="U14" i="53" s="1"/>
  <c r="O56" i="53"/>
  <c r="U20" i="53" s="1"/>
  <c r="O54" i="53"/>
  <c r="U18" i="53" s="1"/>
  <c r="O51" i="53"/>
  <c r="U15" i="53" s="1"/>
  <c r="O55" i="53"/>
  <c r="U19" i="53" s="1"/>
  <c r="O33" i="53"/>
  <c r="T15" i="53" s="1"/>
  <c r="O35" i="53"/>
  <c r="T17" i="53" s="1"/>
  <c r="O32" i="53"/>
  <c r="T14" i="53" s="1"/>
  <c r="O17" i="53"/>
  <c r="S17" i="53" s="1"/>
  <c r="O18" i="53"/>
  <c r="S18" i="53" s="1"/>
  <c r="O15" i="53"/>
  <c r="S15" i="53" s="1"/>
  <c r="O19" i="53"/>
  <c r="S19" i="53" s="1"/>
  <c r="O16" i="53"/>
  <c r="S16" i="53" s="1"/>
  <c r="O89" i="52"/>
  <c r="W17" i="52" s="1"/>
  <c r="O110" i="52"/>
  <c r="X20" i="52" s="1"/>
  <c r="O127" i="52"/>
  <c r="Y19" i="52" s="1"/>
  <c r="O52" i="52"/>
  <c r="U16" i="52" s="1"/>
  <c r="O56" i="52"/>
  <c r="U20" i="52" s="1"/>
  <c r="O86" i="52"/>
  <c r="W14" i="52" s="1"/>
  <c r="O124" i="52"/>
  <c r="Y16" i="52" s="1"/>
  <c r="O128" i="52"/>
  <c r="Y20" i="52" s="1"/>
  <c r="O35" i="52"/>
  <c r="T17" i="52" s="1"/>
  <c r="O92" i="52"/>
  <c r="W20" i="52" s="1"/>
  <c r="O105" i="52"/>
  <c r="X15" i="52" s="1"/>
  <c r="O38" i="52"/>
  <c r="T20" i="52" s="1"/>
  <c r="O72" i="52"/>
  <c r="V18" i="52" s="1"/>
  <c r="O16" i="52"/>
  <c r="S16" i="52" s="1"/>
  <c r="O53" i="52"/>
  <c r="U17" i="52" s="1"/>
  <c r="O108" i="52"/>
  <c r="X18" i="52" s="1"/>
  <c r="O18" i="52"/>
  <c r="S18" i="52" s="1"/>
  <c r="O70" i="52"/>
  <c r="V16" i="52" s="1"/>
  <c r="O54" i="52"/>
  <c r="U18" i="52" s="1"/>
  <c r="O71" i="52"/>
  <c r="V17" i="52" s="1"/>
  <c r="O91" i="52"/>
  <c r="W19" i="52" s="1"/>
  <c r="O51" i="52"/>
  <c r="U15" i="52" s="1"/>
  <c r="O88" i="52"/>
  <c r="W16" i="52" s="1"/>
  <c r="O122" i="52"/>
  <c r="Y14" i="52" s="1"/>
  <c r="O123" i="52"/>
  <c r="Y15" i="52" s="1"/>
  <c r="O125" i="52"/>
  <c r="Y17" i="52" s="1"/>
  <c r="O126" i="52"/>
  <c r="Y18" i="52" s="1"/>
  <c r="O106" i="52"/>
  <c r="X16" i="52" s="1"/>
  <c r="O109" i="52"/>
  <c r="X19" i="52" s="1"/>
  <c r="O104" i="52"/>
  <c r="X14" i="52" s="1"/>
  <c r="O107" i="52"/>
  <c r="X17" i="52" s="1"/>
  <c r="O87" i="52"/>
  <c r="W15" i="52" s="1"/>
  <c r="O90" i="52"/>
  <c r="W18" i="52" s="1"/>
  <c r="O69" i="52"/>
  <c r="V15" i="52" s="1"/>
  <c r="O74" i="52"/>
  <c r="V20" i="52" s="1"/>
  <c r="O73" i="52"/>
  <c r="V19" i="52" s="1"/>
  <c r="O68" i="52"/>
  <c r="V14" i="52" s="1"/>
  <c r="O55" i="52"/>
  <c r="U19" i="52" s="1"/>
  <c r="O50" i="52"/>
  <c r="U14" i="52" s="1"/>
  <c r="O32" i="52"/>
  <c r="T14" i="52" s="1"/>
  <c r="O36" i="52"/>
  <c r="T18" i="52" s="1"/>
  <c r="O33" i="52"/>
  <c r="T15" i="52" s="1"/>
  <c r="O37" i="52"/>
  <c r="T19" i="52" s="1"/>
  <c r="O34" i="52"/>
  <c r="T16" i="52" s="1"/>
  <c r="O15" i="52"/>
  <c r="S15" i="52" s="1"/>
  <c r="O20" i="52"/>
  <c r="S20" i="52" s="1"/>
  <c r="O17" i="52"/>
  <c r="S17" i="52" s="1"/>
  <c r="O19" i="52"/>
  <c r="S19" i="52" s="1"/>
  <c r="O14" i="52"/>
  <c r="S14" i="52" s="1"/>
  <c r="V32" i="51"/>
  <c r="W33" i="51"/>
  <c r="AA34" i="51"/>
  <c r="W38" i="51"/>
  <c r="Z32" i="51"/>
  <c r="V36" i="51"/>
  <c r="W37" i="51"/>
  <c r="V35" i="51"/>
  <c r="AB32" i="51"/>
  <c r="V34" i="51"/>
  <c r="X36" i="51"/>
  <c r="Y37" i="51"/>
  <c r="Z38" i="51"/>
  <c r="Z70" i="51"/>
  <c r="V71" i="51"/>
  <c r="AB34" i="51"/>
  <c r="AA31" i="51"/>
  <c r="Z30" i="51"/>
  <c r="AA30" i="51"/>
  <c r="AB31" i="51"/>
  <c r="AB30" i="51"/>
  <c r="AB38" i="51"/>
  <c r="AA32" i="51"/>
  <c r="X31" i="51"/>
  <c r="Z33" i="51"/>
  <c r="X35" i="51"/>
  <c r="Z36" i="51"/>
  <c r="W69" i="51"/>
  <c r="AA70" i="51"/>
  <c r="W71" i="51"/>
  <c r="X69" i="51"/>
  <c r="AB70" i="51"/>
  <c r="X71" i="51"/>
  <c r="Y32" i="51"/>
  <c r="AA37" i="51"/>
  <c r="W30" i="51"/>
  <c r="X30" i="51"/>
  <c r="Z31" i="51"/>
  <c r="X34" i="51"/>
  <c r="Z35" i="51"/>
  <c r="AB36" i="51"/>
  <c r="V37" i="51"/>
  <c r="X38" i="51"/>
  <c r="Y69" i="51"/>
  <c r="Y71" i="51"/>
  <c r="AA33" i="51"/>
  <c r="Y31" i="51"/>
  <c r="AA36" i="51"/>
  <c r="Y34" i="51"/>
  <c r="AA35" i="51"/>
  <c r="Z69" i="51"/>
  <c r="W35" i="51"/>
  <c r="Y36" i="51"/>
  <c r="Y35" i="51"/>
  <c r="AB35" i="51"/>
  <c r="AA69" i="51"/>
  <c r="O124" i="50"/>
  <c r="X14" i="50" s="1"/>
  <c r="O15" i="50"/>
  <c r="S15" i="50" s="1"/>
  <c r="O17" i="50"/>
  <c r="S17" i="50" s="1"/>
  <c r="O149" i="50"/>
  <c r="Y17" i="50" s="1"/>
  <c r="O130" i="50"/>
  <c r="X20" i="50" s="1"/>
  <c r="O127" i="50"/>
  <c r="X17" i="50" s="1"/>
  <c r="O132" i="50"/>
  <c r="X22" i="50" s="1"/>
  <c r="O109" i="50"/>
  <c r="W21" i="50" s="1"/>
  <c r="O82" i="50"/>
  <c r="V16" i="50" s="1"/>
  <c r="O86" i="50"/>
  <c r="V20" i="50" s="1"/>
  <c r="O61" i="50"/>
  <c r="U17" i="50" s="1"/>
  <c r="O66" i="50"/>
  <c r="U22" i="50" s="1"/>
  <c r="O14" i="50"/>
  <c r="S14" i="50" s="1"/>
  <c r="O18" i="50"/>
  <c r="S18" i="50" s="1"/>
  <c r="O22" i="50"/>
  <c r="S22" i="50" s="1"/>
  <c r="O147" i="50"/>
  <c r="Y15" i="50" s="1"/>
  <c r="O152" i="50"/>
  <c r="Y20" i="50" s="1"/>
  <c r="O146" i="50"/>
  <c r="Y14" i="50" s="1"/>
  <c r="O151" i="50"/>
  <c r="Y19" i="50" s="1"/>
  <c r="O148" i="50"/>
  <c r="Y16" i="50" s="1"/>
  <c r="O153" i="50"/>
  <c r="Y21" i="50" s="1"/>
  <c r="O150" i="50"/>
  <c r="Y18" i="50" s="1"/>
  <c r="O154" i="50"/>
  <c r="Y22" i="50" s="1"/>
  <c r="O128" i="50"/>
  <c r="X18" i="50" s="1"/>
  <c r="O125" i="50"/>
  <c r="X15" i="50" s="1"/>
  <c r="O131" i="50"/>
  <c r="X21" i="50" s="1"/>
  <c r="O129" i="50"/>
  <c r="X19" i="50" s="1"/>
  <c r="O126" i="50"/>
  <c r="X16" i="50" s="1"/>
  <c r="O103" i="50"/>
  <c r="W15" i="50" s="1"/>
  <c r="O107" i="50"/>
  <c r="W19" i="50" s="1"/>
  <c r="O108" i="50"/>
  <c r="W20" i="50" s="1"/>
  <c r="O104" i="50"/>
  <c r="W16" i="50" s="1"/>
  <c r="O105" i="50"/>
  <c r="W17" i="50" s="1"/>
  <c r="O88" i="50"/>
  <c r="V22" i="50" s="1"/>
  <c r="O83" i="50"/>
  <c r="V17" i="50" s="1"/>
  <c r="O87" i="50"/>
  <c r="V21" i="50" s="1"/>
  <c r="O80" i="50"/>
  <c r="V14" i="50" s="1"/>
  <c r="O84" i="50"/>
  <c r="V18" i="50" s="1"/>
  <c r="O81" i="50"/>
  <c r="V15" i="50" s="1"/>
  <c r="O85" i="50"/>
  <c r="V19" i="50" s="1"/>
  <c r="O63" i="50"/>
  <c r="U19" i="50" s="1"/>
  <c r="O65" i="50"/>
  <c r="U21" i="50" s="1"/>
  <c r="O60" i="50"/>
  <c r="U16" i="50" s="1"/>
  <c r="O64" i="50"/>
  <c r="U20" i="50" s="1"/>
  <c r="O58" i="50"/>
  <c r="U14" i="50" s="1"/>
  <c r="O62" i="50"/>
  <c r="U18" i="50" s="1"/>
  <c r="O44" i="50"/>
  <c r="T22" i="50" s="1"/>
  <c r="O39" i="50"/>
  <c r="T17" i="50" s="1"/>
  <c r="O43" i="50"/>
  <c r="T21" i="50" s="1"/>
  <c r="O40" i="50"/>
  <c r="T18" i="50" s="1"/>
  <c r="O37" i="50"/>
  <c r="T15" i="50" s="1"/>
  <c r="O41" i="50"/>
  <c r="T19" i="50" s="1"/>
  <c r="O19" i="50"/>
  <c r="S19" i="50" s="1"/>
  <c r="O16" i="50"/>
  <c r="S16" i="50" s="1"/>
  <c r="O20" i="50"/>
  <c r="S20" i="50" s="1"/>
  <c r="O21" i="50"/>
  <c r="S21" i="50" s="1"/>
  <c r="O124" i="49"/>
  <c r="X14" i="49" s="1"/>
  <c r="O128" i="49"/>
  <c r="X18" i="49" s="1"/>
  <c r="O84" i="49"/>
  <c r="V18" i="49" s="1"/>
  <c r="O61" i="49"/>
  <c r="U17" i="49" s="1"/>
  <c r="O43" i="49"/>
  <c r="T21" i="49" s="1"/>
  <c r="O42" i="49"/>
  <c r="T20" i="49" s="1"/>
  <c r="O21" i="49"/>
  <c r="S21" i="49" s="1"/>
  <c r="O150" i="49"/>
  <c r="Y18" i="49" s="1"/>
  <c r="O154" i="49"/>
  <c r="Y22" i="49" s="1"/>
  <c r="O127" i="49"/>
  <c r="X17" i="49" s="1"/>
  <c r="O106" i="49"/>
  <c r="W18" i="49" s="1"/>
  <c r="O110" i="49"/>
  <c r="W22" i="49" s="1"/>
  <c r="O107" i="49"/>
  <c r="W19" i="49" s="1"/>
  <c r="O86" i="49"/>
  <c r="V20" i="49" s="1"/>
  <c r="O83" i="49"/>
  <c r="V17" i="49" s="1"/>
  <c r="O65" i="49"/>
  <c r="U21" i="49" s="1"/>
  <c r="O60" i="49"/>
  <c r="U16" i="49" s="1"/>
  <c r="O64" i="49"/>
  <c r="U20" i="49" s="1"/>
  <c r="O58" i="49"/>
  <c r="U14" i="49" s="1"/>
  <c r="O62" i="49"/>
  <c r="U18" i="49" s="1"/>
  <c r="O37" i="49"/>
  <c r="T15" i="49" s="1"/>
  <c r="O41" i="49"/>
  <c r="T19" i="49" s="1"/>
  <c r="O22" i="49"/>
  <c r="S22" i="49" s="1"/>
  <c r="O149" i="49"/>
  <c r="Y17" i="49" s="1"/>
  <c r="O151" i="49"/>
  <c r="Y19" i="49" s="1"/>
  <c r="O148" i="49"/>
  <c r="Y16" i="49" s="1"/>
  <c r="O152" i="49"/>
  <c r="Y20" i="49" s="1"/>
  <c r="O146" i="49"/>
  <c r="Y14" i="49" s="1"/>
  <c r="O153" i="49"/>
  <c r="Y21" i="49" s="1"/>
  <c r="O129" i="49"/>
  <c r="X19" i="49" s="1"/>
  <c r="O126" i="49"/>
  <c r="X16" i="49" s="1"/>
  <c r="O131" i="49"/>
  <c r="X21" i="49" s="1"/>
  <c r="O132" i="49"/>
  <c r="X22" i="49" s="1"/>
  <c r="O125" i="49"/>
  <c r="X15" i="49" s="1"/>
  <c r="O130" i="49"/>
  <c r="X20" i="49" s="1"/>
  <c r="O104" i="49"/>
  <c r="W16" i="49" s="1"/>
  <c r="O105" i="49"/>
  <c r="W17" i="49" s="1"/>
  <c r="O108" i="49"/>
  <c r="W20" i="49" s="1"/>
  <c r="O102" i="49"/>
  <c r="W14" i="49" s="1"/>
  <c r="O109" i="49"/>
  <c r="W21" i="49" s="1"/>
  <c r="O103" i="49"/>
  <c r="W15" i="49" s="1"/>
  <c r="O85" i="49"/>
  <c r="V19" i="49" s="1"/>
  <c r="O80" i="49"/>
  <c r="V14" i="49" s="1"/>
  <c r="O87" i="49"/>
  <c r="V21" i="49" s="1"/>
  <c r="O81" i="49"/>
  <c r="V15" i="49" s="1"/>
  <c r="O88" i="49"/>
  <c r="V22" i="49" s="1"/>
  <c r="O82" i="49"/>
  <c r="V16" i="49" s="1"/>
  <c r="O66" i="49"/>
  <c r="U22" i="49" s="1"/>
  <c r="O63" i="49"/>
  <c r="U19" i="49" s="1"/>
  <c r="O36" i="49"/>
  <c r="T14" i="49" s="1"/>
  <c r="O39" i="49"/>
  <c r="T17" i="49" s="1"/>
  <c r="O38" i="49"/>
  <c r="T16" i="49" s="1"/>
  <c r="O15" i="49"/>
  <c r="S15" i="49" s="1"/>
  <c r="O20" i="49"/>
  <c r="S20" i="49" s="1"/>
  <c r="O18" i="49"/>
  <c r="S18" i="49" s="1"/>
  <c r="O16" i="49"/>
  <c r="S16" i="49" s="1"/>
  <c r="O17" i="49"/>
  <c r="S17" i="49" s="1"/>
  <c r="O127" i="48"/>
  <c r="X17" i="48" s="1"/>
  <c r="O131" i="48"/>
  <c r="X21" i="48" s="1"/>
  <c r="O124" i="48"/>
  <c r="X14" i="48" s="1"/>
  <c r="O132" i="48"/>
  <c r="X22" i="48" s="1"/>
  <c r="O20" i="48"/>
  <c r="S20" i="48" s="1"/>
  <c r="O147" i="48"/>
  <c r="Y15" i="48" s="1"/>
  <c r="O151" i="48"/>
  <c r="Y19" i="48" s="1"/>
  <c r="O148" i="48"/>
  <c r="Y16" i="48" s="1"/>
  <c r="O154" i="48"/>
  <c r="Y22" i="48" s="1"/>
  <c r="O126" i="48"/>
  <c r="X16" i="48" s="1"/>
  <c r="O130" i="48"/>
  <c r="X20" i="48" s="1"/>
  <c r="O129" i="48"/>
  <c r="X19" i="48" s="1"/>
  <c r="O106" i="48"/>
  <c r="W18" i="48" s="1"/>
  <c r="O84" i="48"/>
  <c r="V18" i="48" s="1"/>
  <c r="O88" i="48"/>
  <c r="V22" i="48" s="1"/>
  <c r="O85" i="48"/>
  <c r="V19" i="48" s="1"/>
  <c r="O87" i="48"/>
  <c r="V21" i="48" s="1"/>
  <c r="O60" i="48"/>
  <c r="U16" i="48" s="1"/>
  <c r="O65" i="48"/>
  <c r="U21" i="48" s="1"/>
  <c r="O58" i="48"/>
  <c r="U14" i="48" s="1"/>
  <c r="O66" i="48"/>
  <c r="U22" i="48" s="1"/>
  <c r="O63" i="48"/>
  <c r="U19" i="48" s="1"/>
  <c r="O38" i="48"/>
  <c r="T16" i="48" s="1"/>
  <c r="O43" i="48"/>
  <c r="T21" i="48" s="1"/>
  <c r="O39" i="48"/>
  <c r="T17" i="48" s="1"/>
  <c r="O42" i="48"/>
  <c r="T20" i="48" s="1"/>
  <c r="O15" i="48"/>
  <c r="S15" i="48" s="1"/>
  <c r="O16" i="48"/>
  <c r="S16" i="48" s="1"/>
  <c r="O152" i="48"/>
  <c r="Y20" i="48" s="1"/>
  <c r="O153" i="48"/>
  <c r="Y21" i="48" s="1"/>
  <c r="O150" i="48"/>
  <c r="Y18" i="48" s="1"/>
  <c r="O146" i="48"/>
  <c r="Y14" i="48" s="1"/>
  <c r="O149" i="48"/>
  <c r="Y17" i="48" s="1"/>
  <c r="O125" i="48"/>
  <c r="X15" i="48" s="1"/>
  <c r="O128" i="48"/>
  <c r="X18" i="48" s="1"/>
  <c r="O103" i="48"/>
  <c r="W15" i="48" s="1"/>
  <c r="O107" i="48"/>
  <c r="W19" i="48" s="1"/>
  <c r="O104" i="48"/>
  <c r="W16" i="48" s="1"/>
  <c r="O108" i="48"/>
  <c r="W20" i="48" s="1"/>
  <c r="O105" i="48"/>
  <c r="W17" i="48" s="1"/>
  <c r="O109" i="48"/>
  <c r="W21" i="48" s="1"/>
  <c r="O102" i="48"/>
  <c r="W14" i="48" s="1"/>
  <c r="O110" i="48"/>
  <c r="W22" i="48" s="1"/>
  <c r="O83" i="48"/>
  <c r="V17" i="48" s="1"/>
  <c r="O86" i="48"/>
  <c r="V20" i="48" s="1"/>
  <c r="O81" i="48"/>
  <c r="V15" i="48" s="1"/>
  <c r="O59" i="48"/>
  <c r="U15" i="48" s="1"/>
  <c r="O64" i="48"/>
  <c r="U20" i="48" s="1"/>
  <c r="O61" i="48"/>
  <c r="U17" i="48" s="1"/>
  <c r="O62" i="48"/>
  <c r="U18" i="48" s="1"/>
  <c r="O40" i="48"/>
  <c r="T18" i="48" s="1"/>
  <c r="O41" i="48"/>
  <c r="T19" i="48" s="1"/>
  <c r="O44" i="48"/>
  <c r="T22" i="48" s="1"/>
  <c r="O36" i="48"/>
  <c r="T14" i="48" s="1"/>
  <c r="O37" i="48"/>
  <c r="T15" i="48" s="1"/>
  <c r="O22" i="48"/>
  <c r="S22" i="48" s="1"/>
  <c r="O19" i="48"/>
  <c r="S19" i="48" s="1"/>
  <c r="O21" i="48"/>
  <c r="S21" i="48" s="1"/>
  <c r="O17" i="48"/>
  <c r="S17" i="48" s="1"/>
  <c r="S20" i="46"/>
  <c r="M22" i="46"/>
  <c r="V32" i="46" s="1"/>
  <c r="Z28" i="46"/>
  <c r="X27" i="46"/>
  <c r="AG51" i="46"/>
  <c r="AR51" i="46"/>
  <c r="V54" i="46"/>
  <c r="AJ52" i="46"/>
  <c r="AU52" i="46"/>
  <c r="Y55" i="46"/>
  <c r="AJ51" i="46"/>
  <c r="AU51" i="46"/>
  <c r="V26" i="46"/>
  <c r="BF51" i="46"/>
  <c r="W27" i="46"/>
  <c r="X28" i="46"/>
  <c r="Y29" i="46"/>
  <c r="Z30" i="46"/>
  <c r="AL51" i="46"/>
  <c r="AZ40" i="46"/>
  <c r="AZ52" i="46" s="1"/>
  <c r="AQ52" i="46"/>
  <c r="AA26" i="46"/>
  <c r="AB27" i="46"/>
  <c r="V29" i="46"/>
  <c r="AZ51" i="46"/>
  <c r="AB29" i="46"/>
  <c r="V30" i="46"/>
  <c r="V28" i="46"/>
  <c r="W29" i="46"/>
  <c r="Z32" i="46"/>
  <c r="X31" i="46"/>
  <c r="AU60" i="46"/>
  <c r="V27" i="46"/>
  <c r="W28" i="46"/>
  <c r="X29" i="46"/>
  <c r="BB51" i="46"/>
  <c r="AA56" i="46"/>
  <c r="AF51" i="46"/>
  <c r="AA55" i="46"/>
  <c r="AP52" i="46"/>
  <c r="BD41" i="46"/>
  <c r="BD53" i="46" s="1"/>
  <c r="BE60" i="46"/>
  <c r="W54" i="46"/>
  <c r="AF52" i="46"/>
  <c r="AK59" i="46"/>
  <c r="W26" i="46"/>
  <c r="Y28" i="46"/>
  <c r="Z29" i="46"/>
  <c r="AA30" i="46"/>
  <c r="AU59" i="46"/>
  <c r="X26" i="46"/>
  <c r="Y27" i="46"/>
  <c r="AA29" i="46"/>
  <c r="AB30" i="46"/>
  <c r="AH52" i="46"/>
  <c r="AS52" i="46"/>
  <c r="BE59" i="46"/>
  <c r="AK61" i="46"/>
  <c r="Y26" i="46"/>
  <c r="Z27" i="46"/>
  <c r="AA28" i="46"/>
  <c r="V31" i="46"/>
  <c r="W32" i="46"/>
  <c r="AH53" i="46"/>
  <c r="AS53" i="46"/>
  <c r="AU61" i="46"/>
  <c r="AB26" i="46"/>
  <c r="Z26" i="46"/>
  <c r="AA27" i="46"/>
  <c r="AB28" i="46"/>
  <c r="W55" i="46"/>
  <c r="X32" i="46"/>
  <c r="AK51" i="46"/>
  <c r="AV51" i="46"/>
  <c r="AI53" i="46"/>
  <c r="AT53" i="46"/>
  <c r="BE61" i="46"/>
  <c r="W56" i="46"/>
  <c r="W31" i="46"/>
  <c r="Y32" i="46"/>
  <c r="BC39" i="46"/>
  <c r="BC51" i="46" s="1"/>
  <c r="Z55" i="46"/>
  <c r="V56" i="46"/>
  <c r="BC41" i="46"/>
  <c r="BC53" i="46" s="1"/>
  <c r="W30" i="46"/>
  <c r="Y31" i="46"/>
  <c r="AA32" i="46"/>
  <c r="X54" i="46"/>
  <c r="BE39" i="46"/>
  <c r="BE51" i="46" s="1"/>
  <c r="AB55" i="46"/>
  <c r="BA40" i="46"/>
  <c r="BA52" i="46" s="1"/>
  <c r="X56" i="46"/>
  <c r="BE41" i="46"/>
  <c r="BE53" i="46" s="1"/>
  <c r="X30" i="46"/>
  <c r="Z31" i="46"/>
  <c r="AB32" i="46"/>
  <c r="Y54" i="46"/>
  <c r="BB40" i="46"/>
  <c r="BB52" i="46" s="1"/>
  <c r="Y56" i="46"/>
  <c r="Y30" i="46"/>
  <c r="AA31" i="46"/>
  <c r="Z54" i="46"/>
  <c r="V55" i="46"/>
  <c r="Z56" i="46"/>
  <c r="AB31" i="46"/>
  <c r="AA54" i="46"/>
  <c r="AZ41" i="46"/>
  <c r="AZ53" i="46" s="1"/>
  <c r="AB54" i="46"/>
  <c r="BA41" i="46"/>
  <c r="BA53" i="46" s="1"/>
  <c r="R18" i="45"/>
  <c r="M33" i="45"/>
  <c r="V33" i="45" s="1"/>
  <c r="W30" i="45"/>
  <c r="AA32" i="45"/>
  <c r="V34" i="45"/>
  <c r="X35" i="45"/>
  <c r="Z36" i="45"/>
  <c r="V30" i="45"/>
  <c r="X31" i="45"/>
  <c r="Z32" i="45"/>
  <c r="AB33" i="45"/>
  <c r="W35" i="45"/>
  <c r="AA37" i="45"/>
  <c r="Y30" i="45"/>
  <c r="AA31" i="45"/>
  <c r="Z30" i="45"/>
  <c r="AB31" i="45"/>
  <c r="W33" i="45"/>
  <c r="W37" i="45"/>
  <c r="AA30" i="45"/>
  <c r="V32" i="45"/>
  <c r="Y33" i="45"/>
  <c r="V36" i="45"/>
  <c r="X37" i="45"/>
  <c r="X30" i="45"/>
  <c r="Z31" i="45"/>
  <c r="AB32" i="45"/>
  <c r="W31" i="45"/>
  <c r="Y32" i="45"/>
  <c r="AA33" i="45"/>
  <c r="Z37" i="45"/>
  <c r="Y31" i="45"/>
  <c r="M19" i="45"/>
  <c r="V31" i="45" s="1"/>
  <c r="N20" i="45"/>
  <c r="W32" i="45" s="1"/>
  <c r="O21" i="45"/>
  <c r="X33" i="45" s="1"/>
  <c r="P22" i="45"/>
  <c r="BB45" i="45" s="1"/>
  <c r="BB57" i="45" s="1"/>
  <c r="Q23" i="45"/>
  <c r="BC46" i="45" s="1"/>
  <c r="BC58" i="45" s="1"/>
  <c r="R24" i="45"/>
  <c r="AA47" i="45" s="1"/>
  <c r="AA59" i="45" s="1"/>
  <c r="S25" i="45"/>
  <c r="AB37" i="45" s="1"/>
  <c r="AW59" i="45"/>
  <c r="AW58" i="45"/>
  <c r="AM59" i="45"/>
  <c r="AW57" i="45"/>
  <c r="AM58" i="45"/>
  <c r="AM57" i="45"/>
  <c r="V35" i="45"/>
  <c r="W34" i="45"/>
  <c r="Y35" i="45"/>
  <c r="V45" i="45"/>
  <c r="V57" i="45" s="1"/>
  <c r="BC45" i="45"/>
  <c r="BC57" i="45" s="1"/>
  <c r="V47" i="45"/>
  <c r="V59" i="45" s="1"/>
  <c r="BC47" i="45"/>
  <c r="BC59" i="45" s="1"/>
  <c r="X34" i="45"/>
  <c r="AB36" i="45"/>
  <c r="W45" i="45"/>
  <c r="W57" i="45" s="1"/>
  <c r="BD45" i="45"/>
  <c r="BD57" i="45" s="1"/>
  <c r="AA46" i="45"/>
  <c r="AA58" i="45" s="1"/>
  <c r="AZ46" i="45"/>
  <c r="AZ58" i="45" s="1"/>
  <c r="W47" i="45"/>
  <c r="W59" i="45" s="1"/>
  <c r="Z33" i="45"/>
  <c r="AA35" i="45"/>
  <c r="X45" i="45"/>
  <c r="X57" i="45" s="1"/>
  <c r="BE45" i="45"/>
  <c r="BE57" i="45" s="1"/>
  <c r="AB46" i="45"/>
  <c r="AB58" i="45" s="1"/>
  <c r="BA46" i="45"/>
  <c r="BA58" i="45" s="1"/>
  <c r="X47" i="45"/>
  <c r="X59" i="45" s="1"/>
  <c r="BE47" i="45"/>
  <c r="BE59" i="45" s="1"/>
  <c r="Z34" i="45"/>
  <c r="AB35" i="45"/>
  <c r="BB46" i="45"/>
  <c r="BB58" i="45" s="1"/>
  <c r="Y47" i="45"/>
  <c r="Y59" i="45" s="1"/>
  <c r="AB30" i="45"/>
  <c r="AB34" i="45"/>
  <c r="AA34" i="45"/>
  <c r="W36" i="45"/>
  <c r="Z47" i="45"/>
  <c r="Z59" i="45" s="1"/>
  <c r="W46" i="45"/>
  <c r="W58" i="45" s="1"/>
  <c r="X32" i="45"/>
  <c r="Y36" i="45"/>
  <c r="X46" i="45"/>
  <c r="X58" i="45" s="1"/>
  <c r="O123" i="44"/>
  <c r="Y15" i="44" s="1"/>
  <c r="O89" i="44"/>
  <c r="W17" i="44" s="1"/>
  <c r="O87" i="44"/>
  <c r="W15" i="44" s="1"/>
  <c r="O68" i="44"/>
  <c r="V14" i="44" s="1"/>
  <c r="O55" i="44"/>
  <c r="U19" i="44" s="1"/>
  <c r="O36" i="44"/>
  <c r="T18" i="44" s="1"/>
  <c r="O38" i="44"/>
  <c r="T20" i="44" s="1"/>
  <c r="O14" i="44"/>
  <c r="S14" i="44" s="1"/>
  <c r="O18" i="44"/>
  <c r="S18" i="44" s="1"/>
  <c r="O15" i="44"/>
  <c r="S15" i="44" s="1"/>
  <c r="O125" i="44"/>
  <c r="Y17" i="44" s="1"/>
  <c r="O122" i="44"/>
  <c r="Y14" i="44" s="1"/>
  <c r="O127" i="44"/>
  <c r="Y19" i="44" s="1"/>
  <c r="O124" i="44"/>
  <c r="Y16" i="44" s="1"/>
  <c r="O128" i="44"/>
  <c r="Y20" i="44" s="1"/>
  <c r="O110" i="44"/>
  <c r="X20" i="44" s="1"/>
  <c r="O107" i="44"/>
  <c r="X17" i="44" s="1"/>
  <c r="O108" i="44"/>
  <c r="X18" i="44" s="1"/>
  <c r="O105" i="44"/>
  <c r="X15" i="44" s="1"/>
  <c r="O109" i="44"/>
  <c r="X19" i="44" s="1"/>
  <c r="O86" i="44"/>
  <c r="W14" i="44" s="1"/>
  <c r="O90" i="44"/>
  <c r="W18" i="44" s="1"/>
  <c r="O88" i="44"/>
  <c r="W16" i="44" s="1"/>
  <c r="O92" i="44"/>
  <c r="W20" i="44" s="1"/>
  <c r="O91" i="44"/>
  <c r="W19" i="44" s="1"/>
  <c r="O71" i="44"/>
  <c r="V17" i="44" s="1"/>
  <c r="O72" i="44"/>
  <c r="V18" i="44" s="1"/>
  <c r="O69" i="44"/>
  <c r="V15" i="44" s="1"/>
  <c r="O73" i="44"/>
  <c r="V19" i="44" s="1"/>
  <c r="O56" i="44"/>
  <c r="U20" i="44" s="1"/>
  <c r="O53" i="44"/>
  <c r="U17" i="44" s="1"/>
  <c r="O50" i="44"/>
  <c r="U14" i="44" s="1"/>
  <c r="O54" i="44"/>
  <c r="U18" i="44" s="1"/>
  <c r="O51" i="44"/>
  <c r="U15" i="44" s="1"/>
  <c r="O34" i="44"/>
  <c r="T16" i="44" s="1"/>
  <c r="O32" i="44"/>
  <c r="T14" i="44" s="1"/>
  <c r="O35" i="44"/>
  <c r="T17" i="44" s="1"/>
  <c r="O33" i="44"/>
  <c r="T15" i="44" s="1"/>
  <c r="O17" i="44"/>
  <c r="S17" i="44" s="1"/>
  <c r="O20" i="44"/>
  <c r="S20" i="44" s="1"/>
  <c r="O16" i="44"/>
  <c r="S16" i="44" s="1"/>
  <c r="O122" i="43"/>
  <c r="Y14" i="43" s="1"/>
  <c r="O88" i="43"/>
  <c r="W16" i="43" s="1"/>
  <c r="O92" i="43"/>
  <c r="W20" i="43" s="1"/>
  <c r="O71" i="43"/>
  <c r="V17" i="43" s="1"/>
  <c r="O52" i="43"/>
  <c r="U16" i="43" s="1"/>
  <c r="O50" i="43"/>
  <c r="U14" i="43" s="1"/>
  <c r="O128" i="43"/>
  <c r="Y20" i="43" s="1"/>
  <c r="O106" i="43"/>
  <c r="X16" i="43" s="1"/>
  <c r="O110" i="43"/>
  <c r="X20" i="43" s="1"/>
  <c r="O89" i="43"/>
  <c r="W17" i="43" s="1"/>
  <c r="O86" i="43"/>
  <c r="W14" i="43" s="1"/>
  <c r="O90" i="43"/>
  <c r="W18" i="43" s="1"/>
  <c r="O87" i="43"/>
  <c r="W15" i="43" s="1"/>
  <c r="O74" i="43"/>
  <c r="V20" i="43" s="1"/>
  <c r="O53" i="43"/>
  <c r="U17" i="43" s="1"/>
  <c r="O56" i="43"/>
  <c r="U20" i="43" s="1"/>
  <c r="O33" i="43"/>
  <c r="T15" i="43" s="1"/>
  <c r="O14" i="43"/>
  <c r="S14" i="43" s="1"/>
  <c r="O18" i="43"/>
  <c r="S18" i="43" s="1"/>
  <c r="O19" i="43"/>
  <c r="S19" i="43" s="1"/>
  <c r="O126" i="43"/>
  <c r="Y18" i="43" s="1"/>
  <c r="O123" i="43"/>
  <c r="Y15" i="43" s="1"/>
  <c r="O127" i="43"/>
  <c r="Y19" i="43" s="1"/>
  <c r="O124" i="43"/>
  <c r="Y16" i="43" s="1"/>
  <c r="O125" i="43"/>
  <c r="Y17" i="43" s="1"/>
  <c r="O105" i="43"/>
  <c r="X15" i="43" s="1"/>
  <c r="O109" i="43"/>
  <c r="X19" i="43" s="1"/>
  <c r="O104" i="43"/>
  <c r="X14" i="43" s="1"/>
  <c r="O108" i="43"/>
  <c r="X18" i="43" s="1"/>
  <c r="O107" i="43"/>
  <c r="X17" i="43" s="1"/>
  <c r="O91" i="43"/>
  <c r="W19" i="43" s="1"/>
  <c r="O68" i="43"/>
  <c r="V14" i="43" s="1"/>
  <c r="O69" i="43"/>
  <c r="V15" i="43" s="1"/>
  <c r="O72" i="43"/>
  <c r="V18" i="43" s="1"/>
  <c r="O73" i="43"/>
  <c r="V19" i="43" s="1"/>
  <c r="O70" i="43"/>
  <c r="V16" i="43" s="1"/>
  <c r="O51" i="43"/>
  <c r="U15" i="43" s="1"/>
  <c r="O54" i="43"/>
  <c r="U18" i="43" s="1"/>
  <c r="O55" i="43"/>
  <c r="U19" i="43" s="1"/>
  <c r="O38" i="43"/>
  <c r="T20" i="43" s="1"/>
  <c r="O35" i="43"/>
  <c r="T17" i="43" s="1"/>
  <c r="O34" i="43"/>
  <c r="T16" i="43" s="1"/>
  <c r="O32" i="43"/>
  <c r="T14" i="43" s="1"/>
  <c r="O36" i="43"/>
  <c r="T18" i="43" s="1"/>
  <c r="O37" i="43"/>
  <c r="T19" i="43" s="1"/>
  <c r="O17" i="43"/>
  <c r="S17" i="43" s="1"/>
  <c r="O20" i="43"/>
  <c r="S20" i="43" s="1"/>
  <c r="O16" i="43"/>
  <c r="S16" i="43" s="1"/>
  <c r="O15" i="43"/>
  <c r="S15" i="43" s="1"/>
  <c r="O108" i="42"/>
  <c r="X18" i="42" s="1"/>
  <c r="O107" i="42"/>
  <c r="X17" i="42" s="1"/>
  <c r="O86" i="42"/>
  <c r="W14" i="42" s="1"/>
  <c r="O52" i="42"/>
  <c r="U16" i="42" s="1"/>
  <c r="O56" i="42"/>
  <c r="U20" i="42" s="1"/>
  <c r="O32" i="42"/>
  <c r="T14" i="42" s="1"/>
  <c r="O122" i="42"/>
  <c r="Y14" i="42" s="1"/>
  <c r="O126" i="42"/>
  <c r="Y18" i="42" s="1"/>
  <c r="O127" i="42"/>
  <c r="Y19" i="42" s="1"/>
  <c r="O109" i="42"/>
  <c r="X19" i="42" s="1"/>
  <c r="O106" i="42"/>
  <c r="X16" i="42" s="1"/>
  <c r="O89" i="42"/>
  <c r="W17" i="42" s="1"/>
  <c r="O91" i="42"/>
  <c r="W19" i="42" s="1"/>
  <c r="O88" i="42"/>
  <c r="W16" i="42" s="1"/>
  <c r="O74" i="42"/>
  <c r="V20" i="42" s="1"/>
  <c r="O73" i="42"/>
  <c r="V19" i="42" s="1"/>
  <c r="O69" i="42"/>
  <c r="V15" i="42" s="1"/>
  <c r="O55" i="42"/>
  <c r="U19" i="42" s="1"/>
  <c r="O51" i="42"/>
  <c r="U15" i="42" s="1"/>
  <c r="O53" i="42"/>
  <c r="U17" i="42" s="1"/>
  <c r="O50" i="42"/>
  <c r="U14" i="42" s="1"/>
  <c r="O38" i="42"/>
  <c r="T20" i="42" s="1"/>
  <c r="O37" i="42"/>
  <c r="T19" i="42" s="1"/>
  <c r="O33" i="42"/>
  <c r="T15" i="42" s="1"/>
  <c r="O16" i="42"/>
  <c r="S16" i="42" s="1"/>
  <c r="O20" i="42"/>
  <c r="S20" i="42" s="1"/>
  <c r="O19" i="42"/>
  <c r="S19" i="42" s="1"/>
  <c r="O18" i="42"/>
  <c r="S18" i="42" s="1"/>
  <c r="O123" i="42"/>
  <c r="Y15" i="42" s="1"/>
  <c r="O124" i="42"/>
  <c r="Y16" i="42" s="1"/>
  <c r="O125" i="42"/>
  <c r="Y17" i="42" s="1"/>
  <c r="O104" i="42"/>
  <c r="X14" i="42" s="1"/>
  <c r="O105" i="42"/>
  <c r="X15" i="42" s="1"/>
  <c r="O90" i="42"/>
  <c r="W18" i="42" s="1"/>
  <c r="O87" i="42"/>
  <c r="W15" i="42" s="1"/>
  <c r="O71" i="42"/>
  <c r="V17" i="42" s="1"/>
  <c r="O68" i="42"/>
  <c r="V14" i="42" s="1"/>
  <c r="O72" i="42"/>
  <c r="V18" i="42" s="1"/>
  <c r="O70" i="42"/>
  <c r="V16" i="42" s="1"/>
  <c r="O54" i="42"/>
  <c r="U18" i="42" s="1"/>
  <c r="O34" i="42"/>
  <c r="T16" i="42" s="1"/>
  <c r="O35" i="42"/>
  <c r="T17" i="42" s="1"/>
  <c r="O36" i="42"/>
  <c r="T18" i="42" s="1"/>
  <c r="O15" i="42"/>
  <c r="S15" i="42" s="1"/>
  <c r="O17" i="42"/>
  <c r="S17" i="42" s="1"/>
  <c r="O14" i="42"/>
  <c r="S14" i="42" s="1"/>
  <c r="O146" i="41"/>
  <c r="Y14" i="41" s="1"/>
  <c r="O150" i="41"/>
  <c r="Y18" i="41" s="1"/>
  <c r="O148" i="41"/>
  <c r="Y16" i="41" s="1"/>
  <c r="O152" i="41"/>
  <c r="Y20" i="41" s="1"/>
  <c r="O154" i="41"/>
  <c r="Y22" i="41" s="1"/>
  <c r="O151" i="41"/>
  <c r="Y19" i="41" s="1"/>
  <c r="O130" i="41"/>
  <c r="X20" i="41" s="1"/>
  <c r="O102" i="41"/>
  <c r="W14" i="41" s="1"/>
  <c r="O109" i="41"/>
  <c r="W21" i="41" s="1"/>
  <c r="O80" i="41"/>
  <c r="V14" i="41" s="1"/>
  <c r="O81" i="41"/>
  <c r="V15" i="41" s="1"/>
  <c r="O62" i="41"/>
  <c r="U18" i="41" s="1"/>
  <c r="O66" i="41"/>
  <c r="U22" i="41" s="1"/>
  <c r="O60" i="41"/>
  <c r="U16" i="41" s="1"/>
  <c r="O39" i="41"/>
  <c r="T17" i="41" s="1"/>
  <c r="O38" i="41"/>
  <c r="T16" i="41" s="1"/>
  <c r="O14" i="41"/>
  <c r="S14" i="41" s="1"/>
  <c r="O18" i="41"/>
  <c r="S18" i="41" s="1"/>
  <c r="O22" i="41"/>
  <c r="S22" i="41" s="1"/>
  <c r="O153" i="41"/>
  <c r="Y21" i="41" s="1"/>
  <c r="O147" i="41"/>
  <c r="Y15" i="41" s="1"/>
  <c r="O126" i="41"/>
  <c r="X16" i="41" s="1"/>
  <c r="O127" i="41"/>
  <c r="X17" i="41" s="1"/>
  <c r="O124" i="41"/>
  <c r="X14" i="41" s="1"/>
  <c r="O105" i="41"/>
  <c r="W17" i="41" s="1"/>
  <c r="O106" i="41"/>
  <c r="W18" i="41" s="1"/>
  <c r="O103" i="41"/>
  <c r="W15" i="41" s="1"/>
  <c r="O107" i="41"/>
  <c r="W19" i="41" s="1"/>
  <c r="O85" i="41"/>
  <c r="V19" i="41" s="1"/>
  <c r="O82" i="41"/>
  <c r="V16" i="41" s="1"/>
  <c r="O86" i="41"/>
  <c r="V20" i="41" s="1"/>
  <c r="O84" i="41"/>
  <c r="V18" i="41" s="1"/>
  <c r="O61" i="41"/>
  <c r="U17" i="41" s="1"/>
  <c r="O65" i="41"/>
  <c r="U21" i="41" s="1"/>
  <c r="O63" i="41"/>
  <c r="U19" i="41" s="1"/>
  <c r="O64" i="41"/>
  <c r="U20" i="41" s="1"/>
  <c r="O42" i="41"/>
  <c r="T20" i="41" s="1"/>
  <c r="O36" i="41"/>
  <c r="T14" i="41" s="1"/>
  <c r="O43" i="41"/>
  <c r="T21" i="41" s="1"/>
  <c r="O44" i="41"/>
  <c r="T22" i="41" s="1"/>
  <c r="O19" i="41"/>
  <c r="S19" i="41" s="1"/>
  <c r="O17" i="41"/>
  <c r="S17" i="41" s="1"/>
  <c r="O20" i="41"/>
  <c r="S20" i="41" s="1"/>
  <c r="O16" i="41"/>
  <c r="S16" i="41" s="1"/>
  <c r="O15" i="41"/>
  <c r="S15" i="41" s="1"/>
  <c r="O21" i="41"/>
  <c r="S21" i="41" s="1"/>
  <c r="N154" i="40"/>
  <c r="M154" i="40"/>
  <c r="N153" i="40"/>
  <c r="M153" i="40"/>
  <c r="N152" i="40"/>
  <c r="M152" i="40"/>
  <c r="N151" i="40"/>
  <c r="M151" i="40"/>
  <c r="N150" i="40"/>
  <c r="M150" i="40"/>
  <c r="N149" i="40"/>
  <c r="M149" i="40"/>
  <c r="N148" i="40"/>
  <c r="M148" i="40"/>
  <c r="N147" i="40"/>
  <c r="M147" i="40"/>
  <c r="N146" i="40"/>
  <c r="M146" i="40"/>
  <c r="N132" i="40"/>
  <c r="M132" i="40"/>
  <c r="N131" i="40"/>
  <c r="M131" i="40"/>
  <c r="N130" i="40"/>
  <c r="M130" i="40"/>
  <c r="N129" i="40"/>
  <c r="M129" i="40"/>
  <c r="N128" i="40"/>
  <c r="M128" i="40"/>
  <c r="N127" i="40"/>
  <c r="M127" i="40"/>
  <c r="N126" i="40"/>
  <c r="M126" i="40"/>
  <c r="N125" i="40"/>
  <c r="M125" i="40"/>
  <c r="N124" i="40"/>
  <c r="M124" i="40"/>
  <c r="N110" i="40"/>
  <c r="M110" i="40"/>
  <c r="N109" i="40"/>
  <c r="M109" i="40"/>
  <c r="N108" i="40"/>
  <c r="M108" i="40"/>
  <c r="N107" i="40"/>
  <c r="M107" i="40"/>
  <c r="N106" i="40"/>
  <c r="M106" i="40"/>
  <c r="N105" i="40"/>
  <c r="M105" i="40"/>
  <c r="N104" i="40"/>
  <c r="M104" i="40"/>
  <c r="N103" i="40"/>
  <c r="M103" i="40"/>
  <c r="N102" i="40"/>
  <c r="M102" i="40"/>
  <c r="N88" i="40"/>
  <c r="O88" i="40" s="1"/>
  <c r="V22" i="40" s="1"/>
  <c r="N87" i="40"/>
  <c r="M87" i="40"/>
  <c r="N86" i="40"/>
  <c r="M86" i="40"/>
  <c r="N85" i="40"/>
  <c r="M85" i="40"/>
  <c r="N84" i="40"/>
  <c r="M84" i="40"/>
  <c r="N83" i="40"/>
  <c r="M83" i="40"/>
  <c r="N82" i="40"/>
  <c r="M82" i="40"/>
  <c r="N81" i="40"/>
  <c r="M81" i="40"/>
  <c r="N80" i="40"/>
  <c r="O80" i="40" s="1"/>
  <c r="V14" i="40" s="1"/>
  <c r="M80" i="40"/>
  <c r="N66" i="40"/>
  <c r="N65" i="40"/>
  <c r="M65" i="40"/>
  <c r="N64" i="40"/>
  <c r="M64" i="40"/>
  <c r="N63" i="40"/>
  <c r="M63" i="40"/>
  <c r="N62" i="40"/>
  <c r="M62" i="40"/>
  <c r="N61" i="40"/>
  <c r="M61" i="40"/>
  <c r="N60" i="40"/>
  <c r="M60" i="40"/>
  <c r="N59" i="40"/>
  <c r="M59" i="40"/>
  <c r="N58" i="40"/>
  <c r="M58" i="40"/>
  <c r="N44" i="40"/>
  <c r="M44" i="40"/>
  <c r="N43" i="40"/>
  <c r="M43" i="40"/>
  <c r="N42" i="40"/>
  <c r="M42" i="40"/>
  <c r="N41" i="40"/>
  <c r="M41" i="40"/>
  <c r="N40" i="40"/>
  <c r="M40" i="40"/>
  <c r="N39" i="40"/>
  <c r="M39" i="40"/>
  <c r="N38" i="40"/>
  <c r="M38" i="40"/>
  <c r="N37" i="40"/>
  <c r="M37" i="40"/>
  <c r="N36" i="40"/>
  <c r="M36" i="40"/>
  <c r="N22" i="40"/>
  <c r="O22" i="40" s="1"/>
  <c r="S22" i="40" s="1"/>
  <c r="M22" i="40"/>
  <c r="N21" i="40"/>
  <c r="M21" i="40"/>
  <c r="N20" i="40"/>
  <c r="M20" i="40"/>
  <c r="N19" i="40"/>
  <c r="M19" i="40"/>
  <c r="N18" i="40"/>
  <c r="M18" i="40"/>
  <c r="N17" i="40"/>
  <c r="M17" i="40"/>
  <c r="N16" i="40"/>
  <c r="M16" i="40"/>
  <c r="N15" i="40"/>
  <c r="M15" i="40"/>
  <c r="N14" i="40"/>
  <c r="M14" i="40"/>
  <c r="B10" i="40"/>
  <c r="N20" i="39"/>
  <c r="N14" i="39"/>
  <c r="N42" i="39"/>
  <c r="N41" i="39"/>
  <c r="N36" i="39"/>
  <c r="M36" i="39"/>
  <c r="M41" i="39"/>
  <c r="M19" i="39"/>
  <c r="N19" i="39"/>
  <c r="O19" i="39" s="1"/>
  <c r="S19" i="39" s="1"/>
  <c r="M20" i="39"/>
  <c r="O20" i="39"/>
  <c r="S20" i="39" s="1"/>
  <c r="M21" i="39"/>
  <c r="N21" i="39"/>
  <c r="O21" i="39" s="1"/>
  <c r="M22" i="39"/>
  <c r="N22" i="39"/>
  <c r="O22" i="39" s="1"/>
  <c r="M18" i="39"/>
  <c r="M151" i="39"/>
  <c r="N151" i="39"/>
  <c r="M152" i="39"/>
  <c r="N152" i="39"/>
  <c r="M153" i="39"/>
  <c r="N153" i="39"/>
  <c r="M154" i="39"/>
  <c r="N154" i="39"/>
  <c r="M129" i="39"/>
  <c r="N129" i="39"/>
  <c r="M130" i="39"/>
  <c r="N130" i="39"/>
  <c r="M131" i="39"/>
  <c r="N131" i="39"/>
  <c r="M132" i="39"/>
  <c r="N132" i="39"/>
  <c r="M107" i="39"/>
  <c r="N107" i="39"/>
  <c r="M108" i="39"/>
  <c r="N108" i="39"/>
  <c r="M109" i="39"/>
  <c r="N109" i="39"/>
  <c r="M110" i="39"/>
  <c r="N110" i="39"/>
  <c r="O110" i="39" s="1"/>
  <c r="W22" i="39" s="1"/>
  <c r="M85" i="39"/>
  <c r="N85" i="39"/>
  <c r="M86" i="39"/>
  <c r="N86" i="39"/>
  <c r="M87" i="39"/>
  <c r="N87" i="39"/>
  <c r="M88" i="39"/>
  <c r="O88" i="39" s="1"/>
  <c r="V22" i="39" s="1"/>
  <c r="N88" i="39"/>
  <c r="M63" i="39"/>
  <c r="N63" i="39"/>
  <c r="M64" i="39"/>
  <c r="N64" i="39"/>
  <c r="O64" i="39" s="1"/>
  <c r="U20" i="39" s="1"/>
  <c r="M65" i="39"/>
  <c r="N65" i="39"/>
  <c r="M66" i="39"/>
  <c r="O66" i="39" s="1"/>
  <c r="U22" i="39" s="1"/>
  <c r="N66" i="39"/>
  <c r="M42" i="39"/>
  <c r="M43" i="39"/>
  <c r="N43" i="39"/>
  <c r="M44" i="39"/>
  <c r="N44" i="39"/>
  <c r="N150" i="39"/>
  <c r="M150" i="39"/>
  <c r="N149" i="39"/>
  <c r="M149" i="39"/>
  <c r="N148" i="39"/>
  <c r="M148" i="39"/>
  <c r="N147" i="39"/>
  <c r="M147" i="39"/>
  <c r="N146" i="39"/>
  <c r="M146" i="39"/>
  <c r="N128" i="39"/>
  <c r="M128" i="39"/>
  <c r="N127" i="39"/>
  <c r="M127" i="39"/>
  <c r="N126" i="39"/>
  <c r="M126" i="39"/>
  <c r="N125" i="39"/>
  <c r="M125" i="39"/>
  <c r="N124" i="39"/>
  <c r="M124" i="39"/>
  <c r="N106" i="39"/>
  <c r="M106" i="39"/>
  <c r="N105" i="39"/>
  <c r="M105" i="39"/>
  <c r="N104" i="39"/>
  <c r="M104" i="39"/>
  <c r="N103" i="39"/>
  <c r="M103" i="39"/>
  <c r="N102" i="39"/>
  <c r="M102" i="39"/>
  <c r="N84" i="39"/>
  <c r="M84" i="39"/>
  <c r="N83" i="39"/>
  <c r="M83" i="39"/>
  <c r="N82" i="39"/>
  <c r="M82" i="39"/>
  <c r="N81" i="39"/>
  <c r="M81" i="39"/>
  <c r="N80" i="39"/>
  <c r="M80" i="39"/>
  <c r="N62" i="39"/>
  <c r="M62" i="39"/>
  <c r="N61" i="39"/>
  <c r="M61" i="39"/>
  <c r="N60" i="39"/>
  <c r="M60" i="39"/>
  <c r="N59" i="39"/>
  <c r="M59" i="39"/>
  <c r="N58" i="39"/>
  <c r="M58" i="39"/>
  <c r="N40" i="39"/>
  <c r="M40" i="39"/>
  <c r="N39" i="39"/>
  <c r="O39" i="39" s="1"/>
  <c r="T17" i="39" s="1"/>
  <c r="M39" i="39"/>
  <c r="N38" i="39"/>
  <c r="M38" i="39"/>
  <c r="N37" i="39"/>
  <c r="M37" i="39"/>
  <c r="N18" i="39"/>
  <c r="N17" i="39"/>
  <c r="M17" i="39"/>
  <c r="N16" i="39"/>
  <c r="M16" i="39"/>
  <c r="N15" i="39"/>
  <c r="M15" i="39"/>
  <c r="M14" i="39"/>
  <c r="B10" i="39"/>
  <c r="AC54" i="46" l="1"/>
  <c r="AC55" i="46"/>
  <c r="AC56" i="46"/>
  <c r="AW53" i="46"/>
  <c r="AW51" i="46"/>
  <c r="AC69" i="51"/>
  <c r="AC49" i="55"/>
  <c r="AM52" i="55"/>
  <c r="AW52" i="55"/>
  <c r="AW53" i="55"/>
  <c r="AW51" i="55"/>
  <c r="AC45" i="63"/>
  <c r="AC46" i="63"/>
  <c r="BG45" i="63"/>
  <c r="BG46" i="63"/>
  <c r="AC47" i="63"/>
  <c r="BG53" i="59"/>
  <c r="AC51" i="59"/>
  <c r="AC52" i="59"/>
  <c r="BG51" i="59"/>
  <c r="BG52" i="59"/>
  <c r="AC53" i="59"/>
  <c r="BG51" i="55"/>
  <c r="BG53" i="55"/>
  <c r="BG52" i="55"/>
  <c r="AC71" i="51"/>
  <c r="AC70" i="51"/>
  <c r="AM52" i="46"/>
  <c r="AW52" i="46"/>
  <c r="AM53" i="46"/>
  <c r="AM51" i="46"/>
  <c r="BG52" i="46"/>
  <c r="BG51" i="46"/>
  <c r="BG53" i="46"/>
  <c r="Z46" i="45"/>
  <c r="Z58" i="45" s="1"/>
  <c r="AC58" i="45" s="1"/>
  <c r="Y45" i="45"/>
  <c r="Y57" i="45" s="1"/>
  <c r="AC57" i="45" s="1"/>
  <c r="BG57" i="45"/>
  <c r="Y34" i="45"/>
  <c r="AA36" i="45"/>
  <c r="Z35" i="45"/>
  <c r="BD47" i="45"/>
  <c r="BD59" i="45" s="1"/>
  <c r="BG59" i="45" s="1"/>
  <c r="BG58" i="45"/>
  <c r="AC59" i="45"/>
  <c r="O128" i="40"/>
  <c r="X18" i="40" s="1"/>
  <c r="O86" i="40"/>
  <c r="V20" i="40" s="1"/>
  <c r="O65" i="40"/>
  <c r="U21" i="40" s="1"/>
  <c r="O59" i="40"/>
  <c r="U15" i="40" s="1"/>
  <c r="O147" i="40"/>
  <c r="Y15" i="40" s="1"/>
  <c r="O146" i="40"/>
  <c r="Y14" i="40" s="1"/>
  <c r="O154" i="40"/>
  <c r="Y22" i="40" s="1"/>
  <c r="O131" i="40"/>
  <c r="X21" i="40" s="1"/>
  <c r="O110" i="40"/>
  <c r="W22" i="40" s="1"/>
  <c r="O103" i="40"/>
  <c r="W15" i="40" s="1"/>
  <c r="O107" i="40"/>
  <c r="W19" i="40" s="1"/>
  <c r="O87" i="40"/>
  <c r="V21" i="40" s="1"/>
  <c r="O58" i="40"/>
  <c r="U14" i="40" s="1"/>
  <c r="O38" i="40"/>
  <c r="T16" i="40" s="1"/>
  <c r="O36" i="40"/>
  <c r="T14" i="40" s="1"/>
  <c r="O37" i="40"/>
  <c r="T15" i="40" s="1"/>
  <c r="O41" i="40"/>
  <c r="T19" i="40" s="1"/>
  <c r="O15" i="40"/>
  <c r="S15" i="40" s="1"/>
  <c r="O152" i="40"/>
  <c r="Y20" i="40" s="1"/>
  <c r="O149" i="40"/>
  <c r="Y17" i="40" s="1"/>
  <c r="O153" i="40"/>
  <c r="Y21" i="40" s="1"/>
  <c r="O150" i="40"/>
  <c r="Y18" i="40" s="1"/>
  <c r="O148" i="40"/>
  <c r="Y16" i="40" s="1"/>
  <c r="O151" i="40"/>
  <c r="Y19" i="40" s="1"/>
  <c r="O130" i="40"/>
  <c r="X20" i="40" s="1"/>
  <c r="O127" i="40"/>
  <c r="X17" i="40" s="1"/>
  <c r="O124" i="40"/>
  <c r="X14" i="40" s="1"/>
  <c r="O129" i="40"/>
  <c r="X19" i="40" s="1"/>
  <c r="O125" i="40"/>
  <c r="X15" i="40" s="1"/>
  <c r="O132" i="40"/>
  <c r="X22" i="40" s="1"/>
  <c r="O126" i="40"/>
  <c r="X16" i="40" s="1"/>
  <c r="O108" i="40"/>
  <c r="W20" i="40" s="1"/>
  <c r="O109" i="40"/>
  <c r="W21" i="40" s="1"/>
  <c r="O102" i="40"/>
  <c r="W14" i="40" s="1"/>
  <c r="O106" i="40"/>
  <c r="W18" i="40" s="1"/>
  <c r="O105" i="40"/>
  <c r="W17" i="40" s="1"/>
  <c r="O104" i="40"/>
  <c r="W16" i="40" s="1"/>
  <c r="O81" i="40"/>
  <c r="V15" i="40" s="1"/>
  <c r="O85" i="40"/>
  <c r="V19" i="40" s="1"/>
  <c r="O82" i="40"/>
  <c r="V16" i="40" s="1"/>
  <c r="O83" i="40"/>
  <c r="V17" i="40" s="1"/>
  <c r="O84" i="40"/>
  <c r="V18" i="40" s="1"/>
  <c r="O61" i="40"/>
  <c r="U17" i="40" s="1"/>
  <c r="O62" i="40"/>
  <c r="U18" i="40" s="1"/>
  <c r="O66" i="40"/>
  <c r="U22" i="40" s="1"/>
  <c r="O63" i="40"/>
  <c r="U19" i="40" s="1"/>
  <c r="O60" i="40"/>
  <c r="U16" i="40" s="1"/>
  <c r="O64" i="40"/>
  <c r="U20" i="40" s="1"/>
  <c r="O44" i="40"/>
  <c r="T22" i="40" s="1"/>
  <c r="O42" i="40"/>
  <c r="T20" i="40" s="1"/>
  <c r="O39" i="40"/>
  <c r="T17" i="40" s="1"/>
  <c r="O43" i="40"/>
  <c r="T21" i="40" s="1"/>
  <c r="O40" i="40"/>
  <c r="T18" i="40" s="1"/>
  <c r="O14" i="40"/>
  <c r="S14" i="40" s="1"/>
  <c r="O19" i="40"/>
  <c r="S19" i="40" s="1"/>
  <c r="O20" i="40"/>
  <c r="S20" i="40" s="1"/>
  <c r="O18" i="40"/>
  <c r="S18" i="40" s="1"/>
  <c r="O16" i="40"/>
  <c r="S16" i="40" s="1"/>
  <c r="O21" i="40"/>
  <c r="S21" i="40" s="1"/>
  <c r="O17" i="40"/>
  <c r="S17" i="40" s="1"/>
  <c r="O153" i="39"/>
  <c r="Y21" i="39" s="1"/>
  <c r="O152" i="39"/>
  <c r="Y20" i="39" s="1"/>
  <c r="O154" i="39"/>
  <c r="Y22" i="39" s="1"/>
  <c r="O127" i="39"/>
  <c r="X17" i="39" s="1"/>
  <c r="O132" i="39"/>
  <c r="X22" i="39" s="1"/>
  <c r="O105" i="39"/>
  <c r="W17" i="39" s="1"/>
  <c r="O103" i="39"/>
  <c r="W15" i="39" s="1"/>
  <c r="O87" i="39"/>
  <c r="V21" i="39" s="1"/>
  <c r="O61" i="39"/>
  <c r="U17" i="39" s="1"/>
  <c r="O36" i="39"/>
  <c r="T14" i="39" s="1"/>
  <c r="O42" i="39"/>
  <c r="T20" i="39" s="1"/>
  <c r="O41" i="39"/>
  <c r="T19" i="39" s="1"/>
  <c r="O16" i="39"/>
  <c r="S16" i="39" s="1"/>
  <c r="O17" i="39"/>
  <c r="S17" i="39" s="1"/>
  <c r="O150" i="39"/>
  <c r="Y18" i="39" s="1"/>
  <c r="O151" i="39"/>
  <c r="Y19" i="39" s="1"/>
  <c r="O130" i="39"/>
  <c r="X20" i="39" s="1"/>
  <c r="O129" i="39"/>
  <c r="X19" i="39" s="1"/>
  <c r="O124" i="39"/>
  <c r="X14" i="39" s="1"/>
  <c r="O126" i="39"/>
  <c r="X16" i="39" s="1"/>
  <c r="O131" i="39"/>
  <c r="X21" i="39" s="1"/>
  <c r="O109" i="39"/>
  <c r="W21" i="39" s="1"/>
  <c r="O107" i="39"/>
  <c r="W19" i="39" s="1"/>
  <c r="O108" i="39"/>
  <c r="W20" i="39" s="1"/>
  <c r="O82" i="39"/>
  <c r="V16" i="39" s="1"/>
  <c r="O86" i="39"/>
  <c r="V20" i="39" s="1"/>
  <c r="O80" i="39"/>
  <c r="V14" i="39" s="1"/>
  <c r="O85" i="39"/>
  <c r="V19" i="39" s="1"/>
  <c r="O63" i="39"/>
  <c r="U19" i="39" s="1"/>
  <c r="O59" i="39"/>
  <c r="U15" i="39" s="1"/>
  <c r="O60" i="39"/>
  <c r="U16" i="39" s="1"/>
  <c r="O65" i="39"/>
  <c r="U21" i="39" s="1"/>
  <c r="O43" i="39"/>
  <c r="T21" i="39" s="1"/>
  <c r="O38" i="39"/>
  <c r="T16" i="39" s="1"/>
  <c r="O44" i="39"/>
  <c r="T22" i="39" s="1"/>
  <c r="S21" i="39"/>
  <c r="S22" i="39"/>
  <c r="O147" i="39"/>
  <c r="Y15" i="39" s="1"/>
  <c r="O148" i="39"/>
  <c r="Y16" i="39" s="1"/>
  <c r="O149" i="39"/>
  <c r="Y17" i="39" s="1"/>
  <c r="O146" i="39"/>
  <c r="Y14" i="39" s="1"/>
  <c r="O128" i="39"/>
  <c r="X18" i="39" s="1"/>
  <c r="O125" i="39"/>
  <c r="X15" i="39" s="1"/>
  <c r="O102" i="39"/>
  <c r="W14" i="39" s="1"/>
  <c r="O104" i="39"/>
  <c r="W16" i="39" s="1"/>
  <c r="O106" i="39"/>
  <c r="W18" i="39" s="1"/>
  <c r="O81" i="39"/>
  <c r="V15" i="39" s="1"/>
  <c r="O84" i="39"/>
  <c r="V18" i="39" s="1"/>
  <c r="O83" i="39"/>
  <c r="V17" i="39" s="1"/>
  <c r="O58" i="39"/>
  <c r="U14" i="39" s="1"/>
  <c r="O62" i="39"/>
  <c r="U18" i="39" s="1"/>
  <c r="O40" i="39"/>
  <c r="T18" i="39" s="1"/>
  <c r="O37" i="39"/>
  <c r="T15" i="39" s="1"/>
  <c r="O18" i="39"/>
  <c r="S18" i="39" s="1"/>
  <c r="O14" i="39"/>
  <c r="S14" i="39" s="1"/>
  <c r="O15" i="39"/>
  <c r="S15" i="39" s="1"/>
  <c r="N102" i="38"/>
  <c r="M102" i="38"/>
  <c r="N101" i="38"/>
  <c r="M101" i="38"/>
  <c r="N100" i="38"/>
  <c r="M100" i="38"/>
  <c r="N99" i="38"/>
  <c r="M99" i="38"/>
  <c r="N98" i="38"/>
  <c r="M98" i="38"/>
  <c r="N88" i="38"/>
  <c r="M88" i="38"/>
  <c r="N87" i="38"/>
  <c r="M87" i="38"/>
  <c r="N86" i="38"/>
  <c r="M86" i="38"/>
  <c r="N85" i="38"/>
  <c r="M85" i="38"/>
  <c r="N84" i="38"/>
  <c r="M84" i="38"/>
  <c r="N74" i="38"/>
  <c r="M74" i="38"/>
  <c r="N73" i="38"/>
  <c r="M73" i="38"/>
  <c r="N72" i="38"/>
  <c r="M72" i="38"/>
  <c r="N71" i="38"/>
  <c r="M71" i="38"/>
  <c r="N70" i="38"/>
  <c r="M70" i="38"/>
  <c r="N60" i="38"/>
  <c r="M60" i="38"/>
  <c r="N59" i="38"/>
  <c r="M59" i="38"/>
  <c r="N58" i="38"/>
  <c r="M58" i="38"/>
  <c r="N57" i="38"/>
  <c r="M57" i="38"/>
  <c r="N56" i="38"/>
  <c r="M56" i="38"/>
  <c r="N46" i="38"/>
  <c r="M46" i="38"/>
  <c r="N45" i="38"/>
  <c r="M45" i="38"/>
  <c r="N44" i="38"/>
  <c r="M44" i="38"/>
  <c r="N43" i="38"/>
  <c r="M43" i="38"/>
  <c r="N42" i="38"/>
  <c r="M42" i="38"/>
  <c r="N32" i="38"/>
  <c r="M32" i="38"/>
  <c r="N31" i="38"/>
  <c r="M31" i="38"/>
  <c r="N30" i="38"/>
  <c r="M30" i="38"/>
  <c r="N29" i="38"/>
  <c r="M29" i="38"/>
  <c r="N28" i="38"/>
  <c r="M28" i="38"/>
  <c r="N18" i="38"/>
  <c r="M18" i="38"/>
  <c r="N17" i="38"/>
  <c r="M17" i="38"/>
  <c r="N16" i="38"/>
  <c r="M16" i="38"/>
  <c r="N15" i="38"/>
  <c r="M15" i="38"/>
  <c r="N14" i="38"/>
  <c r="M14" i="38"/>
  <c r="B10" i="38"/>
  <c r="N14" i="1"/>
  <c r="M14" i="1"/>
  <c r="N18" i="1"/>
  <c r="M18" i="1"/>
  <c r="O98" i="38" l="1"/>
  <c r="Y14" i="38" s="1"/>
  <c r="O102" i="38"/>
  <c r="Y18" i="38" s="1"/>
  <c r="O73" i="38"/>
  <c r="W17" i="38" s="1"/>
  <c r="O56" i="38"/>
  <c r="V14" i="38" s="1"/>
  <c r="O45" i="38"/>
  <c r="U17" i="38" s="1"/>
  <c r="O32" i="38"/>
  <c r="T18" i="38" s="1"/>
  <c r="O74" i="38"/>
  <c r="W18" i="38" s="1"/>
  <c r="O57" i="38"/>
  <c r="V15" i="38" s="1"/>
  <c r="O31" i="38"/>
  <c r="T17" i="38" s="1"/>
  <c r="O99" i="38"/>
  <c r="Y15" i="38" s="1"/>
  <c r="O100" i="38"/>
  <c r="Y16" i="38" s="1"/>
  <c r="O101" i="38"/>
  <c r="Y17" i="38" s="1"/>
  <c r="O86" i="38"/>
  <c r="X16" i="38" s="1"/>
  <c r="O85" i="38"/>
  <c r="X15" i="38" s="1"/>
  <c r="O84" i="38"/>
  <c r="X14" i="38" s="1"/>
  <c r="O88" i="38"/>
  <c r="X18" i="38" s="1"/>
  <c r="O87" i="38"/>
  <c r="X17" i="38" s="1"/>
  <c r="O70" i="38"/>
  <c r="W14" i="38" s="1"/>
  <c r="O71" i="38"/>
  <c r="W15" i="38" s="1"/>
  <c r="O72" i="38"/>
  <c r="W16" i="38" s="1"/>
  <c r="O58" i="38"/>
  <c r="V16" i="38" s="1"/>
  <c r="O59" i="38"/>
  <c r="V17" i="38" s="1"/>
  <c r="O60" i="38"/>
  <c r="V18" i="38" s="1"/>
  <c r="O42" i="38"/>
  <c r="U14" i="38" s="1"/>
  <c r="O43" i="38"/>
  <c r="U15" i="38" s="1"/>
  <c r="O44" i="38"/>
  <c r="U16" i="38" s="1"/>
  <c r="O46" i="38"/>
  <c r="U18" i="38" s="1"/>
  <c r="O30" i="38"/>
  <c r="T16" i="38" s="1"/>
  <c r="O29" i="38"/>
  <c r="T15" i="38" s="1"/>
  <c r="O28" i="38"/>
  <c r="T14" i="38" s="1"/>
  <c r="O14" i="38"/>
  <c r="S14" i="38" s="1"/>
  <c r="O18" i="38"/>
  <c r="S18" i="38" s="1"/>
  <c r="O15" i="38"/>
  <c r="S15" i="38" s="1"/>
  <c r="O16" i="38"/>
  <c r="S16" i="38" s="1"/>
  <c r="O17" i="38"/>
  <c r="S17" i="38" s="1"/>
  <c r="O18" i="1"/>
  <c r="O14" i="1"/>
  <c r="BA50" i="16" l="1"/>
  <c r="BB50" i="16"/>
  <c r="BC50" i="16"/>
  <c r="BD50" i="16"/>
  <c r="BE50" i="16"/>
  <c r="BF50" i="16"/>
  <c r="AZ50" i="16"/>
  <c r="AZ49" i="16"/>
  <c r="BA49" i="16"/>
  <c r="BB49" i="16"/>
  <c r="BC49" i="16"/>
  <c r="BD49" i="16"/>
  <c r="BD55" i="16" s="1"/>
  <c r="BE49" i="16"/>
  <c r="BF49" i="16"/>
  <c r="AZ55" i="16"/>
  <c r="BA48" i="16"/>
  <c r="BB48" i="16"/>
  <c r="BB54" i="16" s="1"/>
  <c r="BC48" i="16"/>
  <c r="BD48" i="16"/>
  <c r="BE48" i="16"/>
  <c r="BF48" i="16"/>
  <c r="AZ48" i="16"/>
  <c r="AP42" i="16"/>
  <c r="AZ64" i="16"/>
  <c r="BE64" i="16" s="1"/>
  <c r="AZ63" i="16"/>
  <c r="BE63" i="16" s="1"/>
  <c r="AZ62" i="16"/>
  <c r="BE62" i="16" s="1"/>
  <c r="BF55" i="16"/>
  <c r="BC55" i="16"/>
  <c r="BB55" i="16"/>
  <c r="BF54" i="16"/>
  <c r="BC54" i="16"/>
  <c r="BF44" i="16"/>
  <c r="BE44" i="16"/>
  <c r="BE56" i="16" s="1"/>
  <c r="BD44" i="16"/>
  <c r="BC44" i="16"/>
  <c r="BC56" i="16" s="1"/>
  <c r="BB44" i="16"/>
  <c r="BA44" i="16"/>
  <c r="BA56" i="16" s="1"/>
  <c r="AZ44" i="16"/>
  <c r="BF43" i="16"/>
  <c r="BE43" i="16"/>
  <c r="BE55" i="16" s="1"/>
  <c r="BD43" i="16"/>
  <c r="BC43" i="16"/>
  <c r="BB43" i="16"/>
  <c r="BA43" i="16"/>
  <c r="BA55" i="16" s="1"/>
  <c r="AZ43" i="16"/>
  <c r="BF42" i="16"/>
  <c r="BE42" i="16"/>
  <c r="BE54" i="16" s="1"/>
  <c r="BD42" i="16"/>
  <c r="BC42" i="16"/>
  <c r="BB42" i="16"/>
  <c r="BA42" i="16"/>
  <c r="BA54" i="16" s="1"/>
  <c r="AZ42" i="16"/>
  <c r="AQ50" i="16"/>
  <c r="AR50" i="16"/>
  <c r="AS50" i="16"/>
  <c r="AT50" i="16"/>
  <c r="AU50" i="16"/>
  <c r="AV50" i="16"/>
  <c r="AP50" i="16"/>
  <c r="AQ49" i="16"/>
  <c r="AR49" i="16"/>
  <c r="AS49" i="16"/>
  <c r="AT49" i="16"/>
  <c r="AU49" i="16"/>
  <c r="AV49" i="16"/>
  <c r="AV55" i="16" s="1"/>
  <c r="AP49" i="16"/>
  <c r="AP48" i="16"/>
  <c r="AQ48" i="16"/>
  <c r="AQ54" i="16" s="1"/>
  <c r="AR48" i="16"/>
  <c r="AR54" i="16" s="1"/>
  <c r="AS48" i="16"/>
  <c r="AT48" i="16"/>
  <c r="AU48" i="16"/>
  <c r="AU54" i="16" s="1"/>
  <c r="AV48" i="16"/>
  <c r="AV54" i="16" s="1"/>
  <c r="AF48" i="16"/>
  <c r="AF54" i="16" s="1"/>
  <c r="AQ42" i="16"/>
  <c r="AR42" i="16"/>
  <c r="AS42" i="16"/>
  <c r="AT42" i="16"/>
  <c r="AU42" i="16"/>
  <c r="AV42" i="16"/>
  <c r="AQ43" i="16"/>
  <c r="AR43" i="16"/>
  <c r="AS43" i="16"/>
  <c r="AT43" i="16"/>
  <c r="AU43" i="16"/>
  <c r="AV43" i="16"/>
  <c r="AQ44" i="16"/>
  <c r="AR44" i="16"/>
  <c r="AS44" i="16"/>
  <c r="AT44" i="16"/>
  <c r="AU44" i="16"/>
  <c r="AV44" i="16"/>
  <c r="AP43" i="16"/>
  <c r="AP44" i="16"/>
  <c r="AG50" i="16"/>
  <c r="AH50" i="16"/>
  <c r="AI50" i="16"/>
  <c r="AI56" i="16" s="1"/>
  <c r="AJ50" i="16"/>
  <c r="AK50" i="16"/>
  <c r="AL50" i="16"/>
  <c r="AF50" i="16"/>
  <c r="AG49" i="16"/>
  <c r="AH49" i="16"/>
  <c r="AI49" i="16"/>
  <c r="AJ49" i="16"/>
  <c r="AK49" i="16"/>
  <c r="AL49" i="16"/>
  <c r="AF49" i="16"/>
  <c r="AG48" i="16"/>
  <c r="AG54" i="16" s="1"/>
  <c r="AH48" i="16"/>
  <c r="AH54" i="16" s="1"/>
  <c r="AI48" i="16"/>
  <c r="AI54" i="16" s="1"/>
  <c r="AJ48" i="16"/>
  <c r="AK48" i="16"/>
  <c r="AK54" i="16" s="1"/>
  <c r="AL48" i="16"/>
  <c r="AL54" i="16" s="1"/>
  <c r="AP64" i="16"/>
  <c r="AU64" i="16" s="1"/>
  <c r="AP63" i="16"/>
  <c r="AU63" i="16" s="1"/>
  <c r="AP62" i="16"/>
  <c r="AU62" i="16" s="1"/>
  <c r="AS54" i="16"/>
  <c r="AF43" i="16"/>
  <c r="AG43" i="16"/>
  <c r="AH43" i="16"/>
  <c r="AI43" i="16"/>
  <c r="AJ43" i="16"/>
  <c r="AK43" i="16"/>
  <c r="AL43" i="16"/>
  <c r="AF44" i="16"/>
  <c r="AG44" i="16"/>
  <c r="AH44" i="16"/>
  <c r="AI44" i="16"/>
  <c r="AJ44" i="16"/>
  <c r="AK44" i="16"/>
  <c r="AL44" i="16"/>
  <c r="AG42" i="16"/>
  <c r="AH42" i="16"/>
  <c r="AI42" i="16"/>
  <c r="AJ42" i="16"/>
  <c r="AK42" i="16"/>
  <c r="AL42" i="16"/>
  <c r="AF42" i="16"/>
  <c r="AF64" i="16"/>
  <c r="AK64" i="16" s="1"/>
  <c r="AF63" i="16"/>
  <c r="AK63" i="16" s="1"/>
  <c r="AF62" i="16"/>
  <c r="AK62" i="16" s="1"/>
  <c r="AR55" i="16" l="1"/>
  <c r="AT54" i="16"/>
  <c r="BD56" i="16"/>
  <c r="BB56" i="16"/>
  <c r="BF56" i="16"/>
  <c r="AZ56" i="16"/>
  <c r="BG56" i="16" s="1"/>
  <c r="BD54" i="16"/>
  <c r="AZ54" i="16"/>
  <c r="BG54" i="16" s="1"/>
  <c r="BG55" i="16"/>
  <c r="AS56" i="16"/>
  <c r="AS55" i="16"/>
  <c r="AT55" i="16"/>
  <c r="AT56" i="16"/>
  <c r="AP55" i="16"/>
  <c r="AP54" i="16"/>
  <c r="AF56" i="16"/>
  <c r="AF55" i="16"/>
  <c r="AJ56" i="16"/>
  <c r="AJ55" i="16"/>
  <c r="AI55" i="16"/>
  <c r="AJ54" i="16"/>
  <c r="AM54" i="16" s="1"/>
  <c r="AR56" i="16"/>
  <c r="AV56" i="16"/>
  <c r="AP56" i="16"/>
  <c r="AQ55" i="16"/>
  <c r="AU55" i="16"/>
  <c r="AU56" i="16"/>
  <c r="AQ56" i="16"/>
  <c r="AG55" i="16"/>
  <c r="AG56" i="16"/>
  <c r="AK55" i="16"/>
  <c r="AK56" i="16"/>
  <c r="AH56" i="16"/>
  <c r="AH55" i="16"/>
  <c r="AL56" i="16"/>
  <c r="AL55" i="16"/>
  <c r="U16" i="16"/>
  <c r="Y31" i="16" s="1"/>
  <c r="AA63" i="16"/>
  <c r="AA64" i="16"/>
  <c r="AA62" i="16"/>
  <c r="W44" i="16"/>
  <c r="X44" i="16"/>
  <c r="Y44" i="16"/>
  <c r="Z44" i="16"/>
  <c r="AA44" i="16"/>
  <c r="AB44" i="16"/>
  <c r="W43" i="16"/>
  <c r="X43" i="16"/>
  <c r="Y43" i="16"/>
  <c r="Z43" i="16"/>
  <c r="AA43" i="16"/>
  <c r="AB43" i="16"/>
  <c r="V43" i="16"/>
  <c r="V44" i="16"/>
  <c r="W42" i="16"/>
  <c r="X42" i="16"/>
  <c r="Y42" i="16"/>
  <c r="Z42" i="16"/>
  <c r="AA42" i="16"/>
  <c r="AB42" i="16"/>
  <c r="V42" i="16"/>
  <c r="V63" i="16"/>
  <c r="V64" i="16"/>
  <c r="V62" i="16"/>
  <c r="W48" i="16"/>
  <c r="W49" i="16" s="1"/>
  <c r="W50" i="16" s="1"/>
  <c r="W56" i="16" s="1"/>
  <c r="X48" i="16"/>
  <c r="X49" i="16" s="1"/>
  <c r="X50" i="16" s="1"/>
  <c r="X56" i="16" s="1"/>
  <c r="Y48" i="16"/>
  <c r="Y49" i="16" s="1"/>
  <c r="Y50" i="16" s="1"/>
  <c r="Y56" i="16" s="1"/>
  <c r="Z48" i="16"/>
  <c r="Z49" i="16" s="1"/>
  <c r="Z50" i="16" s="1"/>
  <c r="Z56" i="16" s="1"/>
  <c r="AA48" i="16"/>
  <c r="AA49" i="16" s="1"/>
  <c r="AA50" i="16" s="1"/>
  <c r="AA56" i="16" s="1"/>
  <c r="AB48" i="16"/>
  <c r="AB49" i="16" s="1"/>
  <c r="AB50" i="16" s="1"/>
  <c r="AB56" i="16" s="1"/>
  <c r="V48" i="16"/>
  <c r="V49" i="16" s="1"/>
  <c r="V50" i="16" s="1"/>
  <c r="V56" i="16" s="1"/>
  <c r="AW54" i="16" l="1"/>
  <c r="AW55" i="16"/>
  <c r="AM55" i="16"/>
  <c r="AW56" i="16"/>
  <c r="AM56" i="16"/>
  <c r="AB33" i="16"/>
  <c r="AA31" i="16"/>
  <c r="Y54" i="16"/>
  <c r="V54" i="16"/>
  <c r="V55" i="16"/>
  <c r="Z54" i="16"/>
  <c r="Z55" i="16"/>
  <c r="Y55" i="16"/>
  <c r="X54" i="16"/>
  <c r="X55" i="16"/>
  <c r="W55" i="16"/>
  <c r="AB54" i="16"/>
  <c r="AA54" i="16"/>
  <c r="AA55" i="16"/>
  <c r="W54" i="16"/>
  <c r="AB55" i="16"/>
  <c r="AC56" i="16"/>
  <c r="M23" i="16"/>
  <c r="N102" i="1"/>
  <c r="M102" i="1"/>
  <c r="N101" i="1"/>
  <c r="M101" i="1"/>
  <c r="N100" i="1"/>
  <c r="M100" i="1"/>
  <c r="N99" i="1"/>
  <c r="M99" i="1"/>
  <c r="N98" i="1"/>
  <c r="M98" i="1"/>
  <c r="N88" i="1"/>
  <c r="M88" i="1"/>
  <c r="N87" i="1"/>
  <c r="M87" i="1"/>
  <c r="N86" i="1"/>
  <c r="M86" i="1"/>
  <c r="N85" i="1"/>
  <c r="M85" i="1"/>
  <c r="N84" i="1"/>
  <c r="M84" i="1"/>
  <c r="N74" i="1"/>
  <c r="M74" i="1"/>
  <c r="N73" i="1"/>
  <c r="M73" i="1"/>
  <c r="N72" i="1"/>
  <c r="M72" i="1"/>
  <c r="N71" i="1"/>
  <c r="M71" i="1"/>
  <c r="N70" i="1"/>
  <c r="M70" i="1"/>
  <c r="N60" i="1"/>
  <c r="M60" i="1"/>
  <c r="N59" i="1"/>
  <c r="M59" i="1"/>
  <c r="N58" i="1"/>
  <c r="M58" i="1"/>
  <c r="N57" i="1"/>
  <c r="M57" i="1"/>
  <c r="N56" i="1"/>
  <c r="M56" i="1"/>
  <c r="N46" i="1"/>
  <c r="M46" i="1"/>
  <c r="N45" i="1"/>
  <c r="M45" i="1"/>
  <c r="N44" i="1"/>
  <c r="M44" i="1"/>
  <c r="N43" i="1"/>
  <c r="M43" i="1"/>
  <c r="N42" i="1"/>
  <c r="M42" i="1"/>
  <c r="N32" i="1"/>
  <c r="M32" i="1"/>
  <c r="N31" i="1"/>
  <c r="M31" i="1"/>
  <c r="N30" i="1"/>
  <c r="M30" i="1"/>
  <c r="N29" i="1"/>
  <c r="M29" i="1"/>
  <c r="N28" i="1"/>
  <c r="M28" i="1"/>
  <c r="N15" i="1"/>
  <c r="N16" i="1"/>
  <c r="N17" i="1"/>
  <c r="M15" i="1"/>
  <c r="M16" i="1"/>
  <c r="M17" i="1"/>
  <c r="O15" i="1" l="1"/>
  <c r="O17" i="1"/>
  <c r="O87" i="1"/>
  <c r="O58" i="1"/>
  <c r="O30" i="1"/>
  <c r="O70" i="1"/>
  <c r="O29" i="1"/>
  <c r="O72" i="1"/>
  <c r="O59" i="1"/>
  <c r="O100" i="1"/>
  <c r="O98" i="1"/>
  <c r="O102" i="1"/>
  <c r="O99" i="1"/>
  <c r="O101" i="1"/>
  <c r="O84" i="1"/>
  <c r="O86" i="1"/>
  <c r="O88" i="1"/>
  <c r="O85" i="1"/>
  <c r="O71" i="1"/>
  <c r="O73" i="1"/>
  <c r="O74" i="1"/>
  <c r="O57" i="1"/>
  <c r="O56" i="1"/>
  <c r="O60" i="1"/>
  <c r="O42" i="1"/>
  <c r="O46" i="1"/>
  <c r="O43" i="1"/>
  <c r="O44" i="1"/>
  <c r="O45" i="1"/>
  <c r="O28" i="1"/>
  <c r="T14" i="1" s="1"/>
  <c r="O31" i="1"/>
  <c r="O32" i="1"/>
  <c r="O16" i="1"/>
  <c r="AC54" i="16"/>
  <c r="AC55" i="16"/>
  <c r="S35" i="16" l="1"/>
  <c r="R35" i="16"/>
  <c r="Q35" i="16"/>
  <c r="P35" i="16"/>
  <c r="O35" i="16"/>
  <c r="N35" i="16"/>
  <c r="S34" i="16"/>
  <c r="R34" i="16"/>
  <c r="Q34" i="16"/>
  <c r="P34" i="16"/>
  <c r="O34" i="16"/>
  <c r="N34" i="16"/>
  <c r="S33" i="16"/>
  <c r="R33" i="16"/>
  <c r="Q33" i="16"/>
  <c r="P33" i="16"/>
  <c r="O33" i="16"/>
  <c r="N33" i="16"/>
  <c r="S32" i="16"/>
  <c r="R32" i="16"/>
  <c r="Q32" i="16"/>
  <c r="P32" i="16"/>
  <c r="O32" i="16"/>
  <c r="N32" i="16"/>
  <c r="S31" i="16"/>
  <c r="R31" i="16"/>
  <c r="Q31" i="16"/>
  <c r="P31" i="16"/>
  <c r="O31" i="16"/>
  <c r="N31" i="16"/>
  <c r="S30" i="16"/>
  <c r="R30" i="16"/>
  <c r="Q30" i="16"/>
  <c r="P30" i="16"/>
  <c r="O30" i="16"/>
  <c r="N30" i="16"/>
  <c r="S29" i="16"/>
  <c r="R29" i="16"/>
  <c r="Q29" i="16"/>
  <c r="P29" i="16"/>
  <c r="O29" i="16"/>
  <c r="N29" i="16"/>
  <c r="N28" i="16"/>
  <c r="O28" i="16"/>
  <c r="P28" i="16"/>
  <c r="Q28" i="16"/>
  <c r="R28" i="16"/>
  <c r="S28" i="16"/>
  <c r="M29" i="16"/>
  <c r="M30" i="16"/>
  <c r="M31" i="16"/>
  <c r="M32" i="16"/>
  <c r="M33" i="16"/>
  <c r="M34" i="16"/>
  <c r="V34" i="16" s="1"/>
  <c r="M35" i="16"/>
  <c r="M28" i="16"/>
  <c r="S18" i="16"/>
  <c r="S19" i="16"/>
  <c r="AB30" i="16" s="1"/>
  <c r="S20" i="16"/>
  <c r="AB31" i="16" s="1"/>
  <c r="S21" i="16"/>
  <c r="AB32" i="16" s="1"/>
  <c r="S22" i="16"/>
  <c r="S23" i="16"/>
  <c r="S24" i="16"/>
  <c r="AB35" i="16" s="1"/>
  <c r="R18" i="16"/>
  <c r="AA29" i="16" s="1"/>
  <c r="R19" i="16"/>
  <c r="R20" i="16"/>
  <c r="R21" i="16"/>
  <c r="AA32" i="16" s="1"/>
  <c r="R22" i="16"/>
  <c r="AA33" i="16" s="1"/>
  <c r="R23" i="16"/>
  <c r="R24" i="16"/>
  <c r="AA35" i="16" s="1"/>
  <c r="Q18" i="16"/>
  <c r="Z29" i="16" s="1"/>
  <c r="Q19" i="16"/>
  <c r="Z30" i="16" s="1"/>
  <c r="Q20" i="16"/>
  <c r="Q21" i="16"/>
  <c r="Z32" i="16" s="1"/>
  <c r="Q22" i="16"/>
  <c r="Z33" i="16" s="1"/>
  <c r="Q23" i="16"/>
  <c r="Z34" i="16" s="1"/>
  <c r="Q24" i="16"/>
  <c r="Z35" i="16" s="1"/>
  <c r="P18" i="16"/>
  <c r="P19" i="16"/>
  <c r="Y30" i="16" s="1"/>
  <c r="P20" i="16"/>
  <c r="P21" i="16"/>
  <c r="Y32" i="16" s="1"/>
  <c r="P22" i="16"/>
  <c r="P23" i="16"/>
  <c r="Y34" i="16" s="1"/>
  <c r="P24" i="16"/>
  <c r="Y35" i="16" s="1"/>
  <c r="O18" i="16"/>
  <c r="X29" i="16" s="1"/>
  <c r="O19" i="16"/>
  <c r="O20" i="16"/>
  <c r="X31" i="16" s="1"/>
  <c r="O21" i="16"/>
  <c r="O22" i="16"/>
  <c r="X33" i="16" s="1"/>
  <c r="O23" i="16"/>
  <c r="X34" i="16" s="1"/>
  <c r="O24" i="16"/>
  <c r="X35" i="16" s="1"/>
  <c r="N18" i="16"/>
  <c r="W29" i="16" s="1"/>
  <c r="N19" i="16"/>
  <c r="W30" i="16" s="1"/>
  <c r="N20" i="16"/>
  <c r="W31" i="16" s="1"/>
  <c r="N21" i="16"/>
  <c r="N22" i="16"/>
  <c r="W33" i="16" s="1"/>
  <c r="N23" i="16"/>
  <c r="W34" i="16" s="1"/>
  <c r="N24" i="16"/>
  <c r="W35" i="16" s="1"/>
  <c r="N17" i="16"/>
  <c r="W28" i="16" s="1"/>
  <c r="O17" i="16"/>
  <c r="X28" i="16" s="1"/>
  <c r="P17" i="16"/>
  <c r="Y28" i="16" s="1"/>
  <c r="Q17" i="16"/>
  <c r="Z28" i="16" s="1"/>
  <c r="R17" i="16"/>
  <c r="AA28" i="16" s="1"/>
  <c r="S17" i="16"/>
  <c r="AB28" i="16" s="1"/>
  <c r="M18" i="16"/>
  <c r="V29" i="16" s="1"/>
  <c r="M19" i="16"/>
  <c r="V30" i="16" s="1"/>
  <c r="M20" i="16"/>
  <c r="M21" i="16"/>
  <c r="V32" i="16" s="1"/>
  <c r="M22" i="16"/>
  <c r="V33" i="16" s="1"/>
  <c r="M24" i="16"/>
  <c r="M17" i="16"/>
  <c r="Y15" i="1"/>
  <c r="Y16" i="1"/>
  <c r="Y17" i="1"/>
  <c r="Y18" i="1"/>
  <c r="Y14" i="1"/>
  <c r="X15" i="1"/>
  <c r="X16" i="1"/>
  <c r="X17" i="1"/>
  <c r="X18" i="1"/>
  <c r="X14" i="1"/>
  <c r="W15" i="1"/>
  <c r="W16" i="1"/>
  <c r="W17" i="1"/>
  <c r="W18" i="1"/>
  <c r="W14" i="1"/>
  <c r="V15" i="1"/>
  <c r="V16" i="1"/>
  <c r="V17" i="1"/>
  <c r="V18" i="1"/>
  <c r="V14" i="1"/>
  <c r="U15" i="1"/>
  <c r="U16" i="1"/>
  <c r="U17" i="1"/>
  <c r="U18" i="1"/>
  <c r="U14" i="1"/>
  <c r="T18" i="1"/>
  <c r="T17" i="1"/>
  <c r="T16" i="1"/>
  <c r="T15" i="1"/>
  <c r="S15" i="1"/>
  <c r="X32" i="16" l="1"/>
  <c r="V31" i="16"/>
  <c r="V35" i="16"/>
  <c r="X30" i="16"/>
  <c r="AB34" i="16"/>
  <c r="Z31" i="16"/>
  <c r="AB29" i="16"/>
  <c r="V28" i="16"/>
  <c r="W32" i="16"/>
  <c r="Y29" i="16"/>
  <c r="AA34" i="16"/>
  <c r="Y33" i="16"/>
  <c r="AA30" i="16"/>
  <c r="S18" i="1"/>
  <c r="S17" i="1"/>
  <c r="S16" i="1"/>
  <c r="S14" i="1"/>
  <c r="B10" i="1" l="1"/>
</calcChain>
</file>

<file path=xl/sharedStrings.xml><?xml version="1.0" encoding="utf-8"?>
<sst xmlns="http://schemas.openxmlformats.org/spreadsheetml/2006/main" count="11861" uniqueCount="137">
  <si>
    <t>Range</t>
  </si>
  <si>
    <t>Normalized</t>
  </si>
  <si>
    <t>Absolute</t>
  </si>
  <si>
    <t>On</t>
  </si>
  <si>
    <t>Control</t>
  </si>
  <si>
    <t>Off</t>
  </si>
  <si>
    <t>BSM</t>
  </si>
  <si>
    <t>Proton Assignments</t>
  </si>
  <si>
    <t>4.4-4.6</t>
  </si>
  <si>
    <t>Next to Sub</t>
  </si>
  <si>
    <t>Next to 6 Sub</t>
  </si>
  <si>
    <t>Backbone</t>
  </si>
  <si>
    <t>Next to sub (2,3,6)</t>
  </si>
  <si>
    <t>2-Ring</t>
  </si>
  <si>
    <t>1-Ring</t>
  </si>
  <si>
    <t>HDO</t>
  </si>
  <si>
    <t>3.95-4.10</t>
  </si>
  <si>
    <r>
      <t>Propyl C</t>
    </r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CHOHCH3</t>
    </r>
  </si>
  <si>
    <t>3.55-3.6</t>
  </si>
  <si>
    <t>3.45-3.50</t>
  </si>
  <si>
    <t xml:space="preserve">3-Ring </t>
  </si>
  <si>
    <t>UnSub</t>
  </si>
  <si>
    <t>OCH3</t>
  </si>
  <si>
    <t>3-OCH3 and Propyl'</t>
  </si>
  <si>
    <t>Propyl Hydroxyl</t>
  </si>
  <si>
    <t>3.0-3.2</t>
  </si>
  <si>
    <t>1-1,5</t>
  </si>
  <si>
    <t>Propyl methyl</t>
  </si>
  <si>
    <t>4.6053 .. 4.3294</t>
  </si>
  <si>
    <t>4.1000 .. 3.9001</t>
  </si>
  <si>
    <t>3.9001 .. 3.7087</t>
  </si>
  <si>
    <t>3.7087 .. 3.5131</t>
  </si>
  <si>
    <t>3.5131 .. 3.4427</t>
  </si>
  <si>
    <t>3.4427 .. 3.2625</t>
  </si>
  <si>
    <t>3.2006 .. 3.0007</t>
  </si>
  <si>
    <t>1.3243 .. 1.0076</t>
  </si>
  <si>
    <t>Diff</t>
  </si>
  <si>
    <t>Integral</t>
  </si>
  <si>
    <t>Rep1</t>
  </si>
  <si>
    <t>Rep2</t>
  </si>
  <si>
    <t>Rep3</t>
  </si>
  <si>
    <t>Average</t>
  </si>
  <si>
    <t>Standard Err</t>
  </si>
  <si>
    <t>Significant</t>
  </si>
  <si>
    <t>Tvalue</t>
  </si>
  <si>
    <r>
      <t>Propyl C</t>
    </r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CHOHCH3</t>
    </r>
  </si>
  <si>
    <t>Afmax</t>
  </si>
  <si>
    <t>k</t>
  </si>
  <si>
    <t>Af0</t>
  </si>
  <si>
    <t>SSE</t>
  </si>
  <si>
    <t>Simulated (yhat)</t>
  </si>
  <si>
    <t>Residuals</t>
  </si>
  <si>
    <t>Sig data (Conc factor)</t>
  </si>
  <si>
    <t>Norm</t>
  </si>
  <si>
    <t>Averages</t>
  </si>
  <si>
    <t>AF0</t>
  </si>
  <si>
    <t>4.5662 .. 4.1605</t>
  </si>
  <si>
    <t>4.1605 .. 3.8818</t>
  </si>
  <si>
    <t>3.8818 .. 3.5200</t>
  </si>
  <si>
    <t>3.5200 .. 3.0458</t>
  </si>
  <si>
    <t>1.1930 .. 0.7285</t>
  </si>
  <si>
    <t>3.6897 .. 3.4344</t>
  </si>
  <si>
    <t>3.4344 .. 3.2943</t>
  </si>
  <si>
    <t>3.2871 .. 3.0574</t>
  </si>
  <si>
    <t>3.0574 .. 2.8012</t>
  </si>
  <si>
    <t>2.3650 .. 1.8528</t>
  </si>
  <si>
    <t>3.5200 .. 3.1668</t>
  </si>
  <si>
    <t>3.1711 .. 2.7248</t>
  </si>
  <si>
    <t>2.7248 .. 2.3415</t>
  </si>
  <si>
    <t>2.1851 .. 1.4617</t>
  </si>
  <si>
    <t>1.4617 .. 1.2235</t>
  </si>
  <si>
    <t>2.7964 .. 2.3711</t>
  </si>
  <si>
    <t>1.8384 .. 1.2015</t>
  </si>
  <si>
    <t>4.3482 .. 3.9385</t>
  </si>
  <si>
    <t>3.9385 .. 3.6891</t>
  </si>
  <si>
    <t>3.5857 .. 3.4344</t>
  </si>
  <si>
    <t>1.8137 .. 1.4544</t>
  </si>
  <si>
    <t>1.3277 .. 0.6543</t>
  </si>
  <si>
    <t>4.4435 .. 4.1957</t>
  </si>
  <si>
    <t>4.1957 .. 3.9623</t>
  </si>
  <si>
    <t>3.9623 .. 3.7434</t>
  </si>
  <si>
    <t>3.7434 .. 3.5712</t>
  </si>
  <si>
    <t>3.4151 .. 3.0482</t>
  </si>
  <si>
    <t>1.1990 .. 1.0027</t>
  </si>
  <si>
    <t>0.9930 .. 0.7355</t>
  </si>
  <si>
    <t>Choline Ethyl ester backbone</t>
  </si>
  <si>
    <t>Hydroxy Ethyl methacrylate</t>
  </si>
  <si>
    <t>Choline ethyl phosphoryl</t>
  </si>
  <si>
    <t>nCH33</t>
  </si>
  <si>
    <t>4.34-3.94</t>
  </si>
  <si>
    <t>3.94-3.68</t>
  </si>
  <si>
    <t>3.58-3.43</t>
  </si>
  <si>
    <t>3.43-3.29</t>
  </si>
  <si>
    <t>3.28-3.05</t>
  </si>
  <si>
    <t>3.05-2.80</t>
  </si>
  <si>
    <t>2.36-1.85</t>
  </si>
  <si>
    <t>1.81-1.45</t>
  </si>
  <si>
    <t>1.32-0.65</t>
  </si>
  <si>
    <r>
      <t>Hydroxy</t>
    </r>
    <r>
      <rPr>
        <b/>
        <sz val="11"/>
        <color theme="1"/>
        <rFont val="Calibri"/>
        <family val="2"/>
        <scheme val="minor"/>
      </rPr>
      <t>ethyl</t>
    </r>
  </si>
  <si>
    <r>
      <t>CHCHN(CH3)2</t>
    </r>
    <r>
      <rPr>
        <b/>
        <sz val="11"/>
        <color theme="1"/>
        <rFont val="Calibri"/>
        <family val="2"/>
        <scheme val="minor"/>
      </rPr>
      <t>CH</t>
    </r>
    <r>
      <rPr>
        <sz val="11"/>
        <color theme="1"/>
        <rFont val="Calibri"/>
        <family val="2"/>
        <scheme val="minor"/>
      </rPr>
      <t>CHCH</t>
    </r>
  </si>
  <si>
    <r>
      <t>CHCHN</t>
    </r>
    <r>
      <rPr>
        <b/>
        <sz val="11"/>
        <color theme="1"/>
        <rFont val="Calibri"/>
        <family val="2"/>
        <scheme val="minor"/>
      </rPr>
      <t>(CH3)</t>
    </r>
    <r>
      <rPr>
        <sz val="11"/>
        <color theme="1"/>
        <rFont val="Calibri"/>
        <family val="2"/>
        <scheme val="minor"/>
      </rPr>
      <t>2CHCHCH</t>
    </r>
  </si>
  <si>
    <r>
      <rPr>
        <b/>
        <sz val="11"/>
        <color theme="1"/>
        <rFont val="Calibri"/>
        <family val="2"/>
        <scheme val="minor"/>
      </rPr>
      <t>CH</t>
    </r>
    <r>
      <rPr>
        <sz val="11"/>
        <color theme="1"/>
        <rFont val="Calibri"/>
        <family val="2"/>
        <scheme val="minor"/>
      </rPr>
      <t>SO3</t>
    </r>
  </si>
  <si>
    <t>Backbone (1)</t>
  </si>
  <si>
    <t>Backbone (2)</t>
  </si>
  <si>
    <t>Backbone (1) Model</t>
  </si>
  <si>
    <t>Backbone (2) Model</t>
  </si>
  <si>
    <r>
      <rPr>
        <b/>
        <sz val="11"/>
        <color theme="1"/>
        <rFont val="Calibri"/>
        <family val="2"/>
        <scheme val="minor"/>
      </rPr>
      <t>CH</t>
    </r>
    <r>
      <rPr>
        <sz val="11"/>
        <color theme="1"/>
        <rFont val="Calibri"/>
        <family val="2"/>
        <scheme val="minor"/>
      </rPr>
      <t>SO3 Model</t>
    </r>
  </si>
  <si>
    <r>
      <t>CHCHN(CH3)2-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CHCH (1) Model</t>
    </r>
  </si>
  <si>
    <r>
      <t>CHCHN(CH3)2-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CHCH (2) Model</t>
    </r>
  </si>
  <si>
    <r>
      <t>CHCHN-</t>
    </r>
    <r>
      <rPr>
        <b/>
        <sz val="11"/>
        <color theme="1"/>
        <rFont val="Calibri"/>
        <family val="2"/>
        <scheme val="minor"/>
      </rPr>
      <t>(CH3)-</t>
    </r>
    <r>
      <rPr>
        <sz val="11"/>
        <color theme="1"/>
        <rFont val="Calibri"/>
        <family val="2"/>
        <scheme val="minor"/>
      </rPr>
      <t>2CHCHCH (1) Model</t>
    </r>
  </si>
  <si>
    <t>CHCHN-(CH3)-2CHCHCH (2) Model</t>
  </si>
  <si>
    <r>
      <t>CHCHN(CH3)2-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CHCH (1)</t>
    </r>
  </si>
  <si>
    <r>
      <t>CHCHN(CH3)2-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CHCH (2)</t>
    </r>
  </si>
  <si>
    <r>
      <t>CHCHN-</t>
    </r>
    <r>
      <rPr>
        <b/>
        <sz val="11"/>
        <color theme="1"/>
        <rFont val="Calibri"/>
        <family val="2"/>
        <scheme val="minor"/>
      </rPr>
      <t>(CH3)-</t>
    </r>
    <r>
      <rPr>
        <sz val="11"/>
        <color theme="1"/>
        <rFont val="Calibri"/>
        <family val="2"/>
        <scheme val="minor"/>
      </rPr>
      <t>2CHCHCH (1)</t>
    </r>
  </si>
  <si>
    <r>
      <t>CHCHN-</t>
    </r>
    <r>
      <rPr>
        <b/>
        <sz val="11"/>
        <color theme="1"/>
        <rFont val="Calibri"/>
        <family val="2"/>
        <scheme val="minor"/>
      </rPr>
      <t>(CH3)-</t>
    </r>
    <r>
      <rPr>
        <sz val="11"/>
        <color theme="1"/>
        <rFont val="Calibri"/>
        <family val="2"/>
        <scheme val="minor"/>
      </rPr>
      <t>2CHCHCH (2)</t>
    </r>
  </si>
  <si>
    <t>Choline ethyl phosphoryl model</t>
  </si>
  <si>
    <t>Choline Ethyl ester backbone model</t>
  </si>
  <si>
    <t>high SSE</t>
  </si>
  <si>
    <t>NCH</t>
  </si>
  <si>
    <t>NCH3</t>
  </si>
  <si>
    <t>DMA CH3</t>
  </si>
  <si>
    <t>Backbone and ethyl so3</t>
  </si>
  <si>
    <t>ethyl so3</t>
  </si>
  <si>
    <t>backbone</t>
  </si>
  <si>
    <t>unknown</t>
  </si>
  <si>
    <t>Backbone'</t>
  </si>
  <si>
    <r>
      <t>CHCHN(CH3)2-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CHCH'</t>
    </r>
  </si>
  <si>
    <r>
      <t>CHCHN(CH3)2-</t>
    </r>
    <r>
      <rPr>
        <b/>
        <sz val="11"/>
        <color theme="1"/>
        <rFont val="Calibri"/>
        <family val="2"/>
        <scheme val="minor"/>
      </rPr>
      <t>CH-</t>
    </r>
    <r>
      <rPr>
        <sz val="11"/>
        <color theme="1"/>
        <rFont val="Calibri"/>
        <family val="2"/>
        <scheme val="minor"/>
      </rPr>
      <t>CHCH</t>
    </r>
  </si>
  <si>
    <r>
      <t>CHCHN-</t>
    </r>
    <r>
      <rPr>
        <b/>
        <sz val="11"/>
        <color theme="1"/>
        <rFont val="Calibri"/>
        <family val="2"/>
        <scheme val="minor"/>
      </rPr>
      <t>(CH3)</t>
    </r>
    <r>
      <rPr>
        <sz val="11"/>
        <color theme="1"/>
        <rFont val="Calibri"/>
        <family val="2"/>
        <scheme val="minor"/>
      </rPr>
      <t>2-CHCHCH'</t>
    </r>
  </si>
  <si>
    <r>
      <t>CHCHN-</t>
    </r>
    <r>
      <rPr>
        <b/>
        <sz val="11"/>
        <color theme="1"/>
        <rFont val="Calibri"/>
        <family val="2"/>
        <scheme val="minor"/>
      </rPr>
      <t>(CH3)</t>
    </r>
    <r>
      <rPr>
        <sz val="11"/>
        <color theme="1"/>
        <rFont val="Calibri"/>
        <family val="2"/>
        <scheme val="minor"/>
      </rPr>
      <t>2-CHCHCH</t>
    </r>
  </si>
  <si>
    <t>Backbone' and ethyl so3'</t>
  </si>
  <si>
    <t>4.4870 .. 4.2591</t>
  </si>
  <si>
    <t>4.2591 .. 4.1525</t>
  </si>
  <si>
    <t>4.1525 .. 3.9507</t>
  </si>
  <si>
    <t>3.8560 .. 3.5364</t>
  </si>
  <si>
    <t>3.5364 .. 3.0698</t>
  </si>
  <si>
    <t>1.2004 .. 0.6798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</si>
</sst>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color theme="1"/>
      <name val="MS Shell Dlg 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2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3" borderId="0" xfId="0" applyFont="1" applyFill="1"/>
    <xf numFmtId="0" fontId="0" fillId="3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13" xfId="0" applyFont="1" applyFill="1" applyBorder="1"/>
    <xf numFmtId="0" fontId="0" fillId="0" borderId="0" xfId="0" applyFill="1" applyBorder="1"/>
    <xf numFmtId="0" fontId="0" fillId="0" borderId="13" xfId="0" applyFont="1" applyFill="1" applyBorder="1"/>
    <xf numFmtId="0" fontId="0" fillId="3" borderId="0" xfId="0" applyFont="1" applyFill="1" applyBorder="1"/>
    <xf numFmtId="0" fontId="0" fillId="0" borderId="14" xfId="0" applyBorder="1"/>
    <xf numFmtId="0" fontId="0" fillId="0" borderId="15" xfId="0" applyBorder="1"/>
    <xf numFmtId="0" fontId="0" fillId="3" borderId="15" xfId="0" applyFont="1" applyFill="1" applyBorder="1"/>
    <xf numFmtId="0" fontId="0" fillId="0" borderId="16" xfId="0" applyBorder="1"/>
    <xf numFmtId="0" fontId="2" fillId="0" borderId="0" xfId="0" applyFont="1"/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FF7"/>
      <color rgb="FFF96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pMPC_ours!$S$13:$Y$13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pMPC_ours!$S$14:$Y$14</c:f>
              <c:numCache>
                <c:formatCode>General</c:formatCode>
                <c:ptCount val="7"/>
                <c:pt idx="0">
                  <c:v>-8.453969545787865E-3</c:v>
                </c:pt>
                <c:pt idx="1">
                  <c:v>-2.0768340180836242E-2</c:v>
                </c:pt>
                <c:pt idx="2">
                  <c:v>-2.6437277670037427E-2</c:v>
                </c:pt>
                <c:pt idx="3">
                  <c:v>-3.0135314228782448E-2</c:v>
                </c:pt>
                <c:pt idx="4">
                  <c:v>-3.4687371441034245E-2</c:v>
                </c:pt>
                <c:pt idx="5">
                  <c:v>-3.5387110409611164E-2</c:v>
                </c:pt>
                <c:pt idx="6">
                  <c:v>-3.5569425747947005E-2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7-4D4F-A4AD-5900FE0195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pMPC_ours!$S$13:$Y$13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pMPC_ours!$S$15:$Y$15</c:f>
              <c:numCache>
                <c:formatCode>General</c:formatCode>
                <c:ptCount val="7"/>
                <c:pt idx="0">
                  <c:v>-1.0556994559515044E-2</c:v>
                </c:pt>
                <c:pt idx="1">
                  <c:v>-2.6884453395629129E-2</c:v>
                </c:pt>
                <c:pt idx="2">
                  <c:v>-3.7044144817394209E-2</c:v>
                </c:pt>
                <c:pt idx="3">
                  <c:v>-4.2166889654327154E-2</c:v>
                </c:pt>
                <c:pt idx="4">
                  <c:v>-4.6213549548702826E-2</c:v>
                </c:pt>
                <c:pt idx="5">
                  <c:v>-4.8104757780991228E-2</c:v>
                </c:pt>
                <c:pt idx="6">
                  <c:v>-4.807225885793396E-2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7-4D4F-A4AD-5900FE0195D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pMPC_ours!$S$13:$Y$13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pMPC_ours!$S$16:$Y$16</c:f>
              <c:numCache>
                <c:formatCode>General</c:formatCode>
                <c:ptCount val="7"/>
                <c:pt idx="0">
                  <c:v>-1.11308834147357E-3</c:v>
                </c:pt>
                <c:pt idx="1">
                  <c:v>-6.6044236793573836E-3</c:v>
                </c:pt>
                <c:pt idx="2">
                  <c:v>-9.7717986230657049E-3</c:v>
                </c:pt>
                <c:pt idx="3">
                  <c:v>-1.0017512799152011E-2</c:v>
                </c:pt>
                <c:pt idx="4">
                  <c:v>-1.2704136983601495E-2</c:v>
                </c:pt>
                <c:pt idx="5">
                  <c:v>-1.392789483513009E-2</c:v>
                </c:pt>
                <c:pt idx="6">
                  <c:v>-1.4018333401845069E-2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7-4D4F-A4AD-5900FE0195D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pMPC_ours!$S$13:$Y$13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pMPC_ours!$S$17:$Y$17</c:f>
              <c:numCache>
                <c:formatCode>General</c:formatCode>
                <c:ptCount val="7"/>
                <c:pt idx="0">
                  <c:v>1.1173325487166964E-3</c:v>
                </c:pt>
                <c:pt idx="1">
                  <c:v>-2.0674450204611647E-3</c:v>
                </c:pt>
                <c:pt idx="2">
                  <c:v>-3.7577456567109754E-3</c:v>
                </c:pt>
                <c:pt idx="3">
                  <c:v>-4.6238830723660243E-3</c:v>
                </c:pt>
                <c:pt idx="4">
                  <c:v>-5.1805802274700278E-3</c:v>
                </c:pt>
                <c:pt idx="5">
                  <c:v>-5.6597644671281056E-3</c:v>
                </c:pt>
                <c:pt idx="6">
                  <c:v>-6.0493957928051158E-3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7-4D4F-A4AD-5900FE0195D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pMPC_ours!$S$13:$Y$13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pMPC_ours!$S$18:$Y$18</c:f>
              <c:numCache>
                <c:formatCode>General</c:formatCode>
                <c:ptCount val="7"/>
                <c:pt idx="0">
                  <c:v>-4.4382772308785956E-2</c:v>
                </c:pt>
                <c:pt idx="1">
                  <c:v>-5.3953127462198477E-2</c:v>
                </c:pt>
                <c:pt idx="2">
                  <c:v>-6.2509250221431528E-2</c:v>
                </c:pt>
                <c:pt idx="3">
                  <c:v>-6.5289170142740299E-2</c:v>
                </c:pt>
                <c:pt idx="4">
                  <c:v>-6.7083605654042602E-2</c:v>
                </c:pt>
                <c:pt idx="5">
                  <c:v>-6.7323110070470246E-2</c:v>
                </c:pt>
                <c:pt idx="6">
                  <c:v>-6.8433873604878542E-2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67-4D4F-A4AD-5900FE01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Complete'!$L$24</c:f>
              <c:strCache>
                <c:ptCount val="1"/>
                <c:pt idx="0">
                  <c:v>1.3243 .. 1.0076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Complete'!$M$35:$S$35</c:f>
                <c:numCache>
                  <c:formatCode>General</c:formatCode>
                  <c:ptCount val="7"/>
                  <c:pt idx="0">
                    <c:v>8.2439686292564785E-4</c:v>
                  </c:pt>
                  <c:pt idx="1">
                    <c:v>3.5520696451645992E-4</c:v>
                  </c:pt>
                  <c:pt idx="2">
                    <c:v>1.1331468334075208E-3</c:v>
                  </c:pt>
                  <c:pt idx="3">
                    <c:v>3.8526577656631796E-4</c:v>
                  </c:pt>
                  <c:pt idx="4">
                    <c:v>8.6624633797016313E-4</c:v>
                  </c:pt>
                  <c:pt idx="5">
                    <c:v>6.3477205816080855E-4</c:v>
                  </c:pt>
                  <c:pt idx="6">
                    <c:v>9.7969531878961801E-4</c:v>
                  </c:pt>
                </c:numCache>
              </c:numRef>
            </c:plus>
            <c:minus>
              <c:numRef>
                <c:f>'E3 Complete'!$M$35:$S$35</c:f>
                <c:numCache>
                  <c:formatCode>General</c:formatCode>
                  <c:ptCount val="7"/>
                  <c:pt idx="0">
                    <c:v>8.2439686292564785E-4</c:v>
                  </c:pt>
                  <c:pt idx="1">
                    <c:v>3.5520696451645992E-4</c:v>
                  </c:pt>
                  <c:pt idx="2">
                    <c:v>1.1331468334075208E-3</c:v>
                  </c:pt>
                  <c:pt idx="3">
                    <c:v>3.8526577656631796E-4</c:v>
                  </c:pt>
                  <c:pt idx="4">
                    <c:v>8.6624633797016313E-4</c:v>
                  </c:pt>
                  <c:pt idx="5">
                    <c:v>6.3477205816080855E-4</c:v>
                  </c:pt>
                  <c:pt idx="6">
                    <c:v>9.7969531878961801E-4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Complete'!$M$24:$S$24</c:f>
              <c:numCache>
                <c:formatCode>General</c:formatCode>
                <c:ptCount val="7"/>
                <c:pt idx="0">
                  <c:v>5.8941291673654604E-4</c:v>
                </c:pt>
                <c:pt idx="1">
                  <c:v>9.3228305930431949E-4</c:v>
                </c:pt>
                <c:pt idx="2">
                  <c:v>2.3575731319718514E-3</c:v>
                </c:pt>
                <c:pt idx="3">
                  <c:v>2.6211624547707868E-3</c:v>
                </c:pt>
                <c:pt idx="4">
                  <c:v>3.1919074165022974E-3</c:v>
                </c:pt>
                <c:pt idx="5">
                  <c:v>2.6532895192117223E-3</c:v>
                </c:pt>
                <c:pt idx="6">
                  <c:v>4.0910224938414787E-3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6-4A7A-8F92-BB67D367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'pMPC Complete'!$L$16</c:f>
              <c:strCache>
                <c:ptCount val="1"/>
                <c:pt idx="0">
                  <c:v>4.2591 .. 4.1525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'pMPC Complete'!$M$25:$S$25</c:f>
                <c:numCache>
                  <c:formatCode>General</c:formatCode>
                  <c:ptCount val="7"/>
                  <c:pt idx="0">
                    <c:v>1.2582649207597012E-3</c:v>
                  </c:pt>
                  <c:pt idx="1">
                    <c:v>9.6100063180447174E-4</c:v>
                  </c:pt>
                  <c:pt idx="2">
                    <c:v>1.5740975385712926E-3</c:v>
                  </c:pt>
                  <c:pt idx="3">
                    <c:v>9.4550899102541935E-4</c:v>
                  </c:pt>
                  <c:pt idx="4">
                    <c:v>9.9335474645243491E-4</c:v>
                  </c:pt>
                  <c:pt idx="5">
                    <c:v>2.228399875694512E-4</c:v>
                  </c:pt>
                  <c:pt idx="6">
                    <c:v>1.4612818575649859E-3</c:v>
                  </c:pt>
                </c:numCache>
              </c:numRef>
            </c:plus>
            <c:minus>
              <c:numRef>
                <c:f>'pMPC Complete'!$M$25:$S$25</c:f>
                <c:numCache>
                  <c:formatCode>General</c:formatCode>
                  <c:ptCount val="7"/>
                  <c:pt idx="0">
                    <c:v>1.2582649207597012E-3</c:v>
                  </c:pt>
                  <c:pt idx="1">
                    <c:v>9.6100063180447174E-4</c:v>
                  </c:pt>
                  <c:pt idx="2">
                    <c:v>1.5740975385712926E-3</c:v>
                  </c:pt>
                  <c:pt idx="3">
                    <c:v>9.4550899102541935E-4</c:v>
                  </c:pt>
                  <c:pt idx="4">
                    <c:v>9.9335474645243491E-4</c:v>
                  </c:pt>
                  <c:pt idx="5">
                    <c:v>2.228399875694512E-4</c:v>
                  </c:pt>
                  <c:pt idx="6">
                    <c:v>1.4612818575649859E-3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Complete'!$M$16:$S$16</c:f>
              <c:numCache>
                <c:formatCode>General</c:formatCode>
                <c:ptCount val="7"/>
                <c:pt idx="0">
                  <c:v>0.14005793383512968</c:v>
                </c:pt>
                <c:pt idx="1">
                  <c:v>-3.6699956260609069E-4</c:v>
                </c:pt>
                <c:pt idx="2">
                  <c:v>1.7022315633340543E-3</c:v>
                </c:pt>
                <c:pt idx="3">
                  <c:v>-1.8032073191381187E-3</c:v>
                </c:pt>
                <c:pt idx="4">
                  <c:v>-1.2028830681717303E-3</c:v>
                </c:pt>
                <c:pt idx="5">
                  <c:v>-9.9918884189953362E-4</c:v>
                </c:pt>
                <c:pt idx="6">
                  <c:v>2.0016799041247296E-4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8-4A9E-935C-E30F3BBC7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'pMPC Complete'!$L$17</c:f>
              <c:strCache>
                <c:ptCount val="1"/>
                <c:pt idx="0">
                  <c:v>4.1525 .. 3.9507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'pMPC Complete'!$M$26:$S$26</c:f>
                <c:numCache>
                  <c:formatCode>General</c:formatCode>
                  <c:ptCount val="7"/>
                  <c:pt idx="0">
                    <c:v>1.5457886863794578E-3</c:v>
                  </c:pt>
                  <c:pt idx="1">
                    <c:v>1.0147756310267294E-3</c:v>
                  </c:pt>
                  <c:pt idx="2">
                    <c:v>1.2086076250991862E-3</c:v>
                  </c:pt>
                  <c:pt idx="3">
                    <c:v>1.400298141217973E-4</c:v>
                  </c:pt>
                  <c:pt idx="4">
                    <c:v>3.538503426668296E-4</c:v>
                  </c:pt>
                  <c:pt idx="5">
                    <c:v>9.0980900233562695E-4</c:v>
                  </c:pt>
                  <c:pt idx="6">
                    <c:v>1.1615113231895338E-3</c:v>
                  </c:pt>
                </c:numCache>
              </c:numRef>
            </c:plus>
            <c:minus>
              <c:numRef>
                <c:f>'pMPC Complete'!$M$26:$S$26</c:f>
                <c:numCache>
                  <c:formatCode>General</c:formatCode>
                  <c:ptCount val="7"/>
                  <c:pt idx="0">
                    <c:v>1.5457886863794578E-3</c:v>
                  </c:pt>
                  <c:pt idx="1">
                    <c:v>1.0147756310267294E-3</c:v>
                  </c:pt>
                  <c:pt idx="2">
                    <c:v>1.2086076250991862E-3</c:v>
                  </c:pt>
                  <c:pt idx="3">
                    <c:v>1.400298141217973E-4</c:v>
                  </c:pt>
                  <c:pt idx="4">
                    <c:v>3.538503426668296E-4</c:v>
                  </c:pt>
                  <c:pt idx="5">
                    <c:v>9.0980900233562695E-4</c:v>
                  </c:pt>
                  <c:pt idx="6">
                    <c:v>1.1615113231895338E-3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Complete'!$M$17:$S$17</c:f>
              <c:numCache>
                <c:formatCode>General</c:formatCode>
                <c:ptCount val="7"/>
                <c:pt idx="0">
                  <c:v>1.8948083645301331E-2</c:v>
                </c:pt>
                <c:pt idx="1">
                  <c:v>-7.9549978647710295E-5</c:v>
                </c:pt>
                <c:pt idx="2">
                  <c:v>3.2302762803613238E-3</c:v>
                </c:pt>
                <c:pt idx="3">
                  <c:v>-5.7283851788516432E-4</c:v>
                </c:pt>
                <c:pt idx="4">
                  <c:v>-6.9629734246370986E-4</c:v>
                </c:pt>
                <c:pt idx="5">
                  <c:v>2.5673683238493678E-4</c:v>
                </c:pt>
                <c:pt idx="6">
                  <c:v>-1.211372705797197E-4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7-4059-A2AB-802B9CB7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'pMPC Complete'!$L$18</c:f>
              <c:strCache>
                <c:ptCount val="1"/>
                <c:pt idx="0">
                  <c:v>3.8560 .. 3.5364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'pMPC Complete'!$M$27:$S$27</c:f>
                <c:numCache>
                  <c:formatCode>General</c:formatCode>
                  <c:ptCount val="7"/>
                  <c:pt idx="0">
                    <c:v>1.5476039237022185E-3</c:v>
                  </c:pt>
                  <c:pt idx="1">
                    <c:v>2.7002159815322818E-4</c:v>
                  </c:pt>
                  <c:pt idx="2">
                    <c:v>2.8375138412978565E-4</c:v>
                  </c:pt>
                  <c:pt idx="3">
                    <c:v>6.6536158171002916E-4</c:v>
                  </c:pt>
                  <c:pt idx="4">
                    <c:v>5.0476505395187369E-4</c:v>
                  </c:pt>
                  <c:pt idx="5">
                    <c:v>1.7364640556504396E-4</c:v>
                  </c:pt>
                  <c:pt idx="6">
                    <c:v>9.3800872776659096E-4</c:v>
                  </c:pt>
                </c:numCache>
              </c:numRef>
            </c:plus>
            <c:minus>
              <c:numRef>
                <c:f>'pMPC Complete'!$M$27:$S$27</c:f>
                <c:numCache>
                  <c:formatCode>General</c:formatCode>
                  <c:ptCount val="7"/>
                  <c:pt idx="0">
                    <c:v>1.5476039237022185E-3</c:v>
                  </c:pt>
                  <c:pt idx="1">
                    <c:v>2.7002159815322818E-4</c:v>
                  </c:pt>
                  <c:pt idx="2">
                    <c:v>2.8375138412978565E-4</c:v>
                  </c:pt>
                  <c:pt idx="3">
                    <c:v>6.6536158171002916E-4</c:v>
                  </c:pt>
                  <c:pt idx="4">
                    <c:v>5.0476505395187369E-4</c:v>
                  </c:pt>
                  <c:pt idx="5">
                    <c:v>1.7364640556504396E-4</c:v>
                  </c:pt>
                  <c:pt idx="6">
                    <c:v>9.3800872776659096E-4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Complete'!$M$18:$S$18</c:f>
              <c:numCache>
                <c:formatCode>General</c:formatCode>
                <c:ptCount val="7"/>
                <c:pt idx="0">
                  <c:v>-3.1899676667513276E-2</c:v>
                </c:pt>
                <c:pt idx="1">
                  <c:v>1.5711695097314415E-4</c:v>
                </c:pt>
                <c:pt idx="2">
                  <c:v>2.2929432160171868E-4</c:v>
                </c:pt>
                <c:pt idx="3">
                  <c:v>-1.5084970914809391E-3</c:v>
                </c:pt>
                <c:pt idx="4">
                  <c:v>-2.4532448275209562E-4</c:v>
                </c:pt>
                <c:pt idx="5">
                  <c:v>3.2079105648455636E-4</c:v>
                </c:pt>
                <c:pt idx="6">
                  <c:v>1.0188019580954775E-3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8-4F0D-8BC5-EFC08411B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'pMPC Complete'!$L$19</c:f>
              <c:strCache>
                <c:ptCount val="1"/>
                <c:pt idx="0">
                  <c:v>3.5364 .. 3.0698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'pMPC Complete'!$M$28:$S$28</c:f>
                <c:numCache>
                  <c:formatCode>General</c:formatCode>
                  <c:ptCount val="7"/>
                  <c:pt idx="0">
                    <c:v>5.7349468547825762E-4</c:v>
                  </c:pt>
                  <c:pt idx="1">
                    <c:v>1.4156931764614075E-4</c:v>
                  </c:pt>
                  <c:pt idx="2">
                    <c:v>8.0754921904922254E-5</c:v>
                  </c:pt>
                  <c:pt idx="3">
                    <c:v>5.3861876412159037E-4</c:v>
                  </c:pt>
                  <c:pt idx="4">
                    <c:v>6.4205018552627573E-5</c:v>
                  </c:pt>
                  <c:pt idx="5">
                    <c:v>5.6914246183970064E-5</c:v>
                  </c:pt>
                  <c:pt idx="6">
                    <c:v>5.3031883326023729E-4</c:v>
                  </c:pt>
                </c:numCache>
              </c:numRef>
            </c:plus>
            <c:minus>
              <c:numRef>
                <c:f>'pMPC Complete'!$M$28:$S$28</c:f>
                <c:numCache>
                  <c:formatCode>General</c:formatCode>
                  <c:ptCount val="7"/>
                  <c:pt idx="0">
                    <c:v>5.7349468547825762E-4</c:v>
                  </c:pt>
                  <c:pt idx="1">
                    <c:v>1.4156931764614075E-4</c:v>
                  </c:pt>
                  <c:pt idx="2">
                    <c:v>8.0754921904922254E-5</c:v>
                  </c:pt>
                  <c:pt idx="3">
                    <c:v>5.3861876412159037E-4</c:v>
                  </c:pt>
                  <c:pt idx="4">
                    <c:v>6.4205018552627573E-5</c:v>
                  </c:pt>
                  <c:pt idx="5">
                    <c:v>5.6914246183970064E-5</c:v>
                  </c:pt>
                  <c:pt idx="6">
                    <c:v>5.3031883326023729E-4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Complete'!$M$19:$S$19</c:f>
              <c:numCache>
                <c:formatCode>General</c:formatCode>
                <c:ptCount val="7"/>
                <c:pt idx="0">
                  <c:v>6.535962233356102E-3</c:v>
                </c:pt>
                <c:pt idx="1">
                  <c:v>4.5091252779415901E-5</c:v>
                </c:pt>
                <c:pt idx="2">
                  <c:v>1.4118268395316299E-4</c:v>
                </c:pt>
                <c:pt idx="3">
                  <c:v>-6.2239806176765395E-4</c:v>
                </c:pt>
                <c:pt idx="4">
                  <c:v>5.442325488690013E-5</c:v>
                </c:pt>
                <c:pt idx="5">
                  <c:v>1.7896154860838807E-4</c:v>
                </c:pt>
                <c:pt idx="6">
                  <c:v>6.398603829035535E-4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D-4384-936A-94DF18C8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'pSBT Complete'!#REF!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'pSBT Complete'!#REF!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'pSBT Complete'!#REF!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738-49F7-9BC6-A47A3E756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Hydroxypropyl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Complete'!$V$43:$AB$43</c:f>
              <c:numCache>
                <c:formatCode>General</c:formatCode>
                <c:ptCount val="7"/>
                <c:pt idx="0">
                  <c:v>7.4371541271680388E-3</c:v>
                </c:pt>
                <c:pt idx="1">
                  <c:v>1.2545255185956583E-2</c:v>
                </c:pt>
                <c:pt idx="2">
                  <c:v>1.6076543405115815E-2</c:v>
                </c:pt>
                <c:pt idx="3">
                  <c:v>1.8528873390525731E-2</c:v>
                </c:pt>
                <c:pt idx="4">
                  <c:v>2.0237333957384064E-2</c:v>
                </c:pt>
                <c:pt idx="5">
                  <c:v>2.143021724089382E-2</c:v>
                </c:pt>
                <c:pt idx="6">
                  <c:v>2.226441440993155E-2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C-4A22-A285-BE58DA64BC18}"/>
            </c:ext>
          </c:extLst>
        </c:ser>
        <c:ser>
          <c:idx val="3"/>
          <c:order val="3"/>
          <c:tx>
            <c:v>Propyl Model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Complete'!$V$42:$AB$42</c:f>
              <c:numCache>
                <c:formatCode>General</c:formatCode>
                <c:ptCount val="7"/>
                <c:pt idx="0">
                  <c:v>4.62515151374749E-3</c:v>
                </c:pt>
                <c:pt idx="1">
                  <c:v>7.8111203006393081E-3</c:v>
                </c:pt>
                <c:pt idx="2">
                  <c:v>1.0018042716497732E-2</c:v>
                </c:pt>
                <c:pt idx="3">
                  <c:v>1.1552792958037716E-2</c:v>
                </c:pt>
                <c:pt idx="4">
                  <c:v>1.2623042118786516E-2</c:v>
                </c:pt>
                <c:pt idx="5">
                  <c:v>1.3370818590231141E-2</c:v>
                </c:pt>
                <c:pt idx="6">
                  <c:v>1.3893994838782142E-2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8C-4A22-A285-BE58DA64BC18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'pMPC Complete'!$V$40:$AB$40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Complete'!$V$41:$AB$41</c:f>
              <c:numCache>
                <c:formatCode>General</c:formatCode>
                <c:ptCount val="7"/>
                <c:pt idx="0">
                  <c:v>3.5996977197246785E-3</c:v>
                </c:pt>
                <c:pt idx="1">
                  <c:v>6.1262573599327325E-3</c:v>
                </c:pt>
                <c:pt idx="2">
                  <c:v>7.8996017106401882E-3</c:v>
                </c:pt>
                <c:pt idx="3">
                  <c:v>9.1442785178447363E-3</c:v>
                </c:pt>
                <c:pt idx="4">
                  <c:v>1.0017893590842191E-2</c:v>
                </c:pt>
                <c:pt idx="5">
                  <c:v>1.0631067461641986E-2</c:v>
                </c:pt>
                <c:pt idx="6">
                  <c:v>1.1061442586170889E-2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8C-4A22-A285-BE58DA64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Hydroxypropyl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'pMPC Complete'!$V$34:$AB$34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Complete'!$V$37:$AB$37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C-4A22-A285-BE58DA64BC18}"/>
            </c:ext>
          </c:extLst>
        </c:ser>
        <c:ser>
          <c:idx val="2"/>
          <c:order val="2"/>
          <c:tx>
            <c:v>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'pMPC Complete'!$V$34:$AB$34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Complete'!$V$36:$AB$36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8C-4A22-A285-BE58DA64BC18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'pMPC Complete'!$V$34:$AB$34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Complete'!$V$35:$AB$35</c:f>
              <c:numCache>
                <c:formatCode>General</c:formatCode>
                <c:ptCount val="7"/>
                <c:pt idx="0">
                  <c:v>1.3071924466712204E-2</c:v>
                </c:pt>
                <c:pt idx="1">
                  <c:v>9.0182505558831803E-5</c:v>
                </c:pt>
                <c:pt idx="2">
                  <c:v>2.8236536790632598E-4</c:v>
                </c:pt>
                <c:pt idx="3">
                  <c:v>-1.2447961235353079E-3</c:v>
                </c:pt>
                <c:pt idx="4">
                  <c:v>1.0884650977380026E-4</c:v>
                </c:pt>
                <c:pt idx="5">
                  <c:v>3.5792309721677614E-4</c:v>
                </c:pt>
                <c:pt idx="6">
                  <c:v>1.279720765807107E-3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C-4A22-A285-BE58DA64B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layout>
        <c:manualLayout>
          <c:xMode val="edge"/>
          <c:yMode val="edge"/>
          <c:x val="0.21216258617553757"/>
          <c:y val="1.4519056261343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3"/>
              <c:pt idx="0">
                <c:v>Ring Backbone</c:v>
              </c:pt>
              <c:pt idx="1">
                <c:v>Propyl</c:v>
              </c:pt>
              <c:pt idx="2">
                <c:v>Hydroxypropyl</c:v>
              </c:pt>
            </c:strLit>
          </c:cat>
          <c:val>
            <c:numRef>
              <c:f>'pMPC Complete'!$AA$55:$AA$57</c:f>
              <c:numCache>
                <c:formatCode>General</c:formatCode>
                <c:ptCount val="3"/>
                <c:pt idx="0">
                  <c:v>1.0614529956553027E-2</c:v>
                </c:pt>
                <c:pt idx="1">
                  <c:v>0.80650645595516834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A-451F-8471-420EA2537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Hydroxypropyl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'E3 Complete'!$V$47:$AB$47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Complete'!$V$50:$AB$50</c:f>
              <c:numCache>
                <c:formatCode>General</c:formatCode>
                <c:ptCount val="7"/>
                <c:pt idx="0">
                  <c:v>7.4371541271680388E-3</c:v>
                </c:pt>
                <c:pt idx="1">
                  <c:v>1.2545255185956583E-2</c:v>
                </c:pt>
                <c:pt idx="2">
                  <c:v>1.6076543405115815E-2</c:v>
                </c:pt>
                <c:pt idx="3">
                  <c:v>1.8528873390525731E-2</c:v>
                </c:pt>
                <c:pt idx="4">
                  <c:v>2.0237333957384064E-2</c:v>
                </c:pt>
                <c:pt idx="5">
                  <c:v>2.143021724089382E-2</c:v>
                </c:pt>
                <c:pt idx="6">
                  <c:v>2.226441440993155E-2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6-46CD-BA14-9288829DDBF2}"/>
            </c:ext>
          </c:extLst>
        </c:ser>
        <c:ser>
          <c:idx val="3"/>
          <c:order val="3"/>
          <c:tx>
            <c:v>Propyl Model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'E3 Complete'!$V$47:$AB$47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Complete'!$V$49:$AB$49</c:f>
              <c:numCache>
                <c:formatCode>General</c:formatCode>
                <c:ptCount val="7"/>
                <c:pt idx="0">
                  <c:v>4.62515151374749E-3</c:v>
                </c:pt>
                <c:pt idx="1">
                  <c:v>7.8111203006393081E-3</c:v>
                </c:pt>
                <c:pt idx="2">
                  <c:v>1.0018042716497732E-2</c:v>
                </c:pt>
                <c:pt idx="3">
                  <c:v>1.1552792958037716E-2</c:v>
                </c:pt>
                <c:pt idx="4">
                  <c:v>1.2623042118786516E-2</c:v>
                </c:pt>
                <c:pt idx="5">
                  <c:v>1.3370818590231141E-2</c:v>
                </c:pt>
                <c:pt idx="6">
                  <c:v>1.3893994838782142E-2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0C-48E7-A428-7547FCC0E6A4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'E3 Complete'!$V$47:$AB$47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Complete'!$V$48:$AB$48</c:f>
              <c:numCache>
                <c:formatCode>General</c:formatCode>
                <c:ptCount val="7"/>
                <c:pt idx="0">
                  <c:v>3.5996977197246785E-3</c:v>
                </c:pt>
                <c:pt idx="1">
                  <c:v>6.1262573599327325E-3</c:v>
                </c:pt>
                <c:pt idx="2">
                  <c:v>7.8996017106401882E-3</c:v>
                </c:pt>
                <c:pt idx="3">
                  <c:v>9.1442785178447363E-3</c:v>
                </c:pt>
                <c:pt idx="4">
                  <c:v>1.0017893590842191E-2</c:v>
                </c:pt>
                <c:pt idx="5">
                  <c:v>1.0631067461641986E-2</c:v>
                </c:pt>
                <c:pt idx="6">
                  <c:v>1.1061442586170889E-2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0C-48E7-A428-7547FCC0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Hydroxypropyl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'E3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Complete'!$V$44:$AB$44</c:f>
              <c:numCache>
                <c:formatCode>General</c:formatCode>
                <c:ptCount val="7"/>
                <c:pt idx="0">
                  <c:v>5.6943307449093148E-3</c:v>
                </c:pt>
                <c:pt idx="1">
                  <c:v>1.2387718557050105E-2</c:v>
                </c:pt>
                <c:pt idx="2">
                  <c:v>1.7554049849723263E-2</c:v>
                </c:pt>
                <c:pt idx="3">
                  <c:v>1.9782683379929934E-2</c:v>
                </c:pt>
                <c:pt idx="4">
                  <c:v>2.0825256075785836E-2</c:v>
                </c:pt>
                <c:pt idx="5">
                  <c:v>1.8424216052470837E-2</c:v>
                </c:pt>
                <c:pt idx="6">
                  <c:v>2.3188821963163495E-2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6-46CD-BA14-9288829DDBF2}"/>
            </c:ext>
          </c:extLst>
        </c:ser>
        <c:ser>
          <c:idx val="2"/>
          <c:order val="2"/>
          <c:tx>
            <c:v>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'E3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Complete'!$V$43:$AB$43</c:f>
              <c:numCache>
                <c:formatCode>General</c:formatCode>
                <c:ptCount val="7"/>
                <c:pt idx="0">
                  <c:v>4.0573686424395438E-3</c:v>
                </c:pt>
                <c:pt idx="1">
                  <c:v>6.9797880435544758E-3</c:v>
                </c:pt>
                <c:pt idx="2">
                  <c:v>9.3075385637914898E-3</c:v>
                </c:pt>
                <c:pt idx="3">
                  <c:v>1.2298345594126672E-2</c:v>
                </c:pt>
                <c:pt idx="4">
                  <c:v>1.2825341039362339E-2</c:v>
                </c:pt>
                <c:pt idx="5">
                  <c:v>1.2543135623280152E-2</c:v>
                </c:pt>
                <c:pt idx="6">
                  <c:v>1.5061942142720572E-2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C-48E7-A428-7547FCC0E6A4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'E3 Complete'!$V$41:$AB$41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Complete'!$V$42:$AB$42</c:f>
              <c:numCache>
                <c:formatCode>General</c:formatCode>
                <c:ptCount val="7"/>
                <c:pt idx="0">
                  <c:v>1.5725366932982799E-3</c:v>
                </c:pt>
                <c:pt idx="1">
                  <c:v>3.3823901300780424E-3</c:v>
                </c:pt>
                <c:pt idx="2">
                  <c:v>1.2247077715955465E-2</c:v>
                </c:pt>
                <c:pt idx="3">
                  <c:v>1.033382600805194E-2</c:v>
                </c:pt>
                <c:pt idx="4">
                  <c:v>9.4944067835020327E-3</c:v>
                </c:pt>
                <c:pt idx="5">
                  <c:v>8.9965891089439226E-3</c:v>
                </c:pt>
                <c:pt idx="6">
                  <c:v>1.1197610364336322E-2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0C-48E7-A428-7547FCC0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3"/>
              <c:pt idx="0">
                <c:v>Ring Backbone</c:v>
              </c:pt>
              <c:pt idx="1">
                <c:v>Propyl</c:v>
              </c:pt>
              <c:pt idx="2">
                <c:v>Hydroxypropyl</c:v>
              </c:pt>
            </c:strLit>
          </c:cat>
          <c:val>
            <c:numRef>
              <c:f>'E3 Complete'!$AA$62:$AA$64</c:f>
              <c:numCache>
                <c:formatCode>General</c:formatCode>
                <c:ptCount val="3"/>
                <c:pt idx="0">
                  <c:v>1.0614529956553027E-2</c:v>
                </c:pt>
                <c:pt idx="1">
                  <c:v>0.80650645595516834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A-4864-9CC3-3EAFBA7C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pSBT!$S$13:$Y$13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pSBT!$S$14:$Y$14</c:f>
              <c:numCache>
                <c:formatCode>General</c:formatCode>
                <c:ptCount val="7"/>
                <c:pt idx="0">
                  <c:v>-1.2198438158602496E-2</c:v>
                </c:pt>
                <c:pt idx="1">
                  <c:v>-1.2252650632980701E-2</c:v>
                </c:pt>
                <c:pt idx="2">
                  <c:v>3.5674693332305055E-3</c:v>
                </c:pt>
                <c:pt idx="3">
                  <c:v>3.8866553246041068E-2</c:v>
                </c:pt>
                <c:pt idx="4">
                  <c:v>8.1058994964988751E-2</c:v>
                </c:pt>
                <c:pt idx="5">
                  <c:v>9.9310292720871385E-2</c:v>
                </c:pt>
                <c:pt idx="6">
                  <c:v>0.10359135727890627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1-4AB3-B4EB-030A9E1898F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pSBT!$S$13:$Y$13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pSBT!$S$15:$Y$15</c:f>
              <c:numCache>
                <c:formatCode>General</c:formatCode>
                <c:ptCount val="7"/>
                <c:pt idx="0">
                  <c:v>-3.0810332110544063E-2</c:v>
                </c:pt>
                <c:pt idx="1">
                  <c:v>-8.7720730206029916E-3</c:v>
                </c:pt>
                <c:pt idx="2">
                  <c:v>4.1932404464640541E-3</c:v>
                </c:pt>
                <c:pt idx="3">
                  <c:v>3.5388895016342341E-2</c:v>
                </c:pt>
                <c:pt idx="4">
                  <c:v>7.4294502909859866E-2</c:v>
                </c:pt>
                <c:pt idx="5">
                  <c:v>9.1659575520192368E-2</c:v>
                </c:pt>
                <c:pt idx="6">
                  <c:v>9.6513620449445628E-2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1-4AB3-B4EB-030A9E1898F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pSBT!$S$13:$Y$13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pSBT!$S$16:$Y$16</c:f>
              <c:numCache>
                <c:formatCode>General</c:formatCode>
                <c:ptCount val="7"/>
                <c:pt idx="0">
                  <c:v>-7.4851435402433072E-3</c:v>
                </c:pt>
                <c:pt idx="1">
                  <c:v>-4.8163982995018308E-3</c:v>
                </c:pt>
                <c:pt idx="2">
                  <c:v>5.2528877789731086E-3</c:v>
                </c:pt>
                <c:pt idx="3">
                  <c:v>3.7923169927572893E-2</c:v>
                </c:pt>
                <c:pt idx="4">
                  <c:v>7.6610635698972612E-2</c:v>
                </c:pt>
                <c:pt idx="5">
                  <c:v>8.919481233588164E-2</c:v>
                </c:pt>
                <c:pt idx="6">
                  <c:v>8.9148462291002914E-2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E1-4AB3-B4EB-030A9E1898F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pSBT!$S$13:$Y$13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pSBT!$S$17:$Y$17</c:f>
              <c:numCache>
                <c:formatCode>General</c:formatCode>
                <c:ptCount val="7"/>
                <c:pt idx="0">
                  <c:v>-8.7428251571883414E-3</c:v>
                </c:pt>
                <c:pt idx="1">
                  <c:v>7.0486686674612622E-4</c:v>
                </c:pt>
                <c:pt idx="2">
                  <c:v>5.1102207579034184E-3</c:v>
                </c:pt>
                <c:pt idx="3">
                  <c:v>3.992964706484603E-2</c:v>
                </c:pt>
                <c:pt idx="4">
                  <c:v>8.1868698010204466E-2</c:v>
                </c:pt>
                <c:pt idx="5">
                  <c:v>9.5856011012367001E-2</c:v>
                </c:pt>
                <c:pt idx="6">
                  <c:v>9.8019138405891715E-2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E1-4AB3-B4EB-030A9E1898F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pSBT!$S$13:$Y$13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pSBT!$S$18:$Y$18</c:f>
              <c:numCache>
                <c:formatCode>General</c:formatCode>
                <c:ptCount val="7"/>
                <c:pt idx="0">
                  <c:v>-2.4134703998041733E-2</c:v>
                </c:pt>
                <c:pt idx="1">
                  <c:v>-2.5430210107809785E-3</c:v>
                </c:pt>
                <c:pt idx="2">
                  <c:v>6.005286094562249E-3</c:v>
                </c:pt>
                <c:pt idx="3">
                  <c:v>3.8946388019529009E-2</c:v>
                </c:pt>
                <c:pt idx="4">
                  <c:v>8.0426605326923306E-2</c:v>
                </c:pt>
                <c:pt idx="5">
                  <c:v>9.908076032815831E-2</c:v>
                </c:pt>
                <c:pt idx="6">
                  <c:v>0.10539375083064599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E1-4AB3-B4EB-030A9E189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'pDMAMPC5050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(1)'!$S$14:$Y$14</c:f>
              <c:numCache>
                <c:formatCode>General</c:formatCode>
                <c:ptCount val="7"/>
                <c:pt idx="0">
                  <c:v>1.84660112148064E-3</c:v>
                </c:pt>
                <c:pt idx="1">
                  <c:v>-1.5201766311424818E-3</c:v>
                </c:pt>
                <c:pt idx="2">
                  <c:v>5.0999917204654684E-4</c:v>
                </c:pt>
                <c:pt idx="3">
                  <c:v>2.5110190913524622E-3</c:v>
                </c:pt>
                <c:pt idx="4">
                  <c:v>-4.3783808569623599E-3</c:v>
                </c:pt>
                <c:pt idx="5">
                  <c:v>-1.5373849597813405E-3</c:v>
                </c:pt>
                <c:pt idx="6">
                  <c:v>-2.7912312313329466E-3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8-4F08-BD5C-C3E4594CE0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'pDMAMPC5050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(1)'!$S$15:$Y$15</c:f>
              <c:numCache>
                <c:formatCode>General</c:formatCode>
                <c:ptCount val="7"/>
                <c:pt idx="0">
                  <c:v>3.1913088805335305E-3</c:v>
                </c:pt>
                <c:pt idx="1">
                  <c:v>-5.7116545935386993E-4</c:v>
                </c:pt>
                <c:pt idx="2">
                  <c:v>-1.421265568600874E-3</c:v>
                </c:pt>
                <c:pt idx="3">
                  <c:v>3.4216173825542945E-4</c:v>
                </c:pt>
                <c:pt idx="4">
                  <c:v>-3.3087208057001262E-3</c:v>
                </c:pt>
                <c:pt idx="5">
                  <c:v>6.5727421164857409E-6</c:v>
                </c:pt>
                <c:pt idx="6">
                  <c:v>-1.751315887463808E-3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08-4F08-BD5C-C3E4594CE0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'pDMAMPC5050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(1)'!$S$16:$Y$16</c:f>
              <c:numCache>
                <c:formatCode>General</c:formatCode>
                <c:ptCount val="7"/>
                <c:pt idx="0">
                  <c:v>1.9104103490902369E-3</c:v>
                </c:pt>
                <c:pt idx="1">
                  <c:v>-1.3543025297689942E-3</c:v>
                </c:pt>
                <c:pt idx="2">
                  <c:v>1.4592737221724166E-4</c:v>
                </c:pt>
                <c:pt idx="3">
                  <c:v>1.5341601202678177E-3</c:v>
                </c:pt>
                <c:pt idx="4">
                  <c:v>-2.8684891762528891E-3</c:v>
                </c:pt>
                <c:pt idx="5">
                  <c:v>-9.4499598744381911E-4</c:v>
                </c:pt>
                <c:pt idx="6">
                  <c:v>-1.3539563749391094E-3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08-4F08-BD5C-C3E4594CE0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'pDMAMPC5050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(1)'!$S$17:$Y$17</c:f>
              <c:numCache>
                <c:formatCode>General</c:formatCode>
                <c:ptCount val="7"/>
                <c:pt idx="0">
                  <c:v>9.5489242030096855E-4</c:v>
                </c:pt>
                <c:pt idx="1">
                  <c:v>-1.6219647440590771E-4</c:v>
                </c:pt>
                <c:pt idx="2">
                  <c:v>8.6416172842495762E-4</c:v>
                </c:pt>
                <c:pt idx="3">
                  <c:v>8.5421945018561234E-4</c:v>
                </c:pt>
                <c:pt idx="4">
                  <c:v>-1.3990250874067439E-3</c:v>
                </c:pt>
                <c:pt idx="5">
                  <c:v>-4.674310657061111E-4</c:v>
                </c:pt>
                <c:pt idx="6">
                  <c:v>-6.167278990563918E-4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08-4F08-BD5C-C3E4594CE02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'pDMAMPC5050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(1)'!$S$18:$Y$18</c:f>
              <c:numCache>
                <c:formatCode>General</c:formatCode>
                <c:ptCount val="7"/>
                <c:pt idx="0">
                  <c:v>5.8540744281424199E-3</c:v>
                </c:pt>
                <c:pt idx="1">
                  <c:v>-6.9125689289812481E-4</c:v>
                </c:pt>
                <c:pt idx="2">
                  <c:v>-9.4693318451697837E-4</c:v>
                </c:pt>
                <c:pt idx="3">
                  <c:v>-2.7492158805191172E-5</c:v>
                </c:pt>
                <c:pt idx="4">
                  <c:v>1.0396841186011651E-3</c:v>
                </c:pt>
                <c:pt idx="5">
                  <c:v>6.2056780470380927E-4</c:v>
                </c:pt>
                <c:pt idx="6">
                  <c:v>-4.0905393686478008E-4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08-4F08-BD5C-C3E4594CE02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'pDMAMPC5050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(1)'!$S$19:$Y$19</c:f>
              <c:numCache>
                <c:formatCode>General</c:formatCode>
                <c:ptCount val="7"/>
                <c:pt idx="0">
                  <c:v>1.1873593325190489E-2</c:v>
                </c:pt>
                <c:pt idx="1">
                  <c:v>-2.8472200724571697E-3</c:v>
                </c:pt>
                <c:pt idx="2">
                  <c:v>-3.7090617626608035E-3</c:v>
                </c:pt>
                <c:pt idx="3">
                  <c:v>2.6010343443315972E-4</c:v>
                </c:pt>
                <c:pt idx="4">
                  <c:v>5.092696392836377E-3</c:v>
                </c:pt>
                <c:pt idx="5">
                  <c:v>7.1420385200505739E-4</c:v>
                </c:pt>
                <c:pt idx="6">
                  <c:v>1.9935042096258988E-3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08-4F08-BD5C-C3E4594CE02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(1)'!$S$20:$Y$20</c:f>
              <c:numCache>
                <c:formatCode>General</c:formatCode>
                <c:ptCount val="7"/>
                <c:pt idx="0">
                  <c:v>1.3434037501734128E-2</c:v>
                </c:pt>
                <c:pt idx="1">
                  <c:v>-1.9485859151681434E-3</c:v>
                </c:pt>
                <c:pt idx="2">
                  <c:v>-1.2424321977189947E-3</c:v>
                </c:pt>
                <c:pt idx="3">
                  <c:v>6.4976732688498857E-4</c:v>
                </c:pt>
                <c:pt idx="4">
                  <c:v>1.0074271289694724E-3</c:v>
                </c:pt>
                <c:pt idx="5">
                  <c:v>7.3865191278458435E-4</c:v>
                </c:pt>
                <c:pt idx="6">
                  <c:v>-2.4674885410482217E-3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08-4F08-BD5C-C3E4594CE02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(1)'!$S$21:$Y$21</c:f>
              <c:numCache>
                <c:formatCode>General</c:formatCode>
                <c:ptCount val="7"/>
                <c:pt idx="0">
                  <c:v>1.2429802945848997E-2</c:v>
                </c:pt>
                <c:pt idx="1">
                  <c:v>-1.405203222304228E-3</c:v>
                </c:pt>
                <c:pt idx="2">
                  <c:v>-2.0738273059658727E-3</c:v>
                </c:pt>
                <c:pt idx="3">
                  <c:v>5.2892622547854988E-4</c:v>
                </c:pt>
                <c:pt idx="4">
                  <c:v>-9.6833289792531681E-4</c:v>
                </c:pt>
                <c:pt idx="5">
                  <c:v>-8.9796667272384455E-4</c:v>
                </c:pt>
                <c:pt idx="6">
                  <c:v>-2.6575049374509474E-3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08-4F08-BD5C-C3E4594CE02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(1)'!$S$22:$Y$22</c:f>
              <c:numCache>
                <c:formatCode>General</c:formatCode>
                <c:ptCount val="7"/>
                <c:pt idx="0">
                  <c:v>7.5272350858695391E-3</c:v>
                </c:pt>
                <c:pt idx="1">
                  <c:v>-2.1402225408920809E-3</c:v>
                </c:pt>
                <c:pt idx="2">
                  <c:v>-1.1850402699124035E-3</c:v>
                </c:pt>
                <c:pt idx="3">
                  <c:v>9.1289299839772539E-4</c:v>
                </c:pt>
                <c:pt idx="4">
                  <c:v>2.5470241784005736E-3</c:v>
                </c:pt>
                <c:pt idx="5">
                  <c:v>6.2030054354654513E-5</c:v>
                </c:pt>
                <c:pt idx="6">
                  <c:v>-1.0236196152368347E-3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08-4F08-BD5C-C3E4594C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'pDMAMPC5050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(2)'!$S$14:$Y$14</c:f>
              <c:numCache>
                <c:formatCode>General</c:formatCode>
                <c:ptCount val="7"/>
                <c:pt idx="0">
                  <c:v>-5.1568731118407766E-4</c:v>
                </c:pt>
                <c:pt idx="1">
                  <c:v>3.4230872338196928E-3</c:v>
                </c:pt>
                <c:pt idx="2">
                  <c:v>-1.7521846650282312E-3</c:v>
                </c:pt>
                <c:pt idx="3">
                  <c:v>-1.1330016575200426E-3</c:v>
                </c:pt>
                <c:pt idx="4">
                  <c:v>-2.7975365165534339E-4</c:v>
                </c:pt>
                <c:pt idx="5">
                  <c:v>8.3792392667559289E-4</c:v>
                </c:pt>
                <c:pt idx="6">
                  <c:v>-3.2741215831935742E-3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6-4075-9234-AAEAB0AAA2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'pDMAMPC5050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(2)'!$S$15:$Y$15</c:f>
              <c:numCache>
                <c:formatCode>General</c:formatCode>
                <c:ptCount val="7"/>
                <c:pt idx="0">
                  <c:v>1.8677629452985281E-4</c:v>
                </c:pt>
                <c:pt idx="1">
                  <c:v>1.2384627187014589E-3</c:v>
                </c:pt>
                <c:pt idx="2">
                  <c:v>-8.9505944076608121E-4</c:v>
                </c:pt>
                <c:pt idx="3">
                  <c:v>-5.6545689724667256E-4</c:v>
                </c:pt>
                <c:pt idx="4">
                  <c:v>1.049051710741625E-4</c:v>
                </c:pt>
                <c:pt idx="5">
                  <c:v>-5.4500081169689017E-4</c:v>
                </c:pt>
                <c:pt idx="6">
                  <c:v>-2.4142489059272888E-3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6-4075-9234-AAEAB0AAA27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'pDMAMPC5050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(2)'!$S$16:$Y$16</c:f>
              <c:numCache>
                <c:formatCode>General</c:formatCode>
                <c:ptCount val="7"/>
                <c:pt idx="0">
                  <c:v>1.1788332689351799E-3</c:v>
                </c:pt>
                <c:pt idx="1">
                  <c:v>2.7777729035337001E-3</c:v>
                </c:pt>
                <c:pt idx="2">
                  <c:v>-1.561062985538368E-4</c:v>
                </c:pt>
                <c:pt idx="3">
                  <c:v>-1.0347285255930835E-3</c:v>
                </c:pt>
                <c:pt idx="4">
                  <c:v>1.5688021289311275E-3</c:v>
                </c:pt>
                <c:pt idx="5">
                  <c:v>4.8530503492529275E-4</c:v>
                </c:pt>
                <c:pt idx="6">
                  <c:v>-3.0416010890516065E-3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6-4075-9234-AAEAB0AAA27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'pDMAMPC5050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(2)'!$S$17:$Y$17</c:f>
              <c:numCache>
                <c:formatCode>General</c:formatCode>
                <c:ptCount val="7"/>
                <c:pt idx="0">
                  <c:v>-4.1078141624109388E-4</c:v>
                </c:pt>
                <c:pt idx="1">
                  <c:v>1.3216474490478948E-3</c:v>
                </c:pt>
                <c:pt idx="2">
                  <c:v>2.2043779002431364E-5</c:v>
                </c:pt>
                <c:pt idx="3">
                  <c:v>-1.1055273955152722E-4</c:v>
                </c:pt>
                <c:pt idx="4">
                  <c:v>3.4152296824568071E-4</c:v>
                </c:pt>
                <c:pt idx="5">
                  <c:v>-2.9739466725914553E-5</c:v>
                </c:pt>
                <c:pt idx="6">
                  <c:v>-1.0777035240093016E-3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36-4075-9234-AAEAB0AAA27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'pDMAMPC5050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(2)'!$S$18:$Y$18</c:f>
              <c:numCache>
                <c:formatCode>General</c:formatCode>
                <c:ptCount val="7"/>
                <c:pt idx="0">
                  <c:v>8.3042607410433537E-5</c:v>
                </c:pt>
                <c:pt idx="1">
                  <c:v>-4.3424508874811117E-4</c:v>
                </c:pt>
                <c:pt idx="2">
                  <c:v>-1.4619623212125274E-4</c:v>
                </c:pt>
                <c:pt idx="3">
                  <c:v>2.742358072599413E-4</c:v>
                </c:pt>
                <c:pt idx="4">
                  <c:v>7.5394980600783452E-6</c:v>
                </c:pt>
                <c:pt idx="5">
                  <c:v>2.1580197646956279E-4</c:v>
                </c:pt>
                <c:pt idx="6">
                  <c:v>1.308641493692757E-3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6-4075-9234-AAEAB0AAA27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'pDMAMPC5050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(2)'!$S$19:$Y$19</c:f>
              <c:numCache>
                <c:formatCode>General</c:formatCode>
                <c:ptCount val="7"/>
                <c:pt idx="0">
                  <c:v>-1.2936137233797215E-3</c:v>
                </c:pt>
                <c:pt idx="1">
                  <c:v>-7.3136256929929823E-3</c:v>
                </c:pt>
                <c:pt idx="2">
                  <c:v>-5.610984153758565E-5</c:v>
                </c:pt>
                <c:pt idx="3">
                  <c:v>2.0744411381943958E-3</c:v>
                </c:pt>
                <c:pt idx="4">
                  <c:v>-2.086417469217147E-3</c:v>
                </c:pt>
                <c:pt idx="5">
                  <c:v>2.3873666287187079E-3</c:v>
                </c:pt>
                <c:pt idx="6">
                  <c:v>1.1403239620482461E-2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36-4075-9234-AAEAB0AAA27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(2)'!$S$20:$Y$20</c:f>
              <c:numCache>
                <c:formatCode>General</c:formatCode>
                <c:ptCount val="7"/>
                <c:pt idx="0">
                  <c:v>-2.5999147827473978E-3</c:v>
                </c:pt>
                <c:pt idx="1">
                  <c:v>-1.8198084765007278E-3</c:v>
                </c:pt>
                <c:pt idx="2">
                  <c:v>-9.7877522668821343E-4</c:v>
                </c:pt>
                <c:pt idx="3">
                  <c:v>9.3690337872755062E-4</c:v>
                </c:pt>
                <c:pt idx="4">
                  <c:v>4.8981577362997247E-4</c:v>
                </c:pt>
                <c:pt idx="5">
                  <c:v>8.1856596811018473E-4</c:v>
                </c:pt>
                <c:pt idx="6">
                  <c:v>4.0936709936559993E-3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36-4075-9234-AAEAB0AAA27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(2)'!$S$21:$Y$21</c:f>
              <c:numCache>
                <c:formatCode>General</c:formatCode>
                <c:ptCount val="7"/>
                <c:pt idx="0">
                  <c:v>-3.6167777351130154E-3</c:v>
                </c:pt>
                <c:pt idx="1">
                  <c:v>-3.8386500263926215E-3</c:v>
                </c:pt>
                <c:pt idx="2">
                  <c:v>-1.8182951956114007E-4</c:v>
                </c:pt>
                <c:pt idx="3">
                  <c:v>-1.6514509520665203E-3</c:v>
                </c:pt>
                <c:pt idx="4">
                  <c:v>4.4960225924795054E-4</c:v>
                </c:pt>
                <c:pt idx="5">
                  <c:v>1.3024085098600191E-3</c:v>
                </c:pt>
                <c:pt idx="6">
                  <c:v>4.4709645557208817E-3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36-4075-9234-AAEAB0AAA275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(2)'!$S$22:$Y$22</c:f>
              <c:numCache>
                <c:formatCode>General</c:formatCode>
                <c:ptCount val="7"/>
                <c:pt idx="0">
                  <c:v>-1.668139940713651E-3</c:v>
                </c:pt>
                <c:pt idx="1">
                  <c:v>-1.8215852333780475E-3</c:v>
                </c:pt>
                <c:pt idx="2">
                  <c:v>7.3000846208658697E-4</c:v>
                </c:pt>
                <c:pt idx="3">
                  <c:v>4.7202202670842422E-5</c:v>
                </c:pt>
                <c:pt idx="4">
                  <c:v>1.526537783342076E-3</c:v>
                </c:pt>
                <c:pt idx="5">
                  <c:v>1.0526920646129973E-3</c:v>
                </c:pt>
                <c:pt idx="6">
                  <c:v>3.1013733243575202E-3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36-4075-9234-AAEAB0AA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'pDMAMPC5050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(3)'!$S$14:$Y$14</c:f>
              <c:numCache>
                <c:formatCode>General</c:formatCode>
                <c:ptCount val="7"/>
                <c:pt idx="0">
                  <c:v>-4.9351824326566854E-3</c:v>
                </c:pt>
                <c:pt idx="1">
                  <c:v>-2.4000342949993449E-3</c:v>
                </c:pt>
                <c:pt idx="2">
                  <c:v>1.0295345944003817E-3</c:v>
                </c:pt>
                <c:pt idx="3">
                  <c:v>2.3687834294045538E-3</c:v>
                </c:pt>
                <c:pt idx="4">
                  <c:v>-1.5600640741906609E-3</c:v>
                </c:pt>
                <c:pt idx="5">
                  <c:v>6.3802885370565728E-4</c:v>
                </c:pt>
                <c:pt idx="6">
                  <c:v>-2.2285318367207737E-4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7-4074-8805-847D1CB479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'pDMAMPC5050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(3)'!$S$15:$Y$15</c:f>
              <c:numCache>
                <c:formatCode>General</c:formatCode>
                <c:ptCount val="7"/>
                <c:pt idx="0">
                  <c:v>3.2269766475547705E-3</c:v>
                </c:pt>
                <c:pt idx="1">
                  <c:v>-4.4799705097632619E-4</c:v>
                </c:pt>
                <c:pt idx="2">
                  <c:v>4.2859455871130289E-4</c:v>
                </c:pt>
                <c:pt idx="3">
                  <c:v>7.4451016724183419E-4</c:v>
                </c:pt>
                <c:pt idx="4">
                  <c:v>-2.5996926733956082E-3</c:v>
                </c:pt>
                <c:pt idx="5">
                  <c:v>7.0410681989863577E-4</c:v>
                </c:pt>
                <c:pt idx="6">
                  <c:v>-2.1779790531151585E-4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7-4074-8805-847D1CB479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'pDMAMPC5050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(3)'!$S$16:$Y$16</c:f>
              <c:numCache>
                <c:formatCode>General</c:formatCode>
                <c:ptCount val="7"/>
                <c:pt idx="0">
                  <c:v>-2.6386156077210354E-3</c:v>
                </c:pt>
                <c:pt idx="1">
                  <c:v>-1.8364836301888435E-3</c:v>
                </c:pt>
                <c:pt idx="2">
                  <c:v>2.2294271820480485E-3</c:v>
                </c:pt>
                <c:pt idx="3">
                  <c:v>1.5152449750190484E-3</c:v>
                </c:pt>
                <c:pt idx="4">
                  <c:v>-8.7859976058050465E-5</c:v>
                </c:pt>
                <c:pt idx="5">
                  <c:v>-8.7052522565576226E-5</c:v>
                </c:pt>
                <c:pt idx="6">
                  <c:v>8.378626676995174E-4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77-4074-8805-847D1CB4796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'pDMAMPC5050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(3)'!$S$17:$Y$17</c:f>
              <c:numCache>
                <c:formatCode>General</c:formatCode>
                <c:ptCount val="7"/>
                <c:pt idx="0">
                  <c:v>-9.6260184854379642E-4</c:v>
                </c:pt>
                <c:pt idx="1">
                  <c:v>-2.0207691627854691E-4</c:v>
                </c:pt>
                <c:pt idx="2">
                  <c:v>1.0327009907578301E-3</c:v>
                </c:pt>
                <c:pt idx="3">
                  <c:v>2.6477710289038843E-5</c:v>
                </c:pt>
                <c:pt idx="4">
                  <c:v>-1.6119307741730102E-4</c:v>
                </c:pt>
                <c:pt idx="5">
                  <c:v>1.9266090374196504E-4</c:v>
                </c:pt>
                <c:pt idx="6">
                  <c:v>1.9478979194022248E-5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77-4074-8805-847D1CB4796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'pDMAMPC5050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(3)'!$S$18:$Y$18</c:f>
              <c:numCache>
                <c:formatCode>General</c:formatCode>
                <c:ptCount val="7"/>
                <c:pt idx="0">
                  <c:v>2.3671902767657188E-3</c:v>
                </c:pt>
                <c:pt idx="1">
                  <c:v>4.0495608263987253E-4</c:v>
                </c:pt>
                <c:pt idx="2">
                  <c:v>-7.7556666226203232E-4</c:v>
                </c:pt>
                <c:pt idx="3">
                  <c:v>9.5781203529696687E-5</c:v>
                </c:pt>
                <c:pt idx="4">
                  <c:v>3.5512874119128339E-4</c:v>
                </c:pt>
                <c:pt idx="5">
                  <c:v>1.3218947157009141E-4</c:v>
                </c:pt>
                <c:pt idx="6">
                  <c:v>-2.5054541093838951E-4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77-4074-8805-847D1CB4796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'pDMAMPC5050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(3)'!$S$19:$Y$19</c:f>
              <c:numCache>
                <c:formatCode>General</c:formatCode>
                <c:ptCount val="7"/>
                <c:pt idx="0">
                  <c:v>7.1993395026183479E-3</c:v>
                </c:pt>
                <c:pt idx="1">
                  <c:v>3.1451823842572856E-3</c:v>
                </c:pt>
                <c:pt idx="2">
                  <c:v>-4.3493159930792493E-3</c:v>
                </c:pt>
                <c:pt idx="3">
                  <c:v>-3.3153514446762544E-3</c:v>
                </c:pt>
                <c:pt idx="4">
                  <c:v>-2.461771850434169E-3</c:v>
                </c:pt>
                <c:pt idx="5">
                  <c:v>-3.8281861914876286E-3</c:v>
                </c:pt>
                <c:pt idx="6">
                  <c:v>1.0906361010838868E-3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77-4074-8805-847D1CB4796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(3)'!$S$20:$Y$20</c:f>
              <c:numCache>
                <c:formatCode>General</c:formatCode>
                <c:ptCount val="7"/>
                <c:pt idx="0">
                  <c:v>5.2003407977851933E-3</c:v>
                </c:pt>
                <c:pt idx="1">
                  <c:v>2.7800230383572934E-3</c:v>
                </c:pt>
                <c:pt idx="2">
                  <c:v>-1.3817294775623969E-3</c:v>
                </c:pt>
                <c:pt idx="3">
                  <c:v>-2.2180656211344238E-3</c:v>
                </c:pt>
                <c:pt idx="4">
                  <c:v>-1.4655969592853233E-3</c:v>
                </c:pt>
                <c:pt idx="5">
                  <c:v>-5.6413830485951789E-4</c:v>
                </c:pt>
                <c:pt idx="6">
                  <c:v>5.0084759969430193E-4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77-4074-8805-847D1CB47967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(3)'!$S$21:$Y$21</c:f>
              <c:numCache>
                <c:formatCode>General</c:formatCode>
                <c:ptCount val="7"/>
                <c:pt idx="0">
                  <c:v>4.2457100427028575E-3</c:v>
                </c:pt>
                <c:pt idx="1">
                  <c:v>1.614737841957008E-3</c:v>
                </c:pt>
                <c:pt idx="2">
                  <c:v>-1.7794940419104427E-3</c:v>
                </c:pt>
                <c:pt idx="3">
                  <c:v>-2.624062172692608E-3</c:v>
                </c:pt>
                <c:pt idx="4">
                  <c:v>-2.8119348590954327E-3</c:v>
                </c:pt>
                <c:pt idx="5">
                  <c:v>-2.1840351459353311E-3</c:v>
                </c:pt>
                <c:pt idx="6">
                  <c:v>8.7783003465214228E-4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77-4074-8805-847D1CB47967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(3)'!$S$22:$Y$22</c:f>
              <c:numCache>
                <c:formatCode>General</c:formatCode>
                <c:ptCount val="7"/>
                <c:pt idx="0">
                  <c:v>3.7146133492518721E-3</c:v>
                </c:pt>
                <c:pt idx="1">
                  <c:v>2.7070904138023623E-3</c:v>
                </c:pt>
                <c:pt idx="2">
                  <c:v>-2.2584885959986406E-4</c:v>
                </c:pt>
                <c:pt idx="3">
                  <c:v>-2.0002250007126209E-3</c:v>
                </c:pt>
                <c:pt idx="4">
                  <c:v>-1.2103198651110399E-3</c:v>
                </c:pt>
                <c:pt idx="5">
                  <c:v>-1.4968346687745432E-3</c:v>
                </c:pt>
                <c:pt idx="6">
                  <c:v>7.2426139084541736E-5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77-4074-8805-847D1CB47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50741486098363E-2"/>
          <c:y val="9.8713440723038642E-2"/>
          <c:w val="0.91498068944855837"/>
          <c:h val="0.82526288401151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'pDMAMPC5050 Complete'!$L$18</c:f>
              <c:strCache>
                <c:ptCount val="1"/>
                <c:pt idx="0">
                  <c:v>4.5662 .. 4.1605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Complete'!$M$18:$S$18</c:f>
              <c:numCache>
                <c:formatCode>General</c:formatCode>
                <c:ptCount val="7"/>
                <c:pt idx="0">
                  <c:v>-1.2014228741200411E-3</c:v>
                </c:pt>
                <c:pt idx="1">
                  <c:v>-1.6570789744071134E-4</c:v>
                </c:pt>
                <c:pt idx="2">
                  <c:v>-7.0883632860434229E-5</c:v>
                </c:pt>
                <c:pt idx="3">
                  <c:v>1.2489336210789912E-3</c:v>
                </c:pt>
                <c:pt idx="4">
                  <c:v>-2.0727328609361213E-3</c:v>
                </c:pt>
                <c:pt idx="5">
                  <c:v>-2.0477393133363439E-5</c:v>
                </c:pt>
                <c:pt idx="6">
                  <c:v>-2.0960686660661991E-3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6-466B-B929-D4F517AD11A4}"/>
            </c:ext>
          </c:extLst>
        </c:ser>
        <c:ser>
          <c:idx val="1"/>
          <c:order val="1"/>
          <c:tx>
            <c:strRef>
              <c:f>'pDMAMPC5050 Complete'!$L$19</c:f>
              <c:strCache>
                <c:ptCount val="1"/>
                <c:pt idx="0">
                  <c:v>4.1605 .. 3.8818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Complete'!$M$19:$S$19</c:f>
              <c:numCache>
                <c:formatCode>General</c:formatCode>
                <c:ptCount val="7"/>
                <c:pt idx="0">
                  <c:v>2.2016872742060514E-3</c:v>
                </c:pt>
                <c:pt idx="1">
                  <c:v>7.3100069457087585E-5</c:v>
                </c:pt>
                <c:pt idx="2">
                  <c:v>-6.2924348355188411E-4</c:v>
                </c:pt>
                <c:pt idx="3">
                  <c:v>1.7373833608353036E-4</c:v>
                </c:pt>
                <c:pt idx="4">
                  <c:v>-1.9345027693405241E-3</c:v>
                </c:pt>
                <c:pt idx="5">
                  <c:v>5.5226250106077107E-5</c:v>
                </c:pt>
                <c:pt idx="6">
                  <c:v>-1.4611208995675374E-3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6-466B-B929-D4F517AD11A4}"/>
            </c:ext>
          </c:extLst>
        </c:ser>
        <c:ser>
          <c:idx val="2"/>
          <c:order val="2"/>
          <c:tx>
            <c:strRef>
              <c:f>'pDMAMPC5050 Complete'!$L$20</c:f>
              <c:strCache>
                <c:ptCount val="1"/>
                <c:pt idx="0">
                  <c:v>3.8818 .. 3.5200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Complete'!$M$20:$S$20</c:f>
              <c:numCache>
                <c:formatCode>General</c:formatCode>
                <c:ptCount val="7"/>
                <c:pt idx="0">
                  <c:v>1.5020933676812708E-4</c:v>
                </c:pt>
                <c:pt idx="1">
                  <c:v>-1.3767108547471253E-4</c:v>
                </c:pt>
                <c:pt idx="2">
                  <c:v>7.3974941857048442E-4</c:v>
                </c:pt>
                <c:pt idx="3">
                  <c:v>6.7155885656459415E-4</c:v>
                </c:pt>
                <c:pt idx="4">
                  <c:v>-4.6251567445993732E-4</c:v>
                </c:pt>
                <c:pt idx="5">
                  <c:v>-1.8224782502803422E-4</c:v>
                </c:pt>
                <c:pt idx="6">
                  <c:v>-1.1858982654303996E-3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6-466B-B929-D4F517AD11A4}"/>
            </c:ext>
          </c:extLst>
        </c:ser>
        <c:ser>
          <c:idx val="3"/>
          <c:order val="3"/>
          <c:tx>
            <c:strRef>
              <c:f>'pDMAMPC5050 Complete'!$L$21</c:f>
              <c:strCache>
                <c:ptCount val="1"/>
                <c:pt idx="0">
                  <c:v>3.5200 .. 3.1668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Complete'!$M$21:$S$21</c:f>
              <c:numCache>
                <c:formatCode>General</c:formatCode>
                <c:ptCount val="7"/>
                <c:pt idx="0">
                  <c:v>-1.3949694816130722E-4</c:v>
                </c:pt>
                <c:pt idx="1">
                  <c:v>3.1912468612114677E-4</c:v>
                </c:pt>
                <c:pt idx="2">
                  <c:v>6.3963549939507298E-4</c:v>
                </c:pt>
                <c:pt idx="3">
                  <c:v>2.5671480697437465E-4</c:v>
                </c:pt>
                <c:pt idx="4">
                  <c:v>-4.0623173219278807E-4</c:v>
                </c:pt>
                <c:pt idx="5">
                  <c:v>-1.0150320956335355E-4</c:v>
                </c:pt>
                <c:pt idx="6">
                  <c:v>-5.5831748129055701E-4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6-466B-B929-D4F517AD11A4}"/>
            </c:ext>
          </c:extLst>
        </c:ser>
        <c:ser>
          <c:idx val="4"/>
          <c:order val="4"/>
          <c:tx>
            <c:strRef>
              <c:f>'pDMAMPC5050 Complete'!$L$22</c:f>
              <c:strCache>
                <c:ptCount val="1"/>
                <c:pt idx="0">
                  <c:v>3.1711 .. 2.7248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Complete'!$M$22:$S$22</c:f>
              <c:numCache>
                <c:formatCode>General</c:formatCode>
                <c:ptCount val="7"/>
                <c:pt idx="0">
                  <c:v>2.768102437439524E-3</c:v>
                </c:pt>
                <c:pt idx="1">
                  <c:v>-2.4018196633545448E-4</c:v>
                </c:pt>
                <c:pt idx="2">
                  <c:v>-6.2289869296675449E-4</c:v>
                </c:pt>
                <c:pt idx="3">
                  <c:v>1.1417495066148228E-4</c:v>
                </c:pt>
                <c:pt idx="4">
                  <c:v>4.6745078595084228E-4</c:v>
                </c:pt>
                <c:pt idx="5">
                  <c:v>3.2285308424782113E-4</c:v>
                </c:pt>
                <c:pt idx="6">
                  <c:v>2.1634738196319578E-4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36-466B-B929-D4F517AD11A4}"/>
            </c:ext>
          </c:extLst>
        </c:ser>
        <c:ser>
          <c:idx val="5"/>
          <c:order val="5"/>
          <c:tx>
            <c:strRef>
              <c:f>'pDMAMPC5050 Complete'!$L$23</c:f>
              <c:strCache>
                <c:ptCount val="1"/>
                <c:pt idx="0">
                  <c:v>2.7248 .. 2.3415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Complete'!$M$23:$S$23</c:f>
              <c:numCache>
                <c:formatCode>General</c:formatCode>
                <c:ptCount val="7"/>
                <c:pt idx="0">
                  <c:v>5.9264397014763721E-3</c:v>
                </c:pt>
                <c:pt idx="1">
                  <c:v>-2.3385544603976224E-3</c:v>
                </c:pt>
                <c:pt idx="2">
                  <c:v>-2.7048291990925464E-3</c:v>
                </c:pt>
                <c:pt idx="3">
                  <c:v>-3.2693562401623293E-4</c:v>
                </c:pt>
                <c:pt idx="4">
                  <c:v>1.8150235772835364E-4</c:v>
                </c:pt>
                <c:pt idx="5">
                  <c:v>-2.4220523692128782E-4</c:v>
                </c:pt>
                <c:pt idx="6">
                  <c:v>4.8291266437307488E-3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36-466B-B929-D4F517AD11A4}"/>
            </c:ext>
          </c:extLst>
        </c:ser>
        <c:ser>
          <c:idx val="6"/>
          <c:order val="6"/>
          <c:tx>
            <c:strRef>
              <c:f>'pDMAMPC5050 Complete'!$L$24</c:f>
              <c:strCache>
                <c:ptCount val="1"/>
                <c:pt idx="0">
                  <c:v>2.1851 .. 1.4617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Complete'!$M$24:$S$24</c:f>
              <c:numCache>
                <c:formatCode>General</c:formatCode>
                <c:ptCount val="7"/>
                <c:pt idx="0">
                  <c:v>5.3448211722573078E-3</c:v>
                </c:pt>
                <c:pt idx="1">
                  <c:v>-3.2945711777052598E-4</c:v>
                </c:pt>
                <c:pt idx="2">
                  <c:v>-1.2009789673232017E-3</c:v>
                </c:pt>
                <c:pt idx="3">
                  <c:v>-2.104649718406282E-4</c:v>
                </c:pt>
                <c:pt idx="4">
                  <c:v>1.0548647771373921E-5</c:v>
                </c:pt>
                <c:pt idx="5">
                  <c:v>3.3102652534508373E-4</c:v>
                </c:pt>
                <c:pt idx="6">
                  <c:v>7.0901001743402649E-4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36-466B-B929-D4F517AD11A4}"/>
            </c:ext>
          </c:extLst>
        </c:ser>
        <c:ser>
          <c:idx val="7"/>
          <c:order val="7"/>
          <c:tx>
            <c:strRef>
              <c:f>'pDMAMPC5050 Complete'!$L$25</c:f>
              <c:strCache>
                <c:ptCount val="1"/>
                <c:pt idx="0">
                  <c:v>1.4617 .. 1.2235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Complete'!$M$25:$S$25</c:f>
              <c:numCache>
                <c:formatCode>General</c:formatCode>
                <c:ptCount val="7"/>
                <c:pt idx="0">
                  <c:v>4.352911751146279E-3</c:v>
                </c:pt>
                <c:pt idx="1">
                  <c:v>-1.2097051355799469E-3</c:v>
                </c:pt>
                <c:pt idx="2">
                  <c:v>-1.3450502891458186E-3</c:v>
                </c:pt>
                <c:pt idx="3">
                  <c:v>-1.2488622997601929E-3</c:v>
                </c:pt>
                <c:pt idx="4">
                  <c:v>-1.1102218325909328E-3</c:v>
                </c:pt>
                <c:pt idx="5">
                  <c:v>-5.9319776959971887E-4</c:v>
                </c:pt>
                <c:pt idx="6">
                  <c:v>8.9709655097402552E-4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36-466B-B929-D4F517AD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7656"/>
        <c:axId val="921729952"/>
      </c:scatterChart>
      <c:valAx>
        <c:axId val="921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952"/>
        <c:crosses val="autoZero"/>
        <c:crossBetween val="midCat"/>
      </c:valAx>
      <c:valAx>
        <c:axId val="921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75499830331219E-2"/>
          <c:y val="0.86141214806919664"/>
          <c:w val="0.92796210500072718"/>
          <c:h val="0.11684871529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'pDMAMPC5050 Complete'!$L$18</c:f>
              <c:strCache>
                <c:ptCount val="1"/>
                <c:pt idx="0">
                  <c:v>4.5662 .. 4.1605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'pDMAMPC5050 Complete'!$M$30:$S$30</c:f>
                <c:numCache>
                  <c:formatCode>General</c:formatCode>
                  <c:ptCount val="7"/>
                  <c:pt idx="0">
                    <c:v>1.9875296216239732E-3</c:v>
                  </c:pt>
                  <c:pt idx="1">
                    <c:v>1.812284492731085E-3</c:v>
                  </c:pt>
                  <c:pt idx="2">
                    <c:v>8.5392410559457198E-4</c:v>
                  </c:pt>
                  <c:pt idx="3">
                    <c:v>1.1916752213387716E-3</c:v>
                  </c:pt>
                  <c:pt idx="4">
                    <c:v>1.2106208057160867E-3</c:v>
                  </c:pt>
                  <c:pt idx="5">
                    <c:v>7.6064576388855908E-4</c:v>
                  </c:pt>
                  <c:pt idx="6">
                    <c:v>9.4692448758965726E-4</c:v>
                  </c:pt>
                </c:numCache>
              </c:numRef>
            </c:plus>
            <c:minus>
              <c:numRef>
                <c:f>'pDMAMPC5050 Complete'!$M$30:$S$30</c:f>
                <c:numCache>
                  <c:formatCode>General</c:formatCode>
                  <c:ptCount val="7"/>
                  <c:pt idx="0">
                    <c:v>1.9875296216239732E-3</c:v>
                  </c:pt>
                  <c:pt idx="1">
                    <c:v>1.812284492731085E-3</c:v>
                  </c:pt>
                  <c:pt idx="2">
                    <c:v>8.5392410559457198E-4</c:v>
                  </c:pt>
                  <c:pt idx="3">
                    <c:v>1.1916752213387716E-3</c:v>
                  </c:pt>
                  <c:pt idx="4">
                    <c:v>1.2106208057160867E-3</c:v>
                  </c:pt>
                  <c:pt idx="5">
                    <c:v>7.6064576388855908E-4</c:v>
                  </c:pt>
                  <c:pt idx="6">
                    <c:v>9.4692448758965726E-4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Complete'!$M$18:$S$18</c:f>
              <c:numCache>
                <c:formatCode>General</c:formatCode>
                <c:ptCount val="7"/>
                <c:pt idx="0">
                  <c:v>-1.2014228741200411E-3</c:v>
                </c:pt>
                <c:pt idx="1">
                  <c:v>-1.6570789744071134E-4</c:v>
                </c:pt>
                <c:pt idx="2">
                  <c:v>-7.0883632860434229E-5</c:v>
                </c:pt>
                <c:pt idx="3">
                  <c:v>1.2489336210789912E-3</c:v>
                </c:pt>
                <c:pt idx="4">
                  <c:v>-2.0727328609361213E-3</c:v>
                </c:pt>
                <c:pt idx="5">
                  <c:v>-2.0477393133363439E-5</c:v>
                </c:pt>
                <c:pt idx="6">
                  <c:v>-2.0960686660661991E-3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2-4934-AD16-8EC2F58C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2056"/>
        <c:axId val="832732384"/>
      </c:scatterChart>
      <c:valAx>
        <c:axId val="832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384"/>
        <c:crosses val="autoZero"/>
        <c:crossBetween val="midCat"/>
      </c:valAx>
      <c:valAx>
        <c:axId val="8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'pDMAMPC5050 Complete'!$L$19</c:f>
              <c:strCache>
                <c:ptCount val="1"/>
                <c:pt idx="0">
                  <c:v>4.1605 .. 3.8818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'pDMAMPC5050 Complete'!$M$31:$S$31</c:f>
                <c:numCache>
                  <c:formatCode>General</c:formatCode>
                  <c:ptCount val="7"/>
                  <c:pt idx="0">
                    <c:v>1.0075081040891343E-3</c:v>
                  </c:pt>
                  <c:pt idx="1">
                    <c:v>5.8376513325022518E-4</c:v>
                  </c:pt>
                  <c:pt idx="2">
                    <c:v>5.5029968047332501E-4</c:v>
                  </c:pt>
                  <c:pt idx="3">
                    <c:v>3.8741805985718968E-4</c:v>
                  </c:pt>
                  <c:pt idx="4">
                    <c:v>1.0400430734140553E-3</c:v>
                  </c:pt>
                  <c:pt idx="5">
                    <c:v>3.6140597749498467E-4</c:v>
                  </c:pt>
                  <c:pt idx="6">
                    <c:v>6.5045089432295478E-4</c:v>
                  </c:pt>
                </c:numCache>
              </c:numRef>
            </c:plus>
            <c:minus>
              <c:numRef>
                <c:f>'pDMAMPC5050 Complete'!$M$31:$S$31</c:f>
                <c:numCache>
                  <c:formatCode>General</c:formatCode>
                  <c:ptCount val="7"/>
                  <c:pt idx="0">
                    <c:v>1.0075081040891343E-3</c:v>
                  </c:pt>
                  <c:pt idx="1">
                    <c:v>5.8376513325022518E-4</c:v>
                  </c:pt>
                  <c:pt idx="2">
                    <c:v>5.5029968047332501E-4</c:v>
                  </c:pt>
                  <c:pt idx="3">
                    <c:v>3.8741805985718968E-4</c:v>
                  </c:pt>
                  <c:pt idx="4">
                    <c:v>1.0400430734140553E-3</c:v>
                  </c:pt>
                  <c:pt idx="5">
                    <c:v>3.6140597749498467E-4</c:v>
                  </c:pt>
                  <c:pt idx="6">
                    <c:v>6.5045089432295478E-4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Complete'!$M$19:$S$19</c:f>
              <c:numCache>
                <c:formatCode>General</c:formatCode>
                <c:ptCount val="7"/>
                <c:pt idx="0">
                  <c:v>2.2016872742060514E-3</c:v>
                </c:pt>
                <c:pt idx="1">
                  <c:v>7.3100069457087585E-5</c:v>
                </c:pt>
                <c:pt idx="2">
                  <c:v>-6.2924348355188411E-4</c:v>
                </c:pt>
                <c:pt idx="3">
                  <c:v>1.7373833608353036E-4</c:v>
                </c:pt>
                <c:pt idx="4">
                  <c:v>-1.9345027693405241E-3</c:v>
                </c:pt>
                <c:pt idx="5">
                  <c:v>5.5226250106077107E-5</c:v>
                </c:pt>
                <c:pt idx="6">
                  <c:v>-1.4611208995675374E-3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9-47C3-80F5-FFDB55CDA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50741486098363E-2"/>
          <c:y val="9.8713440723038642E-2"/>
          <c:w val="0.91498068944855837"/>
          <c:h val="0.82526288401151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Complete'!$L$17</c:f>
              <c:strCache>
                <c:ptCount val="1"/>
                <c:pt idx="0">
                  <c:v>4.6053 .. 4.3294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Complete'!$M$17:$S$17</c:f>
              <c:numCache>
                <c:formatCode>General</c:formatCode>
                <c:ptCount val="7"/>
                <c:pt idx="0">
                  <c:v>2.5088112594457072E-3</c:v>
                </c:pt>
                <c:pt idx="1">
                  <c:v>2.063874462241115E-3</c:v>
                </c:pt>
                <c:pt idx="2">
                  <c:v>2.2269950835076741E-3</c:v>
                </c:pt>
                <c:pt idx="3">
                  <c:v>2.7735711746288421E-3</c:v>
                </c:pt>
                <c:pt idx="4">
                  <c:v>2.9761454216532847E-3</c:v>
                </c:pt>
                <c:pt idx="5">
                  <c:v>2.3766935589253032E-3</c:v>
                </c:pt>
                <c:pt idx="6">
                  <c:v>2.6879613008686169E-3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F-4B2D-A264-8559D680D75F}"/>
            </c:ext>
          </c:extLst>
        </c:ser>
        <c:ser>
          <c:idx val="1"/>
          <c:order val="1"/>
          <c:tx>
            <c:strRef>
              <c:f>'E3 Complete'!$L$18</c:f>
              <c:strCache>
                <c:ptCount val="1"/>
                <c:pt idx="0">
                  <c:v>4.1000 .. 3.9001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Complete'!$M$18:$S$18</c:f>
              <c:numCache>
                <c:formatCode>General</c:formatCode>
                <c:ptCount val="7"/>
                <c:pt idx="0">
                  <c:v>2.1947127897064254E-3</c:v>
                </c:pt>
                <c:pt idx="1">
                  <c:v>-5.694906063578388E-4</c:v>
                </c:pt>
                <c:pt idx="2">
                  <c:v>1.6118234981756909E-3</c:v>
                </c:pt>
                <c:pt idx="3">
                  <c:v>5.8035600538102145E-4</c:v>
                </c:pt>
                <c:pt idx="4">
                  <c:v>1.6988647242383444E-3</c:v>
                </c:pt>
                <c:pt idx="5">
                  <c:v>1.9981644640096586E-3</c:v>
                </c:pt>
                <c:pt idx="6">
                  <c:v>1.9154293333439529E-3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F-4B2D-A264-8559D680D75F}"/>
            </c:ext>
          </c:extLst>
        </c:ser>
        <c:ser>
          <c:idx val="2"/>
          <c:order val="2"/>
          <c:tx>
            <c:strRef>
              <c:f>'E3 Complete'!$L$19</c:f>
              <c:strCache>
                <c:ptCount val="1"/>
                <c:pt idx="0">
                  <c:v>3.9001 .. 3.7087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Complete'!$M$19:$S$19</c:f>
              <c:numCache>
                <c:formatCode>General</c:formatCode>
                <c:ptCount val="7"/>
                <c:pt idx="0">
                  <c:v>1.6092646936167125E-3</c:v>
                </c:pt>
                <c:pt idx="1">
                  <c:v>2.4088469842216488E-4</c:v>
                </c:pt>
                <c:pt idx="2">
                  <c:v>2.6278928498848254E-3</c:v>
                </c:pt>
                <c:pt idx="3">
                  <c:v>1.7645179946253729E-3</c:v>
                </c:pt>
                <c:pt idx="4">
                  <c:v>5.3712813319101995E-4</c:v>
                </c:pt>
                <c:pt idx="5">
                  <c:v>1.3696744603794442E-3</c:v>
                </c:pt>
                <c:pt idx="6">
                  <c:v>1.4055496918183631E-3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4F-4B2D-A264-8559D680D75F}"/>
            </c:ext>
          </c:extLst>
        </c:ser>
        <c:ser>
          <c:idx val="3"/>
          <c:order val="3"/>
          <c:tx>
            <c:strRef>
              <c:f>'E3 Complete'!$L$20</c:f>
              <c:strCache>
                <c:ptCount val="1"/>
                <c:pt idx="0">
                  <c:v>3.7087 .. 3.5131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Complete'!$M$20:$S$20</c:f>
              <c:numCache>
                <c:formatCode>General</c:formatCode>
                <c:ptCount val="7"/>
                <c:pt idx="0">
                  <c:v>1.5506671083159575E-3</c:v>
                </c:pt>
                <c:pt idx="1">
                  <c:v>2.1271361596691628E-3</c:v>
                </c:pt>
                <c:pt idx="2">
                  <c:v>3.9028109872148533E-3</c:v>
                </c:pt>
                <c:pt idx="3">
                  <c:v>4.4592730116781694E-3</c:v>
                </c:pt>
                <c:pt idx="4">
                  <c:v>4.1629467363469052E-3</c:v>
                </c:pt>
                <c:pt idx="5">
                  <c:v>4.3667744484853022E-3</c:v>
                </c:pt>
                <c:pt idx="6">
                  <c:v>5.7319501553926419E-3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4F-4B2D-A264-8559D680D75F}"/>
            </c:ext>
          </c:extLst>
        </c:ser>
        <c:ser>
          <c:idx val="4"/>
          <c:order val="4"/>
          <c:tx>
            <c:strRef>
              <c:f>'E3 Complete'!$L$21</c:f>
              <c:strCache>
                <c:ptCount val="1"/>
                <c:pt idx="0">
                  <c:v>3.5131 .. 3.4427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Complete'!$M$21:$S$21</c:f>
              <c:numCache>
                <c:formatCode>General</c:formatCode>
                <c:ptCount val="7"/>
                <c:pt idx="0">
                  <c:v>7.8626834664913996E-4</c:v>
                </c:pt>
                <c:pt idx="1">
                  <c:v>1.6911950650390212E-3</c:v>
                </c:pt>
                <c:pt idx="2">
                  <c:v>6.1235388579777327E-3</c:v>
                </c:pt>
                <c:pt idx="3">
                  <c:v>5.1669130040259701E-3</c:v>
                </c:pt>
                <c:pt idx="4">
                  <c:v>4.7472033917510164E-3</c:v>
                </c:pt>
                <c:pt idx="5">
                  <c:v>4.4982945544719613E-3</c:v>
                </c:pt>
                <c:pt idx="6">
                  <c:v>5.5988051821681609E-3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4F-4B2D-A264-8559D680D75F}"/>
            </c:ext>
          </c:extLst>
        </c:ser>
        <c:ser>
          <c:idx val="5"/>
          <c:order val="5"/>
          <c:tx>
            <c:strRef>
              <c:f>'E3 Complete'!$L$22</c:f>
              <c:strCache>
                <c:ptCount val="1"/>
                <c:pt idx="0">
                  <c:v>3.4427 .. 3.2625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Complete'!$M$22:$S$22</c:f>
              <c:numCache>
                <c:formatCode>General</c:formatCode>
                <c:ptCount val="7"/>
                <c:pt idx="0">
                  <c:v>2.0286843212197719E-3</c:v>
                </c:pt>
                <c:pt idx="1">
                  <c:v>3.4898940217772379E-3</c:v>
                </c:pt>
                <c:pt idx="2">
                  <c:v>4.6537692818957449E-3</c:v>
                </c:pt>
                <c:pt idx="3">
                  <c:v>6.149172797063336E-3</c:v>
                </c:pt>
                <c:pt idx="4">
                  <c:v>6.4126705196811693E-3</c:v>
                </c:pt>
                <c:pt idx="5">
                  <c:v>6.2715678116400759E-3</c:v>
                </c:pt>
                <c:pt idx="6">
                  <c:v>7.5309710713602858E-3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4F-4B2D-A264-8559D680D75F}"/>
            </c:ext>
          </c:extLst>
        </c:ser>
        <c:ser>
          <c:idx val="6"/>
          <c:order val="6"/>
          <c:tx>
            <c:strRef>
              <c:f>'E3 Complete'!$L$23</c:f>
              <c:strCache>
                <c:ptCount val="1"/>
                <c:pt idx="0">
                  <c:v>3.2006 .. 3.0007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Complete'!$M$23:$S$23</c:f>
              <c:numCache>
                <c:formatCode>General</c:formatCode>
                <c:ptCount val="7"/>
                <c:pt idx="0">
                  <c:v>2.8471653724546574E-3</c:v>
                </c:pt>
                <c:pt idx="1">
                  <c:v>6.1938592785250523E-3</c:v>
                </c:pt>
                <c:pt idx="2">
                  <c:v>8.7770249248616313E-3</c:v>
                </c:pt>
                <c:pt idx="3">
                  <c:v>9.8913416899649668E-3</c:v>
                </c:pt>
                <c:pt idx="4">
                  <c:v>1.0412628037892918E-2</c:v>
                </c:pt>
                <c:pt idx="5">
                  <c:v>9.2121080262354185E-3</c:v>
                </c:pt>
                <c:pt idx="6">
                  <c:v>1.1594410981581748E-2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4F-4B2D-A264-8559D680D75F}"/>
            </c:ext>
          </c:extLst>
        </c:ser>
        <c:ser>
          <c:idx val="7"/>
          <c:order val="7"/>
          <c:tx>
            <c:strRef>
              <c:f>'E3 Complete'!$L$24</c:f>
              <c:strCache>
                <c:ptCount val="1"/>
                <c:pt idx="0">
                  <c:v>1.3243 .. 1.0076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Complete'!$M$24:$S$24</c:f>
              <c:numCache>
                <c:formatCode>General</c:formatCode>
                <c:ptCount val="7"/>
                <c:pt idx="0">
                  <c:v>5.8941291673654604E-4</c:v>
                </c:pt>
                <c:pt idx="1">
                  <c:v>9.3228305930431949E-4</c:v>
                </c:pt>
                <c:pt idx="2">
                  <c:v>2.3575731319718514E-3</c:v>
                </c:pt>
                <c:pt idx="3">
                  <c:v>2.6211624547707868E-3</c:v>
                </c:pt>
                <c:pt idx="4">
                  <c:v>3.1919074165022974E-3</c:v>
                </c:pt>
                <c:pt idx="5">
                  <c:v>2.6532895192117223E-3</c:v>
                </c:pt>
                <c:pt idx="6">
                  <c:v>4.0910224938414787E-3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4F-4B2D-A264-8559D680D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7656"/>
        <c:axId val="921729952"/>
      </c:scatterChart>
      <c:valAx>
        <c:axId val="921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952"/>
        <c:crosses val="autoZero"/>
        <c:crossBetween val="midCat"/>
      </c:valAx>
      <c:valAx>
        <c:axId val="921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75499830331219E-2"/>
          <c:y val="0.86141214806919664"/>
          <c:w val="0.92796210500072718"/>
          <c:h val="0.11684871529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'pDMAMPC5050 Complete'!$L$20</c:f>
              <c:strCache>
                <c:ptCount val="1"/>
                <c:pt idx="0">
                  <c:v>3.8818 .. 3.5200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'pDMAMPC5050 Complete'!$M$32:$S$32</c:f>
                <c:numCache>
                  <c:formatCode>General</c:formatCode>
                  <c:ptCount val="7"/>
                  <c:pt idx="0">
                    <c:v>1.4103143484469204E-3</c:v>
                  </c:pt>
                  <c:pt idx="1">
                    <c:v>1.4643525182578691E-3</c:v>
                  </c:pt>
                  <c:pt idx="2">
                    <c:v>7.4992465484196062E-4</c:v>
                  </c:pt>
                  <c:pt idx="3">
                    <c:v>8.5316116464257438E-4</c:v>
                  </c:pt>
                  <c:pt idx="4">
                    <c:v>1.2945608909361468E-3</c:v>
                  </c:pt>
                  <c:pt idx="5">
                    <c:v>4.1562678084058419E-4</c:v>
                  </c:pt>
                  <c:pt idx="6">
                    <c:v>1.123052745290727E-3</c:v>
                  </c:pt>
                </c:numCache>
              </c:numRef>
            </c:plus>
            <c:minus>
              <c:numRef>
                <c:f>'pDMAMPC5050 Complete'!$M$32:$S$32</c:f>
                <c:numCache>
                  <c:formatCode>General</c:formatCode>
                  <c:ptCount val="7"/>
                  <c:pt idx="0">
                    <c:v>1.4103143484469204E-3</c:v>
                  </c:pt>
                  <c:pt idx="1">
                    <c:v>1.4643525182578691E-3</c:v>
                  </c:pt>
                  <c:pt idx="2">
                    <c:v>7.4992465484196062E-4</c:v>
                  </c:pt>
                  <c:pt idx="3">
                    <c:v>8.5316116464257438E-4</c:v>
                  </c:pt>
                  <c:pt idx="4">
                    <c:v>1.2945608909361468E-3</c:v>
                  </c:pt>
                  <c:pt idx="5">
                    <c:v>4.1562678084058419E-4</c:v>
                  </c:pt>
                  <c:pt idx="6">
                    <c:v>1.123052745290727E-3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Complete'!$M$20:$S$20</c:f>
              <c:numCache>
                <c:formatCode>General</c:formatCode>
                <c:ptCount val="7"/>
                <c:pt idx="0">
                  <c:v>1.5020933676812708E-4</c:v>
                </c:pt>
                <c:pt idx="1">
                  <c:v>-1.3767108547471253E-4</c:v>
                </c:pt>
                <c:pt idx="2">
                  <c:v>7.3974941857048442E-4</c:v>
                </c:pt>
                <c:pt idx="3">
                  <c:v>6.7155885656459415E-4</c:v>
                </c:pt>
                <c:pt idx="4">
                  <c:v>-4.6251567445993732E-4</c:v>
                </c:pt>
                <c:pt idx="5">
                  <c:v>-1.8224782502803422E-4</c:v>
                </c:pt>
                <c:pt idx="6">
                  <c:v>-1.1858982654303996E-3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2-4270-A569-EC70F34E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'pDMAMPC5050 Complete'!$L$21</c:f>
              <c:strCache>
                <c:ptCount val="1"/>
                <c:pt idx="0">
                  <c:v>3.5200 .. 3.1668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'pDMAMPC5050 Complete'!$M$33:$S$33</c:f>
                <c:numCache>
                  <c:formatCode>General</c:formatCode>
                  <c:ptCount val="7"/>
                  <c:pt idx="0">
                    <c:v>5.6991008493420254E-4</c:v>
                  </c:pt>
                  <c:pt idx="1">
                    <c:v>5.0139356798517066E-4</c:v>
                  </c:pt>
                  <c:pt idx="2">
                    <c:v>3.1260519326038304E-4</c:v>
                  </c:pt>
                  <c:pt idx="3">
                    <c:v>3.013597988231113E-4</c:v>
                  </c:pt>
                  <c:pt idx="4">
                    <c:v>5.1717496725302227E-4</c:v>
                  </c:pt>
                  <c:pt idx="5">
                    <c:v>1.9390107281978312E-4</c:v>
                  </c:pt>
                  <c:pt idx="6">
                    <c:v>3.1807294447006046E-4</c:v>
                  </c:pt>
                </c:numCache>
              </c:numRef>
            </c:plus>
            <c:minus>
              <c:numRef>
                <c:f>'pDMAMPC5050 Complete'!$M$33:$S$33</c:f>
                <c:numCache>
                  <c:formatCode>General</c:formatCode>
                  <c:ptCount val="7"/>
                  <c:pt idx="0">
                    <c:v>5.6991008493420254E-4</c:v>
                  </c:pt>
                  <c:pt idx="1">
                    <c:v>5.0139356798517066E-4</c:v>
                  </c:pt>
                  <c:pt idx="2">
                    <c:v>3.1260519326038304E-4</c:v>
                  </c:pt>
                  <c:pt idx="3">
                    <c:v>3.013597988231113E-4</c:v>
                  </c:pt>
                  <c:pt idx="4">
                    <c:v>5.1717496725302227E-4</c:v>
                  </c:pt>
                  <c:pt idx="5">
                    <c:v>1.9390107281978312E-4</c:v>
                  </c:pt>
                  <c:pt idx="6">
                    <c:v>3.1807294447006046E-4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Complete'!$M$21:$S$21</c:f>
              <c:numCache>
                <c:formatCode>General</c:formatCode>
                <c:ptCount val="7"/>
                <c:pt idx="0">
                  <c:v>-1.3949694816130722E-4</c:v>
                </c:pt>
                <c:pt idx="1">
                  <c:v>3.1912468612114677E-4</c:v>
                </c:pt>
                <c:pt idx="2">
                  <c:v>6.3963549939507298E-4</c:v>
                </c:pt>
                <c:pt idx="3">
                  <c:v>2.5671480697437465E-4</c:v>
                </c:pt>
                <c:pt idx="4">
                  <c:v>-4.0623173219278807E-4</c:v>
                </c:pt>
                <c:pt idx="5">
                  <c:v>-1.0150320956335355E-4</c:v>
                </c:pt>
                <c:pt idx="6">
                  <c:v>-5.5831748129055701E-4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C-4626-BDB9-E92C1B0F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'pDMAMPC5050 Complete'!$L$22</c:f>
              <c:strCache>
                <c:ptCount val="1"/>
                <c:pt idx="0">
                  <c:v>3.1711 .. 2.7248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'pDMAMPC5050 Complete'!$M$34:$S$34</c:f>
                <c:numCache>
                  <c:formatCode>General</c:formatCode>
                  <c:ptCount val="7"/>
                  <c:pt idx="0">
                    <c:v>1.6779700026527478E-3</c:v>
                  </c:pt>
                  <c:pt idx="1">
                    <c:v>3.3099148707324777E-4</c:v>
                  </c:pt>
                  <c:pt idx="2">
                    <c:v>2.4343072140382268E-4</c:v>
                  </c:pt>
                  <c:pt idx="3">
                    <c:v>8.7585555937440379E-5</c:v>
                  </c:pt>
                  <c:pt idx="4">
                    <c:v>3.0320114925694807E-4</c:v>
                  </c:pt>
                  <c:pt idx="5">
                    <c:v>1.5080152941977676E-4</c:v>
                  </c:pt>
                  <c:pt idx="6">
                    <c:v>5.4806053743698257E-4</c:v>
                  </c:pt>
                </c:numCache>
              </c:numRef>
            </c:plus>
            <c:minus>
              <c:numRef>
                <c:f>'pDMAMPC5050 Complete'!$M$34:$S$34</c:f>
                <c:numCache>
                  <c:formatCode>General</c:formatCode>
                  <c:ptCount val="7"/>
                  <c:pt idx="0">
                    <c:v>1.6779700026527478E-3</c:v>
                  </c:pt>
                  <c:pt idx="1">
                    <c:v>3.3099148707324777E-4</c:v>
                  </c:pt>
                  <c:pt idx="2">
                    <c:v>2.4343072140382268E-4</c:v>
                  </c:pt>
                  <c:pt idx="3">
                    <c:v>8.7585555937440379E-5</c:v>
                  </c:pt>
                  <c:pt idx="4">
                    <c:v>3.0320114925694807E-4</c:v>
                  </c:pt>
                  <c:pt idx="5">
                    <c:v>1.5080152941977676E-4</c:v>
                  </c:pt>
                  <c:pt idx="6">
                    <c:v>5.4806053743698257E-4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Complete'!$M$22:$S$22</c:f>
              <c:numCache>
                <c:formatCode>General</c:formatCode>
                <c:ptCount val="7"/>
                <c:pt idx="0">
                  <c:v>2.768102437439524E-3</c:v>
                </c:pt>
                <c:pt idx="1">
                  <c:v>-2.4018196633545448E-4</c:v>
                </c:pt>
                <c:pt idx="2">
                  <c:v>-6.2289869296675449E-4</c:v>
                </c:pt>
                <c:pt idx="3">
                  <c:v>1.1417495066148228E-4</c:v>
                </c:pt>
                <c:pt idx="4">
                  <c:v>4.6745078595084228E-4</c:v>
                </c:pt>
                <c:pt idx="5">
                  <c:v>3.2285308424782113E-4</c:v>
                </c:pt>
                <c:pt idx="6">
                  <c:v>2.1634738196319578E-4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6-4F57-9A09-37D79548F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'pDMAMPC5050 Complete'!$L$23</c:f>
              <c:strCache>
                <c:ptCount val="1"/>
                <c:pt idx="0">
                  <c:v>2.7248 .. 2.3415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'pDMAMPC5050 Complete'!$M$35:$S$35</c:f>
                <c:numCache>
                  <c:formatCode>General</c:formatCode>
                  <c:ptCount val="7"/>
                  <c:pt idx="0">
                    <c:v>3.8539607675217159E-3</c:v>
                  </c:pt>
                  <c:pt idx="1">
                    <c:v>3.029891204199572E-3</c:v>
                  </c:pt>
                  <c:pt idx="2">
                    <c:v>1.3371944568395118E-3</c:v>
                  </c:pt>
                  <c:pt idx="3">
                    <c:v>1.5833432101833059E-3</c:v>
                  </c:pt>
                  <c:pt idx="4">
                    <c:v>2.4579864975039483E-3</c:v>
                  </c:pt>
                  <c:pt idx="5">
                    <c:v>1.8569071933575848E-3</c:v>
                  </c:pt>
                  <c:pt idx="6">
                    <c:v>3.2973733879497185E-3</c:v>
                  </c:pt>
                </c:numCache>
              </c:numRef>
            </c:plus>
            <c:minus>
              <c:numRef>
                <c:f>'pDMAMPC5050 Complete'!$M$35:$S$35</c:f>
                <c:numCache>
                  <c:formatCode>General</c:formatCode>
                  <c:ptCount val="7"/>
                  <c:pt idx="0">
                    <c:v>3.8539607675217159E-3</c:v>
                  </c:pt>
                  <c:pt idx="1">
                    <c:v>3.029891204199572E-3</c:v>
                  </c:pt>
                  <c:pt idx="2">
                    <c:v>1.3371944568395118E-3</c:v>
                  </c:pt>
                  <c:pt idx="3">
                    <c:v>1.5833432101833059E-3</c:v>
                  </c:pt>
                  <c:pt idx="4">
                    <c:v>2.4579864975039483E-3</c:v>
                  </c:pt>
                  <c:pt idx="5">
                    <c:v>1.8569071933575848E-3</c:v>
                  </c:pt>
                  <c:pt idx="6">
                    <c:v>3.2973733879497185E-3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Complete'!$M$23:$S$23</c:f>
              <c:numCache>
                <c:formatCode>General</c:formatCode>
                <c:ptCount val="7"/>
                <c:pt idx="0">
                  <c:v>5.9264397014763721E-3</c:v>
                </c:pt>
                <c:pt idx="1">
                  <c:v>-2.3385544603976224E-3</c:v>
                </c:pt>
                <c:pt idx="2">
                  <c:v>-2.7048291990925464E-3</c:v>
                </c:pt>
                <c:pt idx="3">
                  <c:v>-3.2693562401623293E-4</c:v>
                </c:pt>
                <c:pt idx="4">
                  <c:v>1.8150235772835364E-4</c:v>
                </c:pt>
                <c:pt idx="5">
                  <c:v>-2.4220523692128782E-4</c:v>
                </c:pt>
                <c:pt idx="6">
                  <c:v>4.8291266437307488E-3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E-4AB2-AFB0-9A3CBA41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'pDMAMPC5050 Complete'!$L$24</c:f>
              <c:strCache>
                <c:ptCount val="1"/>
                <c:pt idx="0">
                  <c:v>2.1851 .. 1.4617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'pDMAMPC5050 Complete'!$M$36:$S$36</c:f>
                <c:numCache>
                  <c:formatCode>General</c:formatCode>
                  <c:ptCount val="7"/>
                  <c:pt idx="0">
                    <c:v>4.6291670380754707E-3</c:v>
                  </c:pt>
                  <c:pt idx="1">
                    <c:v>1.5551844518890087E-3</c:v>
                  </c:pt>
                  <c:pt idx="2">
                    <c:v>1.1815499680092336E-4</c:v>
                  </c:pt>
                  <c:pt idx="3">
                    <c:v>1.0072168011159243E-3</c:v>
                  </c:pt>
                  <c:pt idx="4">
                    <c:v>7.5304598547470025E-4</c:v>
                  </c:pt>
                  <c:pt idx="5">
                    <c:v>4.4817653478142991E-4</c:v>
                  </c:pt>
                  <c:pt idx="6">
                    <c:v>1.8969011838680006E-3</c:v>
                  </c:pt>
                </c:numCache>
              </c:numRef>
            </c:plus>
            <c:minus>
              <c:numRef>
                <c:f>'pDMAMPC5050 Complete'!$M$36:$S$36</c:f>
                <c:numCache>
                  <c:formatCode>General</c:formatCode>
                  <c:ptCount val="7"/>
                  <c:pt idx="0">
                    <c:v>4.6291670380754707E-3</c:v>
                  </c:pt>
                  <c:pt idx="1">
                    <c:v>1.5551844518890087E-3</c:v>
                  </c:pt>
                  <c:pt idx="2">
                    <c:v>1.1815499680092336E-4</c:v>
                  </c:pt>
                  <c:pt idx="3">
                    <c:v>1.0072168011159243E-3</c:v>
                  </c:pt>
                  <c:pt idx="4">
                    <c:v>7.5304598547470025E-4</c:v>
                  </c:pt>
                  <c:pt idx="5">
                    <c:v>4.4817653478142991E-4</c:v>
                  </c:pt>
                  <c:pt idx="6">
                    <c:v>1.8969011838680006E-3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Complete'!$M$24:$S$24</c:f>
              <c:numCache>
                <c:formatCode>General</c:formatCode>
                <c:ptCount val="7"/>
                <c:pt idx="0">
                  <c:v>5.3448211722573078E-3</c:v>
                </c:pt>
                <c:pt idx="1">
                  <c:v>-3.2945711777052598E-4</c:v>
                </c:pt>
                <c:pt idx="2">
                  <c:v>-1.2009789673232017E-3</c:v>
                </c:pt>
                <c:pt idx="3">
                  <c:v>-2.104649718406282E-4</c:v>
                </c:pt>
                <c:pt idx="4">
                  <c:v>1.0548647771373921E-5</c:v>
                </c:pt>
                <c:pt idx="5">
                  <c:v>3.3102652534508373E-4</c:v>
                </c:pt>
                <c:pt idx="6">
                  <c:v>7.0901001743402649E-4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D-4A28-AAA8-E6AF6CC34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'pDMAMPC5050 Complete'!$L$25</c:f>
              <c:strCache>
                <c:ptCount val="1"/>
                <c:pt idx="0">
                  <c:v>1.4617 .. 1.2235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'pDMAMPC5050 Complete'!$M$37:$S$37</c:f>
                <c:numCache>
                  <c:formatCode>General</c:formatCode>
                  <c:ptCount val="7"/>
                  <c:pt idx="0">
                    <c:v>4.6325589416065256E-3</c:v>
                  </c:pt>
                  <c:pt idx="1">
                    <c:v>1.5772892819750782E-3</c:v>
                  </c:pt>
                  <c:pt idx="2">
                    <c:v>5.8778395596717319E-4</c:v>
                  </c:pt>
                  <c:pt idx="3">
                    <c:v>9.3218241722938368E-4</c:v>
                  </c:pt>
                  <c:pt idx="4">
                    <c:v>9.4419373822648696E-4</c:v>
                  </c:pt>
                  <c:pt idx="5">
                    <c:v>1.0179203316063139E-3</c:v>
                  </c:pt>
                  <c:pt idx="6">
                    <c:v>2.0578344384132516E-3</c:v>
                  </c:pt>
                </c:numCache>
              </c:numRef>
            </c:plus>
            <c:minus>
              <c:numRef>
                <c:f>'pDMAMPC5050 Complete'!$M$37:$S$37</c:f>
                <c:numCache>
                  <c:formatCode>General</c:formatCode>
                  <c:ptCount val="7"/>
                  <c:pt idx="0">
                    <c:v>4.6325589416065256E-3</c:v>
                  </c:pt>
                  <c:pt idx="1">
                    <c:v>1.5772892819750782E-3</c:v>
                  </c:pt>
                  <c:pt idx="2">
                    <c:v>5.8778395596717319E-4</c:v>
                  </c:pt>
                  <c:pt idx="3">
                    <c:v>9.3218241722938368E-4</c:v>
                  </c:pt>
                  <c:pt idx="4">
                    <c:v>9.4419373822648696E-4</c:v>
                  </c:pt>
                  <c:pt idx="5">
                    <c:v>1.0179203316063139E-3</c:v>
                  </c:pt>
                  <c:pt idx="6">
                    <c:v>2.0578344384132516E-3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'pDMAMPC5050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Complete'!$M$25:$S$25</c:f>
              <c:numCache>
                <c:formatCode>General</c:formatCode>
                <c:ptCount val="7"/>
                <c:pt idx="0">
                  <c:v>4.352911751146279E-3</c:v>
                </c:pt>
                <c:pt idx="1">
                  <c:v>-1.2097051355799469E-3</c:v>
                </c:pt>
                <c:pt idx="2">
                  <c:v>-1.3450502891458186E-3</c:v>
                </c:pt>
                <c:pt idx="3">
                  <c:v>-1.2488622997601929E-3</c:v>
                </c:pt>
                <c:pt idx="4">
                  <c:v>-1.1102218325909328E-3</c:v>
                </c:pt>
                <c:pt idx="5">
                  <c:v>-5.9319776959971887E-4</c:v>
                </c:pt>
                <c:pt idx="6">
                  <c:v>8.9709655097402552E-4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4-4639-BF36-C36BFECD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Hydroxypropyl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'pDMAMPC5050 Complete'!$V$50:$AB$50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Complete'!$V$53:$AB$53</c:f>
              <c:numCache>
                <c:formatCode>General</c:formatCode>
                <c:ptCount val="7"/>
                <c:pt idx="0">
                  <c:v>7.4371541271680388E-3</c:v>
                </c:pt>
                <c:pt idx="1">
                  <c:v>1.2545255185956583E-2</c:v>
                </c:pt>
                <c:pt idx="2">
                  <c:v>1.6076543405115815E-2</c:v>
                </c:pt>
                <c:pt idx="3">
                  <c:v>1.8528873390525731E-2</c:v>
                </c:pt>
                <c:pt idx="4">
                  <c:v>2.0237333957384064E-2</c:v>
                </c:pt>
                <c:pt idx="5">
                  <c:v>2.143021724089382E-2</c:v>
                </c:pt>
                <c:pt idx="6">
                  <c:v>2.226441440993155E-2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3C-4A98-9886-B832241AEDFB}"/>
            </c:ext>
          </c:extLst>
        </c:ser>
        <c:ser>
          <c:idx val="3"/>
          <c:order val="3"/>
          <c:tx>
            <c:v>Propyl Model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'pDMAMPC5050 Complete'!$V$50:$AB$50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Complete'!$V$52:$AB$52</c:f>
              <c:numCache>
                <c:formatCode>General</c:formatCode>
                <c:ptCount val="7"/>
                <c:pt idx="0">
                  <c:v>4.62515151374749E-3</c:v>
                </c:pt>
                <c:pt idx="1">
                  <c:v>7.8111203006393081E-3</c:v>
                </c:pt>
                <c:pt idx="2">
                  <c:v>1.0018042716497732E-2</c:v>
                </c:pt>
                <c:pt idx="3">
                  <c:v>1.1552792958037716E-2</c:v>
                </c:pt>
                <c:pt idx="4">
                  <c:v>1.2623042118786516E-2</c:v>
                </c:pt>
                <c:pt idx="5">
                  <c:v>1.3370818590231141E-2</c:v>
                </c:pt>
                <c:pt idx="6">
                  <c:v>1.3893994838782142E-2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3C-4A98-9886-B832241AEDFB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'pDMAMPC5050 Complete'!$V$50:$AB$50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Complete'!$V$51:$AB$51</c:f>
              <c:numCache>
                <c:formatCode>General</c:formatCode>
                <c:ptCount val="7"/>
                <c:pt idx="0">
                  <c:v>3.5996977197246785E-3</c:v>
                </c:pt>
                <c:pt idx="1">
                  <c:v>6.1262573599327325E-3</c:v>
                </c:pt>
                <c:pt idx="2">
                  <c:v>7.8996017106401882E-3</c:v>
                </c:pt>
                <c:pt idx="3">
                  <c:v>9.1442785178447363E-3</c:v>
                </c:pt>
                <c:pt idx="4">
                  <c:v>1.0017893590842191E-2</c:v>
                </c:pt>
                <c:pt idx="5">
                  <c:v>1.0631067461641986E-2</c:v>
                </c:pt>
                <c:pt idx="6">
                  <c:v>1.1061442586170889E-2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3C-4A98-9886-B832241A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Hydroxypropyl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'pDMAMPC5050 Complete'!$V$44:$AB$44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Complete'!$V$47:$AB$47</c:f>
              <c:numCache>
                <c:formatCode>General</c:formatCode>
                <c:ptCount val="7"/>
                <c:pt idx="0">
                  <c:v>1.0689642344514616E-2</c:v>
                </c:pt>
                <c:pt idx="1">
                  <c:v>-6.5891423554105197E-4</c:v>
                </c:pt>
                <c:pt idx="2">
                  <c:v>-2.4019579346464034E-3</c:v>
                </c:pt>
                <c:pt idx="3">
                  <c:v>-4.2092994368125641E-4</c:v>
                </c:pt>
                <c:pt idx="4">
                  <c:v>2.1097295542747842E-5</c:v>
                </c:pt>
                <c:pt idx="5">
                  <c:v>6.6205305069016746E-4</c:v>
                </c:pt>
                <c:pt idx="6">
                  <c:v>1.418020034868053E-3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3C-4A98-9886-B832241AEDFB}"/>
            </c:ext>
          </c:extLst>
        </c:ser>
        <c:ser>
          <c:idx val="2"/>
          <c:order val="2"/>
          <c:tx>
            <c:v>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'pDMAMPC5050 Complete'!$V$44:$AB$44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Complete'!$V$46:$AB$46</c:f>
              <c:numCache>
                <c:formatCode>General</c:formatCode>
                <c:ptCount val="7"/>
                <c:pt idx="0">
                  <c:v>1.1852879402952744E-2</c:v>
                </c:pt>
                <c:pt idx="1">
                  <c:v>-4.6771089207952449E-3</c:v>
                </c:pt>
                <c:pt idx="2">
                  <c:v>-5.4096583981850929E-3</c:v>
                </c:pt>
                <c:pt idx="3">
                  <c:v>-6.5387124803246586E-4</c:v>
                </c:pt>
                <c:pt idx="4">
                  <c:v>3.6300471545670728E-4</c:v>
                </c:pt>
                <c:pt idx="5">
                  <c:v>-4.8441047384257564E-4</c:v>
                </c:pt>
                <c:pt idx="6">
                  <c:v>9.6582532874614976E-3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3C-4A98-9886-B832241AEDFB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'pDMAMPC5050 Complete'!$V$44:$AB$44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'pDMAMPC5050 Complete'!$V$45:$AB$45</c:f>
              <c:numCache>
                <c:formatCode>General</c:formatCode>
                <c:ptCount val="7"/>
                <c:pt idx="0">
                  <c:v>5.536204874879048E-3</c:v>
                </c:pt>
                <c:pt idx="1">
                  <c:v>-4.8036393267090896E-4</c:v>
                </c:pt>
                <c:pt idx="2">
                  <c:v>-1.245797385933509E-3</c:v>
                </c:pt>
                <c:pt idx="3">
                  <c:v>2.2834990132296457E-4</c:v>
                </c:pt>
                <c:pt idx="4">
                  <c:v>9.3490157190168456E-4</c:v>
                </c:pt>
                <c:pt idx="5">
                  <c:v>6.4570616849564226E-4</c:v>
                </c:pt>
                <c:pt idx="6">
                  <c:v>4.3269476392639156E-4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3C-4A98-9886-B832241AE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layout>
        <c:manualLayout>
          <c:xMode val="edge"/>
          <c:yMode val="edge"/>
          <c:x val="0.21216258617553757"/>
          <c:y val="1.4519056261343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3"/>
              <c:pt idx="0">
                <c:v>Ring Backbone</c:v>
              </c:pt>
              <c:pt idx="1">
                <c:v>Propyl</c:v>
              </c:pt>
              <c:pt idx="2">
                <c:v>Hydroxypropyl</c:v>
              </c:pt>
            </c:strLit>
          </c:cat>
          <c:val>
            <c:numRef>
              <c:f>'pDMAMPC5050 Complete'!$AA$65:$AA$67</c:f>
              <c:numCache>
                <c:formatCode>General</c:formatCode>
                <c:ptCount val="3"/>
                <c:pt idx="0">
                  <c:v>1.0614529956553027E-2</c:v>
                </c:pt>
                <c:pt idx="1">
                  <c:v>0.80650645595516834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9-457E-9FB7-B0D0C313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(1)'!$S$14:$Y$14</c:f>
              <c:numCache>
                <c:formatCode>General</c:formatCode>
                <c:ptCount val="7"/>
                <c:pt idx="0">
                  <c:v>3.9386176115108551E-3</c:v>
                </c:pt>
                <c:pt idx="1">
                  <c:v>1.2863861505763275E-3</c:v>
                </c:pt>
                <c:pt idx="2">
                  <c:v>2.5409678454663197E-3</c:v>
                </c:pt>
                <c:pt idx="3">
                  <c:v>4.7969808445491764E-4</c:v>
                </c:pt>
                <c:pt idx="4">
                  <c:v>1.6873288281590572E-4</c:v>
                </c:pt>
                <c:pt idx="5">
                  <c:v>1.5095122710553394E-3</c:v>
                </c:pt>
                <c:pt idx="6">
                  <c:v>9.4122765708523192E-4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A-4F1C-ADAC-D042F87E1F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(1)'!$S$15:$Y$15</c:f>
              <c:numCache>
                <c:formatCode>General</c:formatCode>
                <c:ptCount val="7"/>
                <c:pt idx="0">
                  <c:v>2.7484310948468556E-3</c:v>
                </c:pt>
                <c:pt idx="1">
                  <c:v>2.3971857877219849E-3</c:v>
                </c:pt>
                <c:pt idx="2">
                  <c:v>2.9409131023664854E-3</c:v>
                </c:pt>
                <c:pt idx="3">
                  <c:v>2.521065704785469E-3</c:v>
                </c:pt>
                <c:pt idx="4">
                  <c:v>1.8738569184696002E-3</c:v>
                </c:pt>
                <c:pt idx="5">
                  <c:v>3.842592694994268E-3</c:v>
                </c:pt>
                <c:pt idx="6">
                  <c:v>3.1660243672159498E-3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A-4F1C-ADAC-D042F87E1F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(1)'!$S$16:$Y$16</c:f>
              <c:numCache>
                <c:formatCode>General</c:formatCode>
                <c:ptCount val="7"/>
                <c:pt idx="0">
                  <c:v>2.7102516273419764E-3</c:v>
                </c:pt>
                <c:pt idx="1">
                  <c:v>1.3758434091993698E-3</c:v>
                </c:pt>
                <c:pt idx="2">
                  <c:v>2.0618385772254821E-3</c:v>
                </c:pt>
                <c:pt idx="3">
                  <c:v>1.3289130219903249E-3</c:v>
                </c:pt>
                <c:pt idx="4">
                  <c:v>2.2644773336377736E-3</c:v>
                </c:pt>
                <c:pt idx="5">
                  <c:v>2.9257606728775401E-3</c:v>
                </c:pt>
                <c:pt idx="6">
                  <c:v>2.6346994853604492E-3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A-4F1C-ADAC-D042F87E1F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(1)'!$S$17:$Y$17</c:f>
              <c:numCache>
                <c:formatCode>General</c:formatCode>
                <c:ptCount val="7"/>
                <c:pt idx="0">
                  <c:v>1.0275579336639338E-3</c:v>
                </c:pt>
                <c:pt idx="1">
                  <c:v>2.7562013486976335E-3</c:v>
                </c:pt>
                <c:pt idx="2">
                  <c:v>2.8049316858949781E-3</c:v>
                </c:pt>
                <c:pt idx="3">
                  <c:v>3.4811742923615964E-3</c:v>
                </c:pt>
                <c:pt idx="4">
                  <c:v>4.2549499428936304E-3</c:v>
                </c:pt>
                <c:pt idx="5">
                  <c:v>4.7638334026764784E-3</c:v>
                </c:pt>
                <c:pt idx="6">
                  <c:v>5.4835139088054239E-3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A-4F1C-ADAC-D042F87E1F8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'pDMASBT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(1)'!$S$18:$Y$18</c:f>
              <c:numCache>
                <c:formatCode>General</c:formatCode>
                <c:ptCount val="7"/>
                <c:pt idx="0">
                  <c:v>-2.600346708082093E-4</c:v>
                </c:pt>
                <c:pt idx="1">
                  <c:v>5.2899931249553948E-3</c:v>
                </c:pt>
                <c:pt idx="2">
                  <c:v>5.5108916963295803E-3</c:v>
                </c:pt>
                <c:pt idx="3">
                  <c:v>6.8888241258291405E-3</c:v>
                </c:pt>
                <c:pt idx="4">
                  <c:v>5.1947523793304199E-3</c:v>
                </c:pt>
                <c:pt idx="5">
                  <c:v>5.6003134667090022E-3</c:v>
                </c:pt>
                <c:pt idx="6">
                  <c:v>9.1211253584061267E-3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A-4F1C-ADAC-D042F87E1F8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'pDMASBT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(1)'!$S$19:$Y$19</c:f>
              <c:numCache>
                <c:formatCode>General</c:formatCode>
                <c:ptCount val="7"/>
                <c:pt idx="0">
                  <c:v>1.8002327386250484E-3</c:v>
                </c:pt>
                <c:pt idx="1">
                  <c:v>4.8300058394483252E-3</c:v>
                </c:pt>
                <c:pt idx="2">
                  <c:v>6.7013244740334469E-3</c:v>
                </c:pt>
                <c:pt idx="3">
                  <c:v>8.9496303774297594E-3</c:v>
                </c:pt>
                <c:pt idx="4">
                  <c:v>9.5803623102375113E-3</c:v>
                </c:pt>
                <c:pt idx="5">
                  <c:v>1.145592647933602E-2</c:v>
                </c:pt>
                <c:pt idx="6">
                  <c:v>1.3947127410428833E-2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A-4F1C-ADAC-D042F87E1F8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'pDMASBT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(1)'!$S$20:$Y$20</c:f>
              <c:numCache>
                <c:formatCode>General</c:formatCode>
                <c:ptCount val="7"/>
                <c:pt idx="0">
                  <c:v>1.7648745897587512E-4</c:v>
                </c:pt>
                <c:pt idx="1">
                  <c:v>2.7492508577173485E-3</c:v>
                </c:pt>
                <c:pt idx="2">
                  <c:v>2.9613663043101309E-3</c:v>
                </c:pt>
                <c:pt idx="3">
                  <c:v>4.5781081272243595E-3</c:v>
                </c:pt>
                <c:pt idx="4">
                  <c:v>3.0498253020807952E-3</c:v>
                </c:pt>
                <c:pt idx="5">
                  <c:v>3.9474052577856784E-3</c:v>
                </c:pt>
                <c:pt idx="6">
                  <c:v>5.1540017084650211E-3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A-4F1C-ADAC-D042F87E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(2)'!$S$14:$Y$14</c:f>
              <c:numCache>
                <c:formatCode>General</c:formatCode>
                <c:ptCount val="7"/>
                <c:pt idx="0">
                  <c:v>2.0452639283960951E-3</c:v>
                </c:pt>
                <c:pt idx="1">
                  <c:v>-8.8053621604257122E-4</c:v>
                </c:pt>
                <c:pt idx="2">
                  <c:v>3.8862448273253667E-3</c:v>
                </c:pt>
                <c:pt idx="3">
                  <c:v>3.5057673727778285E-3</c:v>
                </c:pt>
                <c:pt idx="4">
                  <c:v>6.4793941180941493E-3</c:v>
                </c:pt>
                <c:pt idx="5">
                  <c:v>3.4718672418439013E-3</c:v>
                </c:pt>
                <c:pt idx="6">
                  <c:v>1.9889555670807107E-3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7-4B68-BD58-A4F28AE823C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(2)'!$S$15:$Y$15</c:f>
              <c:numCache>
                <c:formatCode>General</c:formatCode>
                <c:ptCount val="7"/>
                <c:pt idx="0">
                  <c:v>1.7803333802927489E-3</c:v>
                </c:pt>
                <c:pt idx="1">
                  <c:v>1.7114219264322328E-4</c:v>
                </c:pt>
                <c:pt idx="2">
                  <c:v>3.1350160763380878E-3</c:v>
                </c:pt>
                <c:pt idx="3">
                  <c:v>3.6902704087608774E-3</c:v>
                </c:pt>
                <c:pt idx="4">
                  <c:v>5.2293500735293742E-3</c:v>
                </c:pt>
                <c:pt idx="5">
                  <c:v>3.6462509449534763E-3</c:v>
                </c:pt>
                <c:pt idx="6">
                  <c:v>2.6770248324390609E-3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7-4B68-BD58-A4F28AE823C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(2)'!$S$16:$Y$16</c:f>
              <c:numCache>
                <c:formatCode>General</c:formatCode>
                <c:ptCount val="7"/>
                <c:pt idx="0">
                  <c:v>6.223792141322826E-4</c:v>
                </c:pt>
                <c:pt idx="1">
                  <c:v>-5.3988614199905351E-5</c:v>
                </c:pt>
                <c:pt idx="2">
                  <c:v>2.2535798241207867E-3</c:v>
                </c:pt>
                <c:pt idx="3">
                  <c:v>1.9583983505026578E-3</c:v>
                </c:pt>
                <c:pt idx="4">
                  <c:v>2.2884373814172749E-3</c:v>
                </c:pt>
                <c:pt idx="5">
                  <c:v>2.5395800711156958E-3</c:v>
                </c:pt>
                <c:pt idx="6">
                  <c:v>2.5085179380520441E-3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07-4B68-BD58-A4F28AE823C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(2)'!$S$17:$Y$17</c:f>
              <c:numCache>
                <c:formatCode>General</c:formatCode>
                <c:ptCount val="7"/>
                <c:pt idx="0">
                  <c:v>3.9531931938104016E-4</c:v>
                </c:pt>
                <c:pt idx="1">
                  <c:v>1.4620272597724473E-3</c:v>
                </c:pt>
                <c:pt idx="2">
                  <c:v>2.2164054486452046E-3</c:v>
                </c:pt>
                <c:pt idx="3">
                  <c:v>2.3664131866055205E-3</c:v>
                </c:pt>
                <c:pt idx="4">
                  <c:v>1.4229802152323219E-3</c:v>
                </c:pt>
                <c:pt idx="5">
                  <c:v>3.347451067513101E-3</c:v>
                </c:pt>
                <c:pt idx="6">
                  <c:v>3.538497083192873E-3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07-4B68-BD58-A4F28AE823C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'pDMASBT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(2)'!$S$18:$Y$18</c:f>
              <c:numCache>
                <c:formatCode>General</c:formatCode>
                <c:ptCount val="7"/>
                <c:pt idx="0">
                  <c:v>1.8909783544494856E-3</c:v>
                </c:pt>
                <c:pt idx="1">
                  <c:v>5.6215649096400281E-3</c:v>
                </c:pt>
                <c:pt idx="2">
                  <c:v>2.1938838634085554E-3</c:v>
                </c:pt>
                <c:pt idx="3">
                  <c:v>4.8427250244131746E-3</c:v>
                </c:pt>
                <c:pt idx="4">
                  <c:v>-1.3321929291044848E-3</c:v>
                </c:pt>
                <c:pt idx="5">
                  <c:v>4.0887213922662438E-3</c:v>
                </c:pt>
                <c:pt idx="6">
                  <c:v>6.1224521187246798E-3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07-4B68-BD58-A4F28AE823C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'pDMASBT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(2)'!$S$19:$Y$19</c:f>
              <c:numCache>
                <c:formatCode>General</c:formatCode>
                <c:ptCount val="7"/>
                <c:pt idx="0">
                  <c:v>1.6177477940977395E-3</c:v>
                </c:pt>
                <c:pt idx="1">
                  <c:v>4.1082339151092759E-3</c:v>
                </c:pt>
                <c:pt idx="2">
                  <c:v>5.5568882899240373E-3</c:v>
                </c:pt>
                <c:pt idx="3">
                  <c:v>7.8985950604589586E-3</c:v>
                </c:pt>
                <c:pt idx="4">
                  <c:v>7.8265204842190919E-3</c:v>
                </c:pt>
                <c:pt idx="5">
                  <c:v>1.0559168848186388E-2</c:v>
                </c:pt>
                <c:pt idx="6">
                  <c:v>1.2487591424130065E-2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07-4B68-BD58-A4F28AE823C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'pDMASBT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(2)'!$S$20:$Y$20</c:f>
              <c:numCache>
                <c:formatCode>General</c:formatCode>
                <c:ptCount val="7"/>
                <c:pt idx="0">
                  <c:v>-2.7156502856597742E-4</c:v>
                </c:pt>
                <c:pt idx="1">
                  <c:v>2.4859411984201798E-3</c:v>
                </c:pt>
                <c:pt idx="2">
                  <c:v>1.0768862075337751E-3</c:v>
                </c:pt>
                <c:pt idx="3">
                  <c:v>3.252833451147553E-3</c:v>
                </c:pt>
                <c:pt idx="4">
                  <c:v>2.2659927386391615E-4</c:v>
                </c:pt>
                <c:pt idx="5">
                  <c:v>3.1040646322139059E-3</c:v>
                </c:pt>
                <c:pt idx="6">
                  <c:v>3.3405974996895708E-3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07-4B68-BD58-A4F28AE82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'E3 Complete'!$L$17</c:f>
              <c:strCache>
                <c:ptCount val="1"/>
                <c:pt idx="0">
                  <c:v>4.6053 .. 4.3294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Complete'!$M$28:$S$28</c:f>
                <c:numCache>
                  <c:formatCode>General</c:formatCode>
                  <c:ptCount val="7"/>
                  <c:pt idx="0">
                    <c:v>1.1767728917338369E-3</c:v>
                  </c:pt>
                  <c:pt idx="1">
                    <c:v>6.5648228214310435E-4</c:v>
                  </c:pt>
                  <c:pt idx="2">
                    <c:v>1.0876461019115628E-3</c:v>
                  </c:pt>
                  <c:pt idx="3">
                    <c:v>8.3459237421142562E-4</c:v>
                  </c:pt>
                  <c:pt idx="4">
                    <c:v>8.5603611103835702E-4</c:v>
                  </c:pt>
                  <c:pt idx="5">
                    <c:v>9.268691944873548E-4</c:v>
                  </c:pt>
                  <c:pt idx="6">
                    <c:v>7.9023502037425624E-4</c:v>
                  </c:pt>
                </c:numCache>
              </c:numRef>
            </c:plus>
            <c:minus>
              <c:numRef>
                <c:f>'E3 Complete'!$M$28:$S$28</c:f>
                <c:numCache>
                  <c:formatCode>General</c:formatCode>
                  <c:ptCount val="7"/>
                  <c:pt idx="0">
                    <c:v>1.1767728917338369E-3</c:v>
                  </c:pt>
                  <c:pt idx="1">
                    <c:v>6.5648228214310435E-4</c:v>
                  </c:pt>
                  <c:pt idx="2">
                    <c:v>1.0876461019115628E-3</c:v>
                  </c:pt>
                  <c:pt idx="3">
                    <c:v>8.3459237421142562E-4</c:v>
                  </c:pt>
                  <c:pt idx="4">
                    <c:v>8.5603611103835702E-4</c:v>
                  </c:pt>
                  <c:pt idx="5">
                    <c:v>9.268691944873548E-4</c:v>
                  </c:pt>
                  <c:pt idx="6">
                    <c:v>7.9023502037425624E-4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Complete'!$M$17:$S$17</c:f>
              <c:numCache>
                <c:formatCode>General</c:formatCode>
                <c:ptCount val="7"/>
                <c:pt idx="0">
                  <c:v>2.5088112594457072E-3</c:v>
                </c:pt>
                <c:pt idx="1">
                  <c:v>2.063874462241115E-3</c:v>
                </c:pt>
                <c:pt idx="2">
                  <c:v>2.2269950835076741E-3</c:v>
                </c:pt>
                <c:pt idx="3">
                  <c:v>2.7735711746288421E-3</c:v>
                </c:pt>
                <c:pt idx="4">
                  <c:v>2.9761454216532847E-3</c:v>
                </c:pt>
                <c:pt idx="5">
                  <c:v>2.3766935589253032E-3</c:v>
                </c:pt>
                <c:pt idx="6">
                  <c:v>2.6879613008686169E-3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ECC-4624-A96B-D016EE8D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2056"/>
        <c:axId val="832732384"/>
      </c:scatterChart>
      <c:valAx>
        <c:axId val="832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384"/>
        <c:crosses val="autoZero"/>
        <c:crossBetween val="midCat"/>
      </c:valAx>
      <c:valAx>
        <c:axId val="8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(3)'!$S$14:$Y$14</c:f>
              <c:numCache>
                <c:formatCode>General</c:formatCode>
                <c:ptCount val="7"/>
                <c:pt idx="0">
                  <c:v>2.1911041208959258E-3</c:v>
                </c:pt>
                <c:pt idx="1">
                  <c:v>-4.5839054215280773E-3</c:v>
                </c:pt>
                <c:pt idx="2">
                  <c:v>7.979731475668588E-5</c:v>
                </c:pt>
                <c:pt idx="3">
                  <c:v>3.2085754895135317E-3</c:v>
                </c:pt>
                <c:pt idx="4">
                  <c:v>3.9956932681718454E-4</c:v>
                </c:pt>
                <c:pt idx="5">
                  <c:v>-5.0789570627873728E-4</c:v>
                </c:pt>
                <c:pt idx="6">
                  <c:v>-3.464512434835843E-3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2-42D8-94C2-FAF0F78C41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(3)'!$S$15:$Y$15</c:f>
              <c:numCache>
                <c:formatCode>General</c:formatCode>
                <c:ptCount val="7"/>
                <c:pt idx="0">
                  <c:v>1.5097957953438019E-3</c:v>
                </c:pt>
                <c:pt idx="1">
                  <c:v>-1.9722722279838746E-3</c:v>
                </c:pt>
                <c:pt idx="2">
                  <c:v>1.1003314578538948E-4</c:v>
                </c:pt>
                <c:pt idx="3">
                  <c:v>1.6572620835261212E-3</c:v>
                </c:pt>
                <c:pt idx="4">
                  <c:v>9.9003504176112126E-4</c:v>
                </c:pt>
                <c:pt idx="5">
                  <c:v>9.6257577018488702E-4</c:v>
                </c:pt>
                <c:pt idx="6">
                  <c:v>-1.0785995638967975E-3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02-42D8-94C2-FAF0F78C41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(3)'!$S$16:$Y$16</c:f>
              <c:numCache>
                <c:formatCode>General</c:formatCode>
                <c:ptCount val="7"/>
                <c:pt idx="0">
                  <c:v>1.8144935812460495E-4</c:v>
                </c:pt>
                <c:pt idx="1">
                  <c:v>-1.4265137556093578E-3</c:v>
                </c:pt>
                <c:pt idx="2">
                  <c:v>7.4323644954512485E-4</c:v>
                </c:pt>
                <c:pt idx="3">
                  <c:v>2.057030276626421E-3</c:v>
                </c:pt>
                <c:pt idx="4">
                  <c:v>1.3347535169374661E-3</c:v>
                </c:pt>
                <c:pt idx="5">
                  <c:v>7.5465725789108579E-5</c:v>
                </c:pt>
                <c:pt idx="6">
                  <c:v>1.6518145204397734E-4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2-42D8-94C2-FAF0F78C41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(3)'!$S$17:$Y$17</c:f>
              <c:numCache>
                <c:formatCode>General</c:formatCode>
                <c:ptCount val="7"/>
                <c:pt idx="0">
                  <c:v>7.1475451788369264E-5</c:v>
                </c:pt>
                <c:pt idx="1">
                  <c:v>1.5091664160126225E-3</c:v>
                </c:pt>
                <c:pt idx="2">
                  <c:v>1.428975636219604E-3</c:v>
                </c:pt>
                <c:pt idx="3">
                  <c:v>1.9808968385811331E-3</c:v>
                </c:pt>
                <c:pt idx="4">
                  <c:v>2.5870109589390829E-3</c:v>
                </c:pt>
                <c:pt idx="5">
                  <c:v>1.8550430398275536E-3</c:v>
                </c:pt>
                <c:pt idx="6">
                  <c:v>2.7183003237356142E-3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02-42D8-94C2-FAF0F78C41C3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'pDMASBT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(3)'!$S$18:$Y$18</c:f>
              <c:numCache>
                <c:formatCode>General</c:formatCode>
                <c:ptCount val="7"/>
                <c:pt idx="0">
                  <c:v>1.3518811017882179E-3</c:v>
                </c:pt>
                <c:pt idx="1">
                  <c:v>7.3551013954541054E-3</c:v>
                </c:pt>
                <c:pt idx="2">
                  <c:v>2.3701401186363496E-3</c:v>
                </c:pt>
                <c:pt idx="3">
                  <c:v>1.8269143675805892E-3</c:v>
                </c:pt>
                <c:pt idx="4">
                  <c:v>3.929815676051579E-3</c:v>
                </c:pt>
                <c:pt idx="5">
                  <c:v>3.5857540267710429E-3</c:v>
                </c:pt>
                <c:pt idx="6">
                  <c:v>7.8303454137986419E-3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02-42D8-94C2-FAF0F78C41C3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'pDMASBT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(3)'!$S$19:$Y$19</c:f>
              <c:numCache>
                <c:formatCode>General</c:formatCode>
                <c:ptCount val="7"/>
                <c:pt idx="0">
                  <c:v>2.0687286203551008E-3</c:v>
                </c:pt>
                <c:pt idx="1">
                  <c:v>5.3615179283274571E-3</c:v>
                </c:pt>
                <c:pt idx="2">
                  <c:v>6.0502961374663154E-3</c:v>
                </c:pt>
                <c:pt idx="3">
                  <c:v>8.1522633430698987E-3</c:v>
                </c:pt>
                <c:pt idx="4">
                  <c:v>1.0237122815521103E-2</c:v>
                </c:pt>
                <c:pt idx="5">
                  <c:v>1.1283002027866052E-2</c:v>
                </c:pt>
                <c:pt idx="6">
                  <c:v>1.337303283666634E-2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02-42D8-94C2-FAF0F78C41C3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'pDMASBT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(3)'!$S$20:$Y$20</c:f>
              <c:numCache>
                <c:formatCode>General</c:formatCode>
                <c:ptCount val="7"/>
                <c:pt idx="0">
                  <c:v>1.3762592180967519E-4</c:v>
                </c:pt>
                <c:pt idx="1">
                  <c:v>3.6352802908507431E-3</c:v>
                </c:pt>
                <c:pt idx="2">
                  <c:v>1.0883340932466281E-3</c:v>
                </c:pt>
                <c:pt idx="3">
                  <c:v>1.4228504538697463E-3</c:v>
                </c:pt>
                <c:pt idx="4">
                  <c:v>2.6256523010674323E-3</c:v>
                </c:pt>
                <c:pt idx="5">
                  <c:v>2.5986215792103444E-3</c:v>
                </c:pt>
                <c:pt idx="6">
                  <c:v>3.0858058549437183E-3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02-42D8-94C2-FAF0F78C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50741486098363E-2"/>
          <c:y val="9.8713440723038642E-2"/>
          <c:w val="0.91498068944855837"/>
          <c:h val="0.82526288401151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'pDMASBT Complete'!$L$16</c:f>
              <c:strCache>
                <c:ptCount val="1"/>
                <c:pt idx="0">
                  <c:v>3.6897 .. 3.4344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Complete'!$M$16:$S$16</c:f>
              <c:numCache>
                <c:formatCode>General</c:formatCode>
                <c:ptCount val="7"/>
                <c:pt idx="0">
                  <c:v>2.7249952202676258E-3</c:v>
                </c:pt>
                <c:pt idx="1">
                  <c:v>-1.3926851623314402E-3</c:v>
                </c:pt>
                <c:pt idx="2">
                  <c:v>2.1690033291827909E-3</c:v>
                </c:pt>
                <c:pt idx="3">
                  <c:v>2.3980136489154258E-3</c:v>
                </c:pt>
                <c:pt idx="4">
                  <c:v>2.349232109242413E-3</c:v>
                </c:pt>
                <c:pt idx="5">
                  <c:v>1.4911612688735011E-3</c:v>
                </c:pt>
                <c:pt idx="6">
                  <c:v>-1.781097368899668E-4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7-4BA0-88FC-D0AD03133724}"/>
            </c:ext>
          </c:extLst>
        </c:ser>
        <c:ser>
          <c:idx val="1"/>
          <c:order val="1"/>
          <c:tx>
            <c:strRef>
              <c:f>'pDMASBT Complete'!$L$17</c:f>
              <c:strCache>
                <c:ptCount val="1"/>
                <c:pt idx="0">
                  <c:v>3.4344 .. 3.2943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Complete'!$M$17:$S$17</c:f>
              <c:numCache>
                <c:formatCode>General</c:formatCode>
                <c:ptCount val="7"/>
                <c:pt idx="0">
                  <c:v>2.0128534234944684E-3</c:v>
                </c:pt>
                <c:pt idx="1">
                  <c:v>1.986852507937779E-4</c:v>
                </c:pt>
                <c:pt idx="2">
                  <c:v>2.0619874414966543E-3</c:v>
                </c:pt>
                <c:pt idx="3">
                  <c:v>2.6228660656908223E-3</c:v>
                </c:pt>
                <c:pt idx="4">
                  <c:v>2.6977473445866985E-3</c:v>
                </c:pt>
                <c:pt idx="5">
                  <c:v>2.8171398033775435E-3</c:v>
                </c:pt>
                <c:pt idx="6">
                  <c:v>1.5881498785860709E-3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B7-4BA0-88FC-D0AD03133724}"/>
            </c:ext>
          </c:extLst>
        </c:ser>
        <c:ser>
          <c:idx val="2"/>
          <c:order val="2"/>
          <c:tx>
            <c:strRef>
              <c:f>'pDMASBT Complete'!$L$18</c:f>
              <c:strCache>
                <c:ptCount val="1"/>
                <c:pt idx="0">
                  <c:v>3.2871 .. 3.0574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Complete'!$M$18:$S$18</c:f>
              <c:numCache>
                <c:formatCode>General</c:formatCode>
                <c:ptCount val="7"/>
                <c:pt idx="0">
                  <c:v>1.1713600665329545E-3</c:v>
                </c:pt>
                <c:pt idx="1">
                  <c:v>-3.4886320203297794E-5</c:v>
                </c:pt>
                <c:pt idx="2">
                  <c:v>1.6862182836304643E-3</c:v>
                </c:pt>
                <c:pt idx="3">
                  <c:v>1.7814472163731347E-3</c:v>
                </c:pt>
                <c:pt idx="4">
                  <c:v>1.9625560773308382E-3</c:v>
                </c:pt>
                <c:pt idx="5">
                  <c:v>1.8469354899274483E-3</c:v>
                </c:pt>
                <c:pt idx="6">
                  <c:v>1.7694662918188234E-3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B7-4BA0-88FC-D0AD03133724}"/>
            </c:ext>
          </c:extLst>
        </c:ser>
        <c:ser>
          <c:idx val="3"/>
          <c:order val="3"/>
          <c:tx>
            <c:strRef>
              <c:f>'pDMASBT Complete'!$L$19</c:f>
              <c:strCache>
                <c:ptCount val="1"/>
                <c:pt idx="0">
                  <c:v>3.0574 .. 2.8012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Complete'!$M$19:$S$19</c:f>
              <c:numCache>
                <c:formatCode>General</c:formatCode>
                <c:ptCount val="7"/>
                <c:pt idx="0">
                  <c:v>4.9811756827778102E-4</c:v>
                </c:pt>
                <c:pt idx="1">
                  <c:v>1.9091316748275679E-3</c:v>
                </c:pt>
                <c:pt idx="2">
                  <c:v>2.1501042569199288E-3</c:v>
                </c:pt>
                <c:pt idx="3">
                  <c:v>2.6094947725160832E-3</c:v>
                </c:pt>
                <c:pt idx="4">
                  <c:v>2.754980372355012E-3</c:v>
                </c:pt>
                <c:pt idx="5">
                  <c:v>3.3221091700057111E-3</c:v>
                </c:pt>
                <c:pt idx="6">
                  <c:v>3.9134371052446373E-3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B7-4BA0-88FC-D0AD03133724}"/>
            </c:ext>
          </c:extLst>
        </c:ser>
        <c:ser>
          <c:idx val="4"/>
          <c:order val="4"/>
          <c:tx>
            <c:strRef>
              <c:f>'pDMASBT Complete'!$L$20</c:f>
              <c:strCache>
                <c:ptCount val="1"/>
                <c:pt idx="0">
                  <c:v>2.7964 .. 2.3711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Complete'!$M$20:$S$20</c:f>
              <c:numCache>
                <c:formatCode>General</c:formatCode>
                <c:ptCount val="7"/>
                <c:pt idx="0">
                  <c:v>9.9427492847649801E-4</c:v>
                </c:pt>
                <c:pt idx="1">
                  <c:v>6.0888864766831764E-3</c:v>
                </c:pt>
                <c:pt idx="2">
                  <c:v>3.3583052261248283E-3</c:v>
                </c:pt>
                <c:pt idx="3">
                  <c:v>4.5194878392743019E-3</c:v>
                </c:pt>
                <c:pt idx="4">
                  <c:v>2.597458375425838E-3</c:v>
                </c:pt>
                <c:pt idx="5">
                  <c:v>4.4249296285820963E-3</c:v>
                </c:pt>
                <c:pt idx="6">
                  <c:v>7.6913076303098162E-3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B7-4BA0-88FC-D0AD03133724}"/>
            </c:ext>
          </c:extLst>
        </c:ser>
        <c:ser>
          <c:idx val="5"/>
          <c:order val="5"/>
          <c:tx>
            <c:strRef>
              <c:f>'pDMASBT Complete'!$L$21</c:f>
              <c:strCache>
                <c:ptCount val="1"/>
                <c:pt idx="0">
                  <c:v>2.3650 .. 1.8528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Complete'!$M$21:$S$21</c:f>
              <c:numCache>
                <c:formatCode>General</c:formatCode>
                <c:ptCount val="7"/>
                <c:pt idx="0">
                  <c:v>1.8289030510259627E-3</c:v>
                </c:pt>
                <c:pt idx="1">
                  <c:v>4.7665858942950194E-3</c:v>
                </c:pt>
                <c:pt idx="2">
                  <c:v>6.1028363004746004E-3</c:v>
                </c:pt>
                <c:pt idx="3">
                  <c:v>8.3334962603195395E-3</c:v>
                </c:pt>
                <c:pt idx="4">
                  <c:v>9.2146685366592349E-3</c:v>
                </c:pt>
                <c:pt idx="5">
                  <c:v>1.1099365785129487E-2</c:v>
                </c:pt>
                <c:pt idx="6">
                  <c:v>1.3269250557075079E-2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B7-4BA0-88FC-D0AD03133724}"/>
            </c:ext>
          </c:extLst>
        </c:ser>
        <c:ser>
          <c:idx val="6"/>
          <c:order val="6"/>
          <c:tx>
            <c:strRef>
              <c:f>'pDMASBT Complete'!$L$22</c:f>
              <c:strCache>
                <c:ptCount val="1"/>
                <c:pt idx="0">
                  <c:v>1.8384 .. 1.2015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Complete'!$M$22:$S$22</c:f>
              <c:numCache>
                <c:formatCode>General</c:formatCode>
                <c:ptCount val="7"/>
                <c:pt idx="0">
                  <c:v>1.4182784073190965E-5</c:v>
                </c:pt>
                <c:pt idx="1">
                  <c:v>2.9568241156627574E-3</c:v>
                </c:pt>
                <c:pt idx="2">
                  <c:v>1.7088622016968446E-3</c:v>
                </c:pt>
                <c:pt idx="3">
                  <c:v>3.0845973440805524E-3</c:v>
                </c:pt>
                <c:pt idx="4">
                  <c:v>1.9673589590040478E-3</c:v>
                </c:pt>
                <c:pt idx="5">
                  <c:v>3.2166971564033093E-3</c:v>
                </c:pt>
                <c:pt idx="6">
                  <c:v>3.8601350210327704E-3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B7-4BA0-88FC-D0AD03133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7656"/>
        <c:axId val="921729952"/>
      </c:scatterChart>
      <c:valAx>
        <c:axId val="921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952"/>
        <c:crosses val="autoZero"/>
        <c:crossBetween val="midCat"/>
      </c:valAx>
      <c:valAx>
        <c:axId val="921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75499830331219E-2"/>
          <c:y val="0.86141214806919664"/>
          <c:w val="0.92796210500072718"/>
          <c:h val="0.11684871529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'pDMASBT Complete'!$L$16</c:f>
              <c:strCache>
                <c:ptCount val="1"/>
                <c:pt idx="0">
                  <c:v>3.6897 .. 3.4344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'pDMASBT Complete'!$M$26:$S$26</c:f>
                <c:numCache>
                  <c:formatCode>General</c:formatCode>
                  <c:ptCount val="7"/>
                  <c:pt idx="0">
                    <c:v>6.0826990221783911E-4</c:v>
                  </c:pt>
                  <c:pt idx="1">
                    <c:v>1.7138458889068371E-3</c:v>
                  </c:pt>
                  <c:pt idx="2">
                    <c:v>1.1144548544042515E-3</c:v>
                  </c:pt>
                  <c:pt idx="3">
                    <c:v>9.6298696902019827E-4</c:v>
                  </c:pt>
                  <c:pt idx="4">
                    <c:v>2.0661558533091873E-3</c:v>
                  </c:pt>
                  <c:pt idx="5">
                    <c:v>1.1488952447566399E-3</c:v>
                  </c:pt>
                  <c:pt idx="6">
                    <c:v>1.6708047425462703E-3</c:v>
                  </c:pt>
                </c:numCache>
              </c:numRef>
            </c:plus>
            <c:minus>
              <c:numRef>
                <c:f>'pDMASBT Complete'!$M$26:$S$26</c:f>
                <c:numCache>
                  <c:formatCode>General</c:formatCode>
                  <c:ptCount val="7"/>
                  <c:pt idx="0">
                    <c:v>6.0826990221783911E-4</c:v>
                  </c:pt>
                  <c:pt idx="1">
                    <c:v>1.7138458889068371E-3</c:v>
                  </c:pt>
                  <c:pt idx="2">
                    <c:v>1.1144548544042515E-3</c:v>
                  </c:pt>
                  <c:pt idx="3">
                    <c:v>9.6298696902019827E-4</c:v>
                  </c:pt>
                  <c:pt idx="4">
                    <c:v>2.0661558533091873E-3</c:v>
                  </c:pt>
                  <c:pt idx="5">
                    <c:v>1.1488952447566399E-3</c:v>
                  </c:pt>
                  <c:pt idx="6">
                    <c:v>1.6708047425462703E-3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Complete'!$M$16:$S$16</c:f>
              <c:numCache>
                <c:formatCode>General</c:formatCode>
                <c:ptCount val="7"/>
                <c:pt idx="0">
                  <c:v>2.7249952202676258E-3</c:v>
                </c:pt>
                <c:pt idx="1">
                  <c:v>-1.3926851623314402E-3</c:v>
                </c:pt>
                <c:pt idx="2">
                  <c:v>2.1690033291827909E-3</c:v>
                </c:pt>
                <c:pt idx="3">
                  <c:v>2.3980136489154258E-3</c:v>
                </c:pt>
                <c:pt idx="4">
                  <c:v>2.349232109242413E-3</c:v>
                </c:pt>
                <c:pt idx="5">
                  <c:v>1.4911612688735011E-3</c:v>
                </c:pt>
                <c:pt idx="6">
                  <c:v>-1.781097368899668E-4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9C5-B3DA-328B30505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2056"/>
        <c:axId val="832732384"/>
      </c:scatterChart>
      <c:valAx>
        <c:axId val="832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384"/>
        <c:crosses val="autoZero"/>
        <c:crossBetween val="midCat"/>
      </c:valAx>
      <c:valAx>
        <c:axId val="8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'pDMASBT Complete'!$L$17</c:f>
              <c:strCache>
                <c:ptCount val="1"/>
                <c:pt idx="0">
                  <c:v>3.4344 .. 3.2943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'pDMASBT Complete'!$M$27:$S$27</c:f>
                <c:numCache>
                  <c:formatCode>General</c:formatCode>
                  <c:ptCount val="7"/>
                  <c:pt idx="0">
                    <c:v>3.759891528407223E-4</c:v>
                  </c:pt>
                  <c:pt idx="1">
                    <c:v>1.2614290576951816E-3</c:v>
                  </c:pt>
                  <c:pt idx="2">
                    <c:v>9.7758429654180379E-4</c:v>
                  </c:pt>
                  <c:pt idx="3">
                    <c:v>5.8908211021577238E-4</c:v>
                  </c:pt>
                  <c:pt idx="4">
                    <c:v>1.2912583733616374E-3</c:v>
                  </c:pt>
                  <c:pt idx="5">
                    <c:v>9.2901261843083183E-4</c:v>
                  </c:pt>
                  <c:pt idx="6">
                    <c:v>1.340826185353645E-3</c:v>
                  </c:pt>
                </c:numCache>
              </c:numRef>
            </c:plus>
            <c:minus>
              <c:numRef>
                <c:f>'pDMASBT Complete'!$M$27:$S$27</c:f>
                <c:numCache>
                  <c:formatCode>General</c:formatCode>
                  <c:ptCount val="7"/>
                  <c:pt idx="0">
                    <c:v>3.759891528407223E-4</c:v>
                  </c:pt>
                  <c:pt idx="1">
                    <c:v>1.2614290576951816E-3</c:v>
                  </c:pt>
                  <c:pt idx="2">
                    <c:v>9.7758429654180379E-4</c:v>
                  </c:pt>
                  <c:pt idx="3">
                    <c:v>5.8908211021577238E-4</c:v>
                  </c:pt>
                  <c:pt idx="4">
                    <c:v>1.2912583733616374E-3</c:v>
                  </c:pt>
                  <c:pt idx="5">
                    <c:v>9.2901261843083183E-4</c:v>
                  </c:pt>
                  <c:pt idx="6">
                    <c:v>1.340826185353645E-3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Complete'!$M$17:$S$17</c:f>
              <c:numCache>
                <c:formatCode>General</c:formatCode>
                <c:ptCount val="7"/>
                <c:pt idx="0">
                  <c:v>2.0128534234944684E-3</c:v>
                </c:pt>
                <c:pt idx="1">
                  <c:v>1.986852507937779E-4</c:v>
                </c:pt>
                <c:pt idx="2">
                  <c:v>2.0619874414966543E-3</c:v>
                </c:pt>
                <c:pt idx="3">
                  <c:v>2.6228660656908223E-3</c:v>
                </c:pt>
                <c:pt idx="4">
                  <c:v>2.6977473445866985E-3</c:v>
                </c:pt>
                <c:pt idx="5">
                  <c:v>2.8171398033775435E-3</c:v>
                </c:pt>
                <c:pt idx="6">
                  <c:v>1.5881498785860709E-3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9-4E5C-AB06-691DF4661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'pDMASBT Complete'!$L$18</c:f>
              <c:strCache>
                <c:ptCount val="1"/>
                <c:pt idx="0">
                  <c:v>3.2871 .. 3.0574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'pDMASBT Complete'!$M$28:$S$28</c:f>
                <c:numCache>
                  <c:formatCode>General</c:formatCode>
                  <c:ptCount val="7"/>
                  <c:pt idx="0">
                    <c:v>7.7990281690021247E-4</c:v>
                  </c:pt>
                  <c:pt idx="1">
                    <c:v>8.0902721277174448E-4</c:v>
                  </c:pt>
                  <c:pt idx="2">
                    <c:v>4.7472877554854238E-4</c:v>
                  </c:pt>
                  <c:pt idx="3">
                    <c:v>2.2805150151299514E-4</c:v>
                  </c:pt>
                  <c:pt idx="4">
                    <c:v>3.1397747376722972E-4</c:v>
                  </c:pt>
                  <c:pt idx="5">
                    <c:v>8.9272293354592815E-4</c:v>
                  </c:pt>
                  <c:pt idx="6">
                    <c:v>8.0296903864529329E-4</c:v>
                  </c:pt>
                </c:numCache>
              </c:numRef>
            </c:plus>
            <c:minus>
              <c:numRef>
                <c:f>'pDMASBT Complete'!$M$28:$S$28</c:f>
                <c:numCache>
                  <c:formatCode>General</c:formatCode>
                  <c:ptCount val="7"/>
                  <c:pt idx="0">
                    <c:v>7.7990281690021247E-4</c:v>
                  </c:pt>
                  <c:pt idx="1">
                    <c:v>8.0902721277174448E-4</c:v>
                  </c:pt>
                  <c:pt idx="2">
                    <c:v>4.7472877554854238E-4</c:v>
                  </c:pt>
                  <c:pt idx="3">
                    <c:v>2.2805150151299514E-4</c:v>
                  </c:pt>
                  <c:pt idx="4">
                    <c:v>3.1397747376722972E-4</c:v>
                  </c:pt>
                  <c:pt idx="5">
                    <c:v>8.9272293354592815E-4</c:v>
                  </c:pt>
                  <c:pt idx="6">
                    <c:v>8.0296903864529329E-4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Complete'!$M$18:$S$18</c:f>
              <c:numCache>
                <c:formatCode>General</c:formatCode>
                <c:ptCount val="7"/>
                <c:pt idx="0">
                  <c:v>1.1713600665329545E-3</c:v>
                </c:pt>
                <c:pt idx="1">
                  <c:v>-3.4886320203297794E-5</c:v>
                </c:pt>
                <c:pt idx="2">
                  <c:v>1.6862182836304643E-3</c:v>
                </c:pt>
                <c:pt idx="3">
                  <c:v>1.7814472163731347E-3</c:v>
                </c:pt>
                <c:pt idx="4">
                  <c:v>1.9625560773308382E-3</c:v>
                </c:pt>
                <c:pt idx="5">
                  <c:v>1.8469354899274483E-3</c:v>
                </c:pt>
                <c:pt idx="6">
                  <c:v>1.7694662918188234E-3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33B-B46E-02192784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'pDMASBT Complete'!$L$19</c:f>
              <c:strCache>
                <c:ptCount val="1"/>
                <c:pt idx="0">
                  <c:v>3.0574 .. 2.8012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'pDMASBT Complete'!$M$29:$S$29</c:f>
                <c:numCache>
                  <c:formatCode>General</c:formatCode>
                  <c:ptCount val="7"/>
                  <c:pt idx="0">
                    <c:v>2.8074249056119741E-4</c:v>
                  </c:pt>
                  <c:pt idx="1">
                    <c:v>4.2375338712727465E-4</c:v>
                  </c:pt>
                  <c:pt idx="2">
                    <c:v>3.9858526845068298E-4</c:v>
                  </c:pt>
                  <c:pt idx="3">
                    <c:v>4.4982389244276971E-4</c:v>
                  </c:pt>
                  <c:pt idx="4">
                    <c:v>8.2182184352408666E-4</c:v>
                  </c:pt>
                  <c:pt idx="5">
                    <c:v>8.3979104595084664E-4</c:v>
                  </c:pt>
                  <c:pt idx="6">
                    <c:v>8.1996677938108982E-4</c:v>
                  </c:pt>
                </c:numCache>
              </c:numRef>
            </c:plus>
            <c:minus>
              <c:numRef>
                <c:f>'pDMASBT Complete'!$M$29:$S$29</c:f>
                <c:numCache>
                  <c:formatCode>General</c:formatCode>
                  <c:ptCount val="7"/>
                  <c:pt idx="0">
                    <c:v>2.8074249056119741E-4</c:v>
                  </c:pt>
                  <c:pt idx="1">
                    <c:v>4.2375338712727465E-4</c:v>
                  </c:pt>
                  <c:pt idx="2">
                    <c:v>3.9858526845068298E-4</c:v>
                  </c:pt>
                  <c:pt idx="3">
                    <c:v>4.4982389244276971E-4</c:v>
                  </c:pt>
                  <c:pt idx="4">
                    <c:v>8.2182184352408666E-4</c:v>
                  </c:pt>
                  <c:pt idx="5">
                    <c:v>8.3979104595084664E-4</c:v>
                  </c:pt>
                  <c:pt idx="6">
                    <c:v>8.1996677938108982E-4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Complete'!$M$19:$S$19</c:f>
              <c:numCache>
                <c:formatCode>General</c:formatCode>
                <c:ptCount val="7"/>
                <c:pt idx="0">
                  <c:v>4.9811756827778102E-4</c:v>
                </c:pt>
                <c:pt idx="1">
                  <c:v>1.9091316748275679E-3</c:v>
                </c:pt>
                <c:pt idx="2">
                  <c:v>2.1501042569199288E-3</c:v>
                </c:pt>
                <c:pt idx="3">
                  <c:v>2.6094947725160832E-3</c:v>
                </c:pt>
                <c:pt idx="4">
                  <c:v>2.754980372355012E-3</c:v>
                </c:pt>
                <c:pt idx="5">
                  <c:v>3.3221091700057111E-3</c:v>
                </c:pt>
                <c:pt idx="6">
                  <c:v>3.9134371052446373E-3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3-4BF9-AC85-38D38C4F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'pDMASBT Complete'!$L$20</c:f>
              <c:strCache>
                <c:ptCount val="1"/>
                <c:pt idx="0">
                  <c:v>2.7964 .. 2.3711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'pDMASBT Complete'!$M$30:$S$30</c:f>
                <c:numCache>
                  <c:formatCode>General</c:formatCode>
                  <c:ptCount val="7"/>
                  <c:pt idx="0">
                    <c:v>6.461748705781468E-4</c:v>
                  </c:pt>
                  <c:pt idx="1">
                    <c:v>6.403020452589262E-4</c:v>
                  </c:pt>
                  <c:pt idx="2">
                    <c:v>1.0774952359768073E-3</c:v>
                  </c:pt>
                  <c:pt idx="3">
                    <c:v>1.4701580763708535E-3</c:v>
                  </c:pt>
                  <c:pt idx="4">
                    <c:v>1.9984690596573447E-3</c:v>
                  </c:pt>
                  <c:pt idx="5">
                    <c:v>6.0536199029609503E-4</c:v>
                  </c:pt>
                  <c:pt idx="6">
                    <c:v>8.6842941154775116E-4</c:v>
                  </c:pt>
                </c:numCache>
              </c:numRef>
            </c:plus>
            <c:minus>
              <c:numRef>
                <c:f>'pDMASBT Complete'!$M$30:$S$30</c:f>
                <c:numCache>
                  <c:formatCode>General</c:formatCode>
                  <c:ptCount val="7"/>
                  <c:pt idx="0">
                    <c:v>6.461748705781468E-4</c:v>
                  </c:pt>
                  <c:pt idx="1">
                    <c:v>6.403020452589262E-4</c:v>
                  </c:pt>
                  <c:pt idx="2">
                    <c:v>1.0774952359768073E-3</c:v>
                  </c:pt>
                  <c:pt idx="3">
                    <c:v>1.4701580763708535E-3</c:v>
                  </c:pt>
                  <c:pt idx="4">
                    <c:v>1.9984690596573447E-3</c:v>
                  </c:pt>
                  <c:pt idx="5">
                    <c:v>6.0536199029609503E-4</c:v>
                  </c:pt>
                  <c:pt idx="6">
                    <c:v>8.6842941154775116E-4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Complete'!$M$20:$S$20</c:f>
              <c:numCache>
                <c:formatCode>General</c:formatCode>
                <c:ptCount val="7"/>
                <c:pt idx="0">
                  <c:v>9.9427492847649801E-4</c:v>
                </c:pt>
                <c:pt idx="1">
                  <c:v>6.0888864766831764E-3</c:v>
                </c:pt>
                <c:pt idx="2">
                  <c:v>3.3583052261248283E-3</c:v>
                </c:pt>
                <c:pt idx="3">
                  <c:v>4.5194878392743019E-3</c:v>
                </c:pt>
                <c:pt idx="4">
                  <c:v>2.597458375425838E-3</c:v>
                </c:pt>
                <c:pt idx="5">
                  <c:v>4.4249296285820963E-3</c:v>
                </c:pt>
                <c:pt idx="6">
                  <c:v>7.6913076303098162E-3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2-4CAD-83F3-19DF59A8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'pDMASBT Complete'!$L$21</c:f>
              <c:strCache>
                <c:ptCount val="1"/>
                <c:pt idx="0">
                  <c:v>2.3650 .. 1.8528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'pDMASBT Complete'!$M$31:$S$31</c:f>
                <c:numCache>
                  <c:formatCode>General</c:formatCode>
                  <c:ptCount val="7"/>
                  <c:pt idx="0">
                    <c:v>1.3097380975194697E-4</c:v>
                  </c:pt>
                  <c:pt idx="1">
                    <c:v>3.6317891437027006E-4</c:v>
                  </c:pt>
                  <c:pt idx="2">
                    <c:v>3.3141308384020764E-4</c:v>
                  </c:pt>
                  <c:pt idx="3">
                    <c:v>3.166506156113228E-4</c:v>
                  </c:pt>
                  <c:pt idx="4">
                    <c:v>7.1950210839281362E-4</c:v>
                  </c:pt>
                  <c:pt idx="5">
                    <c:v>2.7467269278851211E-4</c:v>
                  </c:pt>
                  <c:pt idx="6">
                    <c:v>4.2451517247842015E-4</c:v>
                  </c:pt>
                </c:numCache>
              </c:numRef>
            </c:plus>
            <c:minus>
              <c:numRef>
                <c:f>'pDMASBT Complete'!$M$31:$S$31</c:f>
                <c:numCache>
                  <c:formatCode>General</c:formatCode>
                  <c:ptCount val="7"/>
                  <c:pt idx="0">
                    <c:v>1.3097380975194697E-4</c:v>
                  </c:pt>
                  <c:pt idx="1">
                    <c:v>3.6317891437027006E-4</c:v>
                  </c:pt>
                  <c:pt idx="2">
                    <c:v>3.3141308384020764E-4</c:v>
                  </c:pt>
                  <c:pt idx="3">
                    <c:v>3.166506156113228E-4</c:v>
                  </c:pt>
                  <c:pt idx="4">
                    <c:v>7.1950210839281362E-4</c:v>
                  </c:pt>
                  <c:pt idx="5">
                    <c:v>2.7467269278851211E-4</c:v>
                  </c:pt>
                  <c:pt idx="6">
                    <c:v>4.2451517247842015E-4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Complete'!$M$21:$S$21</c:f>
              <c:numCache>
                <c:formatCode>General</c:formatCode>
                <c:ptCount val="7"/>
                <c:pt idx="0">
                  <c:v>1.8289030510259627E-3</c:v>
                </c:pt>
                <c:pt idx="1">
                  <c:v>4.7665858942950194E-3</c:v>
                </c:pt>
                <c:pt idx="2">
                  <c:v>6.1028363004746004E-3</c:v>
                </c:pt>
                <c:pt idx="3">
                  <c:v>8.3334962603195395E-3</c:v>
                </c:pt>
                <c:pt idx="4">
                  <c:v>9.2146685366592349E-3</c:v>
                </c:pt>
                <c:pt idx="5">
                  <c:v>1.1099365785129487E-2</c:v>
                </c:pt>
                <c:pt idx="6">
                  <c:v>1.3269250557075079E-2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D-4F2E-9E7A-BE42647C6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'pDMASBT Complete'!$L$22</c:f>
              <c:strCache>
                <c:ptCount val="1"/>
                <c:pt idx="0">
                  <c:v>1.8384 .. 1.2015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'pDMASBT Complete'!$M$32:$S$32</c:f>
                <c:numCache>
                  <c:formatCode>General</c:formatCode>
                  <c:ptCount val="7"/>
                  <c:pt idx="0">
                    <c:v>1.4331365844280386E-4</c:v>
                  </c:pt>
                  <c:pt idx="1">
                    <c:v>3.4763969873411133E-4</c:v>
                  </c:pt>
                  <c:pt idx="2">
                    <c:v>6.2626077071753397E-4</c:v>
                  </c:pt>
                  <c:pt idx="3">
                    <c:v>9.1472041030881605E-4</c:v>
                  </c:pt>
                  <c:pt idx="4">
                    <c:v>8.7895086983555751E-4</c:v>
                  </c:pt>
                  <c:pt idx="5">
                    <c:v>3.9341196263237006E-4</c:v>
                  </c:pt>
                  <c:pt idx="6">
                    <c:v>6.5110110561347138E-4</c:v>
                  </c:pt>
                </c:numCache>
              </c:numRef>
            </c:plus>
            <c:minus>
              <c:numRef>
                <c:f>'pDMASBT Complete'!$M$32:$S$32</c:f>
                <c:numCache>
                  <c:formatCode>General</c:formatCode>
                  <c:ptCount val="7"/>
                  <c:pt idx="0">
                    <c:v>1.4331365844280386E-4</c:v>
                  </c:pt>
                  <c:pt idx="1">
                    <c:v>3.4763969873411133E-4</c:v>
                  </c:pt>
                  <c:pt idx="2">
                    <c:v>6.2626077071753397E-4</c:v>
                  </c:pt>
                  <c:pt idx="3">
                    <c:v>9.1472041030881605E-4</c:v>
                  </c:pt>
                  <c:pt idx="4">
                    <c:v>8.7895086983555751E-4</c:v>
                  </c:pt>
                  <c:pt idx="5">
                    <c:v>3.9341196263237006E-4</c:v>
                  </c:pt>
                  <c:pt idx="6">
                    <c:v>6.5110110561347138E-4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'pDMASBT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Complete'!$M$22:$S$22</c:f>
              <c:numCache>
                <c:formatCode>General</c:formatCode>
                <c:ptCount val="7"/>
                <c:pt idx="0">
                  <c:v>1.4182784073190965E-5</c:v>
                </c:pt>
                <c:pt idx="1">
                  <c:v>2.9568241156627574E-3</c:v>
                </c:pt>
                <c:pt idx="2">
                  <c:v>1.7088622016968446E-3</c:v>
                </c:pt>
                <c:pt idx="3">
                  <c:v>3.0845973440805524E-3</c:v>
                </c:pt>
                <c:pt idx="4">
                  <c:v>1.9673589590040478E-3</c:v>
                </c:pt>
                <c:pt idx="5">
                  <c:v>3.2166971564033093E-3</c:v>
                </c:pt>
                <c:pt idx="6">
                  <c:v>3.8601350210327704E-3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F-449A-ADB7-57CFB09E7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Hydroxypropyl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'pDMASBT Complete'!$V$45:$AB$45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Complete'!$V$49:$AB$49</c:f>
              <c:numCache>
                <c:formatCode>General</c:formatCode>
                <c:ptCount val="7"/>
                <c:pt idx="0">
                  <c:v>8.9554988599339566E-4</c:v>
                </c:pt>
                <c:pt idx="1">
                  <c:v>1.607223879724949E-3</c:v>
                </c:pt>
                <c:pt idx="2">
                  <c:v>2.1727757057876619E-3</c:v>
                </c:pt>
                <c:pt idx="3">
                  <c:v>2.6222074270253466E-3</c:v>
                </c:pt>
                <c:pt idx="4">
                  <c:v>2.9793610294827624E-3</c:v>
                </c:pt>
                <c:pt idx="5">
                  <c:v>3.2631832203086062E-3</c:v>
                </c:pt>
                <c:pt idx="6">
                  <c:v>3.4887305351079491E-3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B2E-AC90-81DAED2F5396}"/>
            </c:ext>
          </c:extLst>
        </c:ser>
        <c:ser>
          <c:idx val="3"/>
          <c:order val="3"/>
          <c:tx>
            <c:v>Propyl Model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'pDMASBT Complete'!$V$45:$AB$45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Complete'!$V$48:$AB$48</c:f>
              <c:numCache>
                <c:formatCode>General</c:formatCode>
                <c:ptCount val="7"/>
                <c:pt idx="0">
                  <c:v>2.1732436004289995E-3</c:v>
                </c:pt>
                <c:pt idx="1">
                  <c:v>4.2272871818495004E-3</c:v>
                </c:pt>
                <c:pt idx="2">
                  <c:v>6.1686687340794868E-3</c:v>
                </c:pt>
                <c:pt idx="3">
                  <c:v>8.0035676453929713E-3</c:v>
                </c:pt>
                <c:pt idx="4">
                  <c:v>9.7378243714198731E-3</c:v>
                </c:pt>
                <c:pt idx="5">
                  <c:v>1.1376959025228447E-2</c:v>
                </c:pt>
                <c:pt idx="6">
                  <c:v>1.2926188947762112E-2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C-4B2E-AC90-81DAED2F5396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'pDMASBT Complete'!$V$45:$AB$45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Complete'!$V$47:$AB$47</c:f>
              <c:numCache>
                <c:formatCode>General</c:formatCode>
                <c:ptCount val="7"/>
                <c:pt idx="0">
                  <c:v>2.0937530529125704E-3</c:v>
                </c:pt>
                <c:pt idx="1">
                  <c:v>3.3830821815809846E-3</c:v>
                </c:pt>
                <c:pt idx="2">
                  <c:v>4.1770485950127735E-3</c:v>
                </c:pt>
                <c:pt idx="3">
                  <c:v>4.6659715950762102E-3</c:v>
                </c:pt>
                <c:pt idx="4">
                  <c:v>4.9670494441476799E-3</c:v>
                </c:pt>
                <c:pt idx="5">
                  <c:v>5.1524526082241109E-3</c:v>
                </c:pt>
                <c:pt idx="6">
                  <c:v>5.2666235223433758E-3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C-4B2E-AC90-81DAED2F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Hydroxypropyl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'pDMASBT Complete'!$V$38:$AB$38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Complete'!$V$42:$AB$42</c:f>
              <c:numCache>
                <c:formatCode>General</c:formatCode>
                <c:ptCount val="7"/>
                <c:pt idx="0">
                  <c:v>1.4182784073190965E-5</c:v>
                </c:pt>
                <c:pt idx="1">
                  <c:v>2.9568241156627574E-3</c:v>
                </c:pt>
                <c:pt idx="2">
                  <c:v>1.7088622016968446E-3</c:v>
                </c:pt>
                <c:pt idx="3">
                  <c:v>3.0845973440805524E-3</c:v>
                </c:pt>
                <c:pt idx="4">
                  <c:v>1.9673589590040478E-3</c:v>
                </c:pt>
                <c:pt idx="5">
                  <c:v>3.2166971564033093E-3</c:v>
                </c:pt>
                <c:pt idx="6">
                  <c:v>3.8601350210327704E-3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C-4B2E-AC90-81DAED2F5396}"/>
            </c:ext>
          </c:extLst>
        </c:ser>
        <c:ser>
          <c:idx val="2"/>
          <c:order val="2"/>
          <c:tx>
            <c:v>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'pDMASBT Complete'!$V$38:$AB$38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Complete'!$V$41:$AB$41</c:f>
              <c:numCache>
                <c:formatCode>General</c:formatCode>
                <c:ptCount val="7"/>
                <c:pt idx="0">
                  <c:v>1.8289030510259627E-3</c:v>
                </c:pt>
                <c:pt idx="1">
                  <c:v>4.7665858942950194E-3</c:v>
                </c:pt>
                <c:pt idx="2">
                  <c:v>6.1028363004746004E-3</c:v>
                </c:pt>
                <c:pt idx="3">
                  <c:v>8.3334962603195395E-3</c:v>
                </c:pt>
                <c:pt idx="4">
                  <c:v>9.2146685366592349E-3</c:v>
                </c:pt>
                <c:pt idx="5">
                  <c:v>1.1099365785129487E-2</c:v>
                </c:pt>
                <c:pt idx="6">
                  <c:v>1.3269250557075079E-2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0C-4B2E-AC90-81DAED2F5396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'pDMASBT Complete'!$V$38:$AB$38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'pDMASBT Complete'!$V$40:$AB$40</c:f>
              <c:numCache>
                <c:formatCode>General</c:formatCode>
                <c:ptCount val="7"/>
                <c:pt idx="0">
                  <c:v>9.9427492847649801E-4</c:v>
                </c:pt>
                <c:pt idx="1">
                  <c:v>6.0888864766831764E-3</c:v>
                </c:pt>
                <c:pt idx="2">
                  <c:v>3.3583052261248283E-3</c:v>
                </c:pt>
                <c:pt idx="3">
                  <c:v>4.5194878392743019E-3</c:v>
                </c:pt>
                <c:pt idx="4">
                  <c:v>2.597458375425838E-3</c:v>
                </c:pt>
                <c:pt idx="5">
                  <c:v>4.4249296285820963E-3</c:v>
                </c:pt>
                <c:pt idx="6">
                  <c:v>7.6913076303098162E-3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0C-4B2E-AC90-81DAED2F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Complete'!$L$18</c:f>
              <c:strCache>
                <c:ptCount val="1"/>
                <c:pt idx="0">
                  <c:v>4.1000 .. 3.9001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Complete'!$M$29:$S$29</c:f>
                <c:numCache>
                  <c:formatCode>General</c:formatCode>
                  <c:ptCount val="7"/>
                  <c:pt idx="0">
                    <c:v>4.8493034817519596E-3</c:v>
                  </c:pt>
                  <c:pt idx="1">
                    <c:v>3.105613305227419E-3</c:v>
                  </c:pt>
                  <c:pt idx="2">
                    <c:v>3.0457094228471772E-3</c:v>
                  </c:pt>
                  <c:pt idx="3">
                    <c:v>1.4469780896318382E-3</c:v>
                  </c:pt>
                  <c:pt idx="4">
                    <c:v>2.1303912859861099E-3</c:v>
                  </c:pt>
                  <c:pt idx="5">
                    <c:v>1.9596355880803083E-3</c:v>
                  </c:pt>
                  <c:pt idx="6">
                    <c:v>3.4920902566526889E-3</c:v>
                  </c:pt>
                </c:numCache>
              </c:numRef>
            </c:plus>
            <c:minus>
              <c:numRef>
                <c:f>'E3 Complete'!$M$29:$S$29</c:f>
                <c:numCache>
                  <c:formatCode>General</c:formatCode>
                  <c:ptCount val="7"/>
                  <c:pt idx="0">
                    <c:v>4.8493034817519596E-3</c:v>
                  </c:pt>
                  <c:pt idx="1">
                    <c:v>3.105613305227419E-3</c:v>
                  </c:pt>
                  <c:pt idx="2">
                    <c:v>3.0457094228471772E-3</c:v>
                  </c:pt>
                  <c:pt idx="3">
                    <c:v>1.4469780896318382E-3</c:v>
                  </c:pt>
                  <c:pt idx="4">
                    <c:v>2.1303912859861099E-3</c:v>
                  </c:pt>
                  <c:pt idx="5">
                    <c:v>1.9596355880803083E-3</c:v>
                  </c:pt>
                  <c:pt idx="6">
                    <c:v>3.4920902566526889E-3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Complete'!$M$18:$S$18</c:f>
              <c:numCache>
                <c:formatCode>General</c:formatCode>
                <c:ptCount val="7"/>
                <c:pt idx="0">
                  <c:v>2.1947127897064254E-3</c:v>
                </c:pt>
                <c:pt idx="1">
                  <c:v>-5.694906063578388E-4</c:v>
                </c:pt>
                <c:pt idx="2">
                  <c:v>1.6118234981756909E-3</c:v>
                </c:pt>
                <c:pt idx="3">
                  <c:v>5.8035600538102145E-4</c:v>
                </c:pt>
                <c:pt idx="4">
                  <c:v>1.6988647242383444E-3</c:v>
                </c:pt>
                <c:pt idx="5">
                  <c:v>1.9981644640096586E-3</c:v>
                </c:pt>
                <c:pt idx="6">
                  <c:v>1.9154293333439529E-3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F-4FC7-A441-F2FEEABF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layout>
        <c:manualLayout>
          <c:xMode val="edge"/>
          <c:yMode val="edge"/>
          <c:x val="0.21216258617553757"/>
          <c:y val="1.4519056261343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3"/>
              <c:pt idx="0">
                <c:v>Ring Backbone</c:v>
              </c:pt>
              <c:pt idx="1">
                <c:v>Propyl</c:v>
              </c:pt>
              <c:pt idx="2">
                <c:v>Hydroxypropyl</c:v>
              </c:pt>
            </c:strLit>
          </c:cat>
          <c:val>
            <c:numRef>
              <c:f>'pDMASBT Complete'!$AA$64:$AA$66</c:f>
              <c:numCache>
                <c:formatCode>General</c:formatCode>
                <c:ptCount val="3"/>
                <c:pt idx="0">
                  <c:v>1</c:v>
                </c:pt>
                <c:pt idx="1">
                  <c:v>0.84593944880142957</c:v>
                </c:pt>
                <c:pt idx="2">
                  <c:v>0.37938300812266812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5-4168-AEE0-3FDDDA4E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4166356413972E-2"/>
          <c:y val="3.7498941012644026E-2"/>
          <c:w val="0.90968268467181856"/>
          <c:h val="0.90135393662792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'pDMASBT Complete'!$W$63</c:f>
              <c:strCache>
                <c:ptCount val="1"/>
                <c:pt idx="0">
                  <c:v>DMA CH3</c:v>
                </c:pt>
              </c:strCache>
            </c:strRef>
          </c:tx>
          <c:spPr>
            <a:solidFill>
              <a:srgbClr val="FB9FF7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'pDMASBT Complete'!$AA$63</c:f>
              <c:numCache>
                <c:formatCode>General</c:formatCode>
                <c:ptCount val="1"/>
                <c:pt idx="0">
                  <c:v>0.40719192468276733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B-4A43-99A2-566C6C174D1D}"/>
            </c:ext>
          </c:extLst>
        </c:ser>
        <c:ser>
          <c:idx val="1"/>
          <c:order val="1"/>
          <c:tx>
            <c:strRef>
              <c:f>'pDMASBT Complete'!$W$64</c:f>
              <c:strCache>
                <c:ptCount val="1"/>
                <c:pt idx="0">
                  <c:v>Backbone' and ethyl so3'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'pDMASBT Complete'!$AA$64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B-4A43-99A2-566C6C174D1D}"/>
            </c:ext>
          </c:extLst>
        </c:ser>
        <c:ser>
          <c:idx val="2"/>
          <c:order val="2"/>
          <c:tx>
            <c:strRef>
              <c:f>'pDMASBT Complete'!$W$65</c:f>
              <c:strCache>
                <c:ptCount val="1"/>
                <c:pt idx="0">
                  <c:v>ethyl so3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'pDMASBT Complete'!$AA$65</c:f>
              <c:numCache>
                <c:formatCode>General</c:formatCode>
                <c:ptCount val="1"/>
                <c:pt idx="0">
                  <c:v>0.84593944880142957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BB-4A43-99A2-566C6C174D1D}"/>
            </c:ext>
          </c:extLst>
        </c:ser>
        <c:ser>
          <c:idx val="3"/>
          <c:order val="3"/>
          <c:tx>
            <c:strRef>
              <c:f>'pDMASBT Complete'!$W$66</c:f>
              <c:strCache>
                <c:ptCount val="1"/>
                <c:pt idx="0">
                  <c:v>backbone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'pDMASBT Complete'!$AA$66</c:f>
              <c:numCache>
                <c:formatCode>General</c:formatCode>
                <c:ptCount val="1"/>
                <c:pt idx="0">
                  <c:v>0.37938300812266812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BB-4A43-99A2-566C6C1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378200"/>
        <c:axId val="934370328"/>
      </c:barChart>
      <c:catAx>
        <c:axId val="93437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70328"/>
        <c:crosses val="autoZero"/>
        <c:auto val="1"/>
        <c:lblAlgn val="ctr"/>
        <c:lblOffset val="100"/>
        <c:noMultiLvlLbl val="0"/>
      </c:catAx>
      <c:valAx>
        <c:axId val="934370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7820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1024822799957659"/>
          <c:y val="3.9194910682791892E-2"/>
          <c:w val="0.28190775582160899"/>
          <c:h val="0.236572664930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'pHEMASBT5050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(1)'!$S$14:$Y$14</c:f>
              <c:numCache>
                <c:formatCode>General</c:formatCode>
                <c:ptCount val="7"/>
                <c:pt idx="0">
                  <c:v>-1.4801565885939531E-3</c:v>
                </c:pt>
                <c:pt idx="1">
                  <c:v>-6.3689083897030957E-3</c:v>
                </c:pt>
                <c:pt idx="2">
                  <c:v>5.5197879834185982E-3</c:v>
                </c:pt>
                <c:pt idx="3">
                  <c:v>7.0935306930862236E-3</c:v>
                </c:pt>
                <c:pt idx="4">
                  <c:v>9.7682038285188538E-3</c:v>
                </c:pt>
                <c:pt idx="5">
                  <c:v>3.1365040448495993E-3</c:v>
                </c:pt>
                <c:pt idx="6">
                  <c:v>1.9930481897746297E-4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9-4DBB-B5BD-DE3DBBD51D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'pHEMASBT5050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(1)'!$S$15:$Y$15</c:f>
              <c:numCache>
                <c:formatCode>General</c:formatCode>
                <c:ptCount val="7"/>
                <c:pt idx="0">
                  <c:v>3.590800132148392E-3</c:v>
                </c:pt>
                <c:pt idx="1">
                  <c:v>3.020759257618764E-3</c:v>
                </c:pt>
                <c:pt idx="2">
                  <c:v>8.795122947962029E-3</c:v>
                </c:pt>
                <c:pt idx="3">
                  <c:v>8.5816363951132894E-3</c:v>
                </c:pt>
                <c:pt idx="4">
                  <c:v>9.3693233900051069E-3</c:v>
                </c:pt>
                <c:pt idx="5">
                  <c:v>8.7261352557608963E-3</c:v>
                </c:pt>
                <c:pt idx="6">
                  <c:v>7.3297110267423991E-3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9-4DBB-B5BD-DE3DBBD51DB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'pHEMASBT5050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(1)'!$S$16:$Y$16</c:f>
              <c:numCache>
                <c:formatCode>General</c:formatCode>
                <c:ptCount val="7"/>
                <c:pt idx="0">
                  <c:v>1.1563461109022769E-3</c:v>
                </c:pt>
                <c:pt idx="1">
                  <c:v>4.5602699087842938E-4</c:v>
                </c:pt>
                <c:pt idx="2">
                  <c:v>6.7062837898233503E-3</c:v>
                </c:pt>
                <c:pt idx="3">
                  <c:v>6.0411293977733769E-3</c:v>
                </c:pt>
                <c:pt idx="4">
                  <c:v>6.3478145584468957E-3</c:v>
                </c:pt>
                <c:pt idx="5">
                  <c:v>5.5069884110782947E-3</c:v>
                </c:pt>
                <c:pt idx="6">
                  <c:v>4.5683888526196099E-3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A9-4DBB-B5BD-DE3DBBD51DB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'pHEMASBT5050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(1)'!$S$17:$Y$17</c:f>
              <c:numCache>
                <c:formatCode>General</c:formatCode>
                <c:ptCount val="7"/>
                <c:pt idx="0">
                  <c:v>2.7398203197305923E-3</c:v>
                </c:pt>
                <c:pt idx="1">
                  <c:v>2.5234809764895496E-3</c:v>
                </c:pt>
                <c:pt idx="2">
                  <c:v>6.5825484319772731E-3</c:v>
                </c:pt>
                <c:pt idx="3">
                  <c:v>7.4196260439750956E-3</c:v>
                </c:pt>
                <c:pt idx="4">
                  <c:v>7.2155259713665137E-3</c:v>
                </c:pt>
                <c:pt idx="5">
                  <c:v>7.3871360654321188E-3</c:v>
                </c:pt>
                <c:pt idx="6">
                  <c:v>6.6184821905794179E-3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9-4DBB-B5BD-DE3DBBD51DB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'pHEMASBT5050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(1)'!$S$18:$Y$18</c:f>
              <c:numCache>
                <c:formatCode>General</c:formatCode>
                <c:ptCount val="7"/>
                <c:pt idx="0">
                  <c:v>2.7013479639062727E-3</c:v>
                </c:pt>
                <c:pt idx="1">
                  <c:v>3.1539556630000819E-3</c:v>
                </c:pt>
                <c:pt idx="2">
                  <c:v>6.1820581361819284E-3</c:v>
                </c:pt>
                <c:pt idx="3">
                  <c:v>5.3134665757866191E-3</c:v>
                </c:pt>
                <c:pt idx="4">
                  <c:v>6.1316833304511488E-3</c:v>
                </c:pt>
                <c:pt idx="5">
                  <c:v>5.3788153950509203E-3</c:v>
                </c:pt>
                <c:pt idx="6">
                  <c:v>5.0012630885964493E-3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A9-4DBB-B5BD-DE3DBBD51DB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'pHEMASBT5050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(1)'!$S$19:$Y$19</c:f>
              <c:numCache>
                <c:formatCode>General</c:formatCode>
                <c:ptCount val="7"/>
                <c:pt idx="0">
                  <c:v>4.1811657639718612E-3</c:v>
                </c:pt>
                <c:pt idx="1">
                  <c:v>9.7015794932592894E-3</c:v>
                </c:pt>
                <c:pt idx="2">
                  <c:v>8.1744045733165537E-3</c:v>
                </c:pt>
                <c:pt idx="3">
                  <c:v>7.3036622681938558E-3</c:v>
                </c:pt>
                <c:pt idx="4">
                  <c:v>9.0726484108367179E-3</c:v>
                </c:pt>
                <c:pt idx="5">
                  <c:v>1.1608133873182437E-2</c:v>
                </c:pt>
                <c:pt idx="6">
                  <c:v>9.7565288053554963E-3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A9-4DBB-B5BD-DE3DBBD51DB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(1)'!$S$20:$Y$20</c:f>
              <c:numCache>
                <c:formatCode>General</c:formatCode>
                <c:ptCount val="7"/>
                <c:pt idx="0">
                  <c:v>6.5973337181945641E-3</c:v>
                </c:pt>
                <c:pt idx="1">
                  <c:v>1.3597881891096942E-2</c:v>
                </c:pt>
                <c:pt idx="2">
                  <c:v>1.9842637703051808E-2</c:v>
                </c:pt>
                <c:pt idx="3">
                  <c:v>2.4071943529873109E-2</c:v>
                </c:pt>
                <c:pt idx="4">
                  <c:v>2.9713503286601519E-2</c:v>
                </c:pt>
                <c:pt idx="5">
                  <c:v>3.4497345900622055E-2</c:v>
                </c:pt>
                <c:pt idx="6">
                  <c:v>3.7336030490126737E-2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A9-4DBB-B5BD-DE3DBBD51DB4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(1)'!$S$21:$Y$21</c:f>
              <c:numCache>
                <c:formatCode>General</c:formatCode>
                <c:ptCount val="7"/>
                <c:pt idx="0">
                  <c:v>7.0416270662936467E-3</c:v>
                </c:pt>
                <c:pt idx="1">
                  <c:v>1.4420840454304995E-2</c:v>
                </c:pt>
                <c:pt idx="2">
                  <c:v>8.5301679497169994E-3</c:v>
                </c:pt>
                <c:pt idx="3">
                  <c:v>6.1492546042617039E-4</c:v>
                </c:pt>
                <c:pt idx="4">
                  <c:v>9.3640387452921681E-3</c:v>
                </c:pt>
                <c:pt idx="5">
                  <c:v>1.7401172234799832E-2</c:v>
                </c:pt>
                <c:pt idx="6">
                  <c:v>8.0897223699426639E-3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A9-4DBB-B5BD-DE3DBBD51DB4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(1)'!$S$22:$Y$22</c:f>
              <c:numCache>
                <c:formatCode>General</c:formatCode>
                <c:ptCount val="7"/>
                <c:pt idx="0">
                  <c:v>6.7488566598810276E-3</c:v>
                </c:pt>
                <c:pt idx="1">
                  <c:v>9.5201393143968562E-3</c:v>
                </c:pt>
                <c:pt idx="2">
                  <c:v>1.0528651478332275E-2</c:v>
                </c:pt>
                <c:pt idx="3">
                  <c:v>6.9619745584247267E-3</c:v>
                </c:pt>
                <c:pt idx="4">
                  <c:v>8.5316676370091916E-3</c:v>
                </c:pt>
                <c:pt idx="5">
                  <c:v>1.1434688807538869E-2</c:v>
                </c:pt>
                <c:pt idx="6">
                  <c:v>8.5102931405259003E-3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A9-4DBB-B5BD-DE3DBBD5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'pHEMASBT5050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(2)'!$S$14:$Y$14</c:f>
              <c:numCache>
                <c:formatCode>General</c:formatCode>
                <c:ptCount val="7"/>
                <c:pt idx="0">
                  <c:v>-4.9392439465321429E-3</c:v>
                </c:pt>
                <c:pt idx="1">
                  <c:v>-4.5709093244190079E-3</c:v>
                </c:pt>
                <c:pt idx="2">
                  <c:v>-6.7190806525830064E-3</c:v>
                </c:pt>
                <c:pt idx="3">
                  <c:v>1.2858605361452198E-3</c:v>
                </c:pt>
                <c:pt idx="4">
                  <c:v>8.7894757350250232E-3</c:v>
                </c:pt>
                <c:pt idx="5">
                  <c:v>-4.3664454200034635E-3</c:v>
                </c:pt>
                <c:pt idx="6">
                  <c:v>-7.3768785075972081E-3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9-4206-A2E0-A6099EE02D4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'pHEMASBT5050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(2)'!$S$15:$Y$15</c:f>
              <c:numCache>
                <c:formatCode>General</c:formatCode>
                <c:ptCount val="7"/>
                <c:pt idx="0">
                  <c:v>-6.5910851980182975E-5</c:v>
                </c:pt>
                <c:pt idx="1">
                  <c:v>1.0081223159127393E-3</c:v>
                </c:pt>
                <c:pt idx="2">
                  <c:v>1.3749871468600058E-3</c:v>
                </c:pt>
                <c:pt idx="3">
                  <c:v>4.3737349679218449E-3</c:v>
                </c:pt>
                <c:pt idx="4">
                  <c:v>5.6148603289458083E-3</c:v>
                </c:pt>
                <c:pt idx="5">
                  <c:v>2.6780391658774317E-3</c:v>
                </c:pt>
                <c:pt idx="6">
                  <c:v>9.9965492571574754E-4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9-4206-A2E0-A6099EE02D4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'pHEMASBT5050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(2)'!$S$16:$Y$16</c:f>
              <c:numCache>
                <c:formatCode>General</c:formatCode>
                <c:ptCount val="7"/>
                <c:pt idx="0">
                  <c:v>-3.1853893872790833E-4</c:v>
                </c:pt>
                <c:pt idx="1">
                  <c:v>1.6199214956501577E-3</c:v>
                </c:pt>
                <c:pt idx="2">
                  <c:v>1.6989935417977425E-3</c:v>
                </c:pt>
                <c:pt idx="3">
                  <c:v>4.3438006540605888E-3</c:v>
                </c:pt>
                <c:pt idx="4">
                  <c:v>5.6560236927193979E-3</c:v>
                </c:pt>
                <c:pt idx="5">
                  <c:v>2.9173346934422205E-3</c:v>
                </c:pt>
                <c:pt idx="6">
                  <c:v>1.9195680040024457E-3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9-4206-A2E0-A6099EE02D4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'pHEMASBT5050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(2)'!$S$17:$Y$17</c:f>
              <c:numCache>
                <c:formatCode>General</c:formatCode>
                <c:ptCount val="7"/>
                <c:pt idx="0">
                  <c:v>1.2109759823561135E-3</c:v>
                </c:pt>
                <c:pt idx="1">
                  <c:v>2.6062499936968251E-3</c:v>
                </c:pt>
                <c:pt idx="2">
                  <c:v>3.1575395516854439E-3</c:v>
                </c:pt>
                <c:pt idx="3">
                  <c:v>5.4188478461941149E-3</c:v>
                </c:pt>
                <c:pt idx="4">
                  <c:v>5.0851314932775843E-3</c:v>
                </c:pt>
                <c:pt idx="5">
                  <c:v>3.9951440295429731E-3</c:v>
                </c:pt>
                <c:pt idx="6">
                  <c:v>2.7944840816602522E-3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B9-4206-A2E0-A6099EE02D4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'pHEMASBT5050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(2)'!$S$18:$Y$18</c:f>
              <c:numCache>
                <c:formatCode>General</c:formatCode>
                <c:ptCount val="7"/>
                <c:pt idx="0">
                  <c:v>1.5795125845080229E-3</c:v>
                </c:pt>
                <c:pt idx="1">
                  <c:v>2.310508963061494E-3</c:v>
                </c:pt>
                <c:pt idx="2">
                  <c:v>2.9499084763599114E-3</c:v>
                </c:pt>
                <c:pt idx="3">
                  <c:v>4.5659472493431753E-3</c:v>
                </c:pt>
                <c:pt idx="4">
                  <c:v>4.7852750964581664E-3</c:v>
                </c:pt>
                <c:pt idx="5">
                  <c:v>4.3703999937659832E-3</c:v>
                </c:pt>
                <c:pt idx="6">
                  <c:v>4.2282253051583443E-3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B9-4206-A2E0-A6099EE02D4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'pHEMASBT5050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(2)'!$S$19:$Y$19</c:f>
              <c:numCache>
                <c:formatCode>General</c:formatCode>
                <c:ptCount val="7"/>
                <c:pt idx="0">
                  <c:v>5.1160811866422405E-3</c:v>
                </c:pt>
                <c:pt idx="1">
                  <c:v>5.8646497114071654E-3</c:v>
                </c:pt>
                <c:pt idx="2">
                  <c:v>9.3811888415358483E-3</c:v>
                </c:pt>
                <c:pt idx="3">
                  <c:v>6.9116589821583418E-3</c:v>
                </c:pt>
                <c:pt idx="4">
                  <c:v>4.8501360499849135E-3</c:v>
                </c:pt>
                <c:pt idx="5">
                  <c:v>1.093402029970148E-2</c:v>
                </c:pt>
                <c:pt idx="6">
                  <c:v>1.0580141537924779E-2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B9-4206-A2E0-A6099EE02D4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(2)'!$S$20:$Y$20</c:f>
              <c:numCache>
                <c:formatCode>General</c:formatCode>
                <c:ptCount val="7"/>
                <c:pt idx="0">
                  <c:v>5.9649415947184781E-3</c:v>
                </c:pt>
                <c:pt idx="1">
                  <c:v>1.1572591117455507E-2</c:v>
                </c:pt>
                <c:pt idx="2">
                  <c:v>1.8319664293198031E-2</c:v>
                </c:pt>
                <c:pt idx="3">
                  <c:v>2.2988095330192432E-2</c:v>
                </c:pt>
                <c:pt idx="4">
                  <c:v>2.7583675672097352E-2</c:v>
                </c:pt>
                <c:pt idx="5">
                  <c:v>3.2915324929351224E-2</c:v>
                </c:pt>
                <c:pt idx="6">
                  <c:v>3.5948793566877753E-2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B9-4206-A2E0-A6099EE02D40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(2)'!$S$21:$Y$21</c:f>
              <c:numCache>
                <c:formatCode>General</c:formatCode>
                <c:ptCount val="7"/>
                <c:pt idx="0">
                  <c:v>7.6661162404432458E-3</c:v>
                </c:pt>
                <c:pt idx="1">
                  <c:v>-5.1407407416410541E-4</c:v>
                </c:pt>
                <c:pt idx="2">
                  <c:v>1.6056021001093147E-2</c:v>
                </c:pt>
                <c:pt idx="3">
                  <c:v>5.882456302458686E-3</c:v>
                </c:pt>
                <c:pt idx="4">
                  <c:v>-3.7683801428308556E-3</c:v>
                </c:pt>
                <c:pt idx="5">
                  <c:v>1.6035755376291663E-2</c:v>
                </c:pt>
                <c:pt idx="6">
                  <c:v>9.7056331816149435E-3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B9-4206-A2E0-A6099EE02D4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(2)'!$S$22:$Y$22</c:f>
              <c:numCache>
                <c:formatCode>General</c:formatCode>
                <c:ptCount val="7"/>
                <c:pt idx="0">
                  <c:v>4.3046143776905507E-3</c:v>
                </c:pt>
                <c:pt idx="1">
                  <c:v>1.8185601982807084E-3</c:v>
                </c:pt>
                <c:pt idx="2">
                  <c:v>8.0345128097348856E-3</c:v>
                </c:pt>
                <c:pt idx="3">
                  <c:v>4.8237655957762615E-3</c:v>
                </c:pt>
                <c:pt idx="4">
                  <c:v>1.6348414435405213E-3</c:v>
                </c:pt>
                <c:pt idx="5">
                  <c:v>7.9293370932191735E-3</c:v>
                </c:pt>
                <c:pt idx="6">
                  <c:v>3.6939807429579464E-3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B9-4206-A2E0-A6099EE0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'pHEMASBT5050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(3)'!$S$14:$Y$14</c:f>
              <c:numCache>
                <c:formatCode>General</c:formatCode>
                <c:ptCount val="7"/>
                <c:pt idx="0">
                  <c:v>2.093426854986695E-3</c:v>
                </c:pt>
                <c:pt idx="1">
                  <c:v>-4.0429144098208932E-3</c:v>
                </c:pt>
                <c:pt idx="2">
                  <c:v>-4.2240493453608108E-3</c:v>
                </c:pt>
                <c:pt idx="3">
                  <c:v>1.4357063146017812E-3</c:v>
                </c:pt>
                <c:pt idx="4">
                  <c:v>5.2834346408161387E-4</c:v>
                </c:pt>
                <c:pt idx="5">
                  <c:v>-2.9140251127598334E-3</c:v>
                </c:pt>
                <c:pt idx="6">
                  <c:v>9.8620380163930176E-4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4-4BB6-98FC-F72277F2FB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'pHEMASBT5050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(3)'!$S$15:$Y$15</c:f>
              <c:numCache>
                <c:formatCode>General</c:formatCode>
                <c:ptCount val="7"/>
                <c:pt idx="0">
                  <c:v>2.4998153376039212E-3</c:v>
                </c:pt>
                <c:pt idx="1">
                  <c:v>3.7580523660845082E-3</c:v>
                </c:pt>
                <c:pt idx="2">
                  <c:v>3.0671806784917819E-3</c:v>
                </c:pt>
                <c:pt idx="3">
                  <c:v>4.5457357890170413E-3</c:v>
                </c:pt>
                <c:pt idx="4">
                  <c:v>3.399916565789798E-3</c:v>
                </c:pt>
                <c:pt idx="5">
                  <c:v>3.91147582389336E-3</c:v>
                </c:pt>
                <c:pt idx="6">
                  <c:v>5.5279855385322726E-3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4-4BB6-98FC-F72277F2FB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'pHEMASBT5050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(3)'!$S$16:$Y$16</c:f>
              <c:numCache>
                <c:formatCode>General</c:formatCode>
                <c:ptCount val="7"/>
                <c:pt idx="0">
                  <c:v>2.0757873835506738E-3</c:v>
                </c:pt>
                <c:pt idx="1">
                  <c:v>1.2652642479504036E-3</c:v>
                </c:pt>
                <c:pt idx="2">
                  <c:v>1.6065215952679988E-3</c:v>
                </c:pt>
                <c:pt idx="3">
                  <c:v>3.5486425225819702E-3</c:v>
                </c:pt>
                <c:pt idx="4">
                  <c:v>1.8727530637882525E-3</c:v>
                </c:pt>
                <c:pt idx="5">
                  <c:v>2.8617782119124331E-3</c:v>
                </c:pt>
                <c:pt idx="6">
                  <c:v>4.1048453222177605E-3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4-4BB6-98FC-F72277F2FB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'pHEMASBT5050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(3)'!$S$17:$Y$17</c:f>
              <c:numCache>
                <c:formatCode>General</c:formatCode>
                <c:ptCount val="7"/>
                <c:pt idx="0">
                  <c:v>2.6441291508129353E-3</c:v>
                </c:pt>
                <c:pt idx="1">
                  <c:v>3.4928541249462691E-3</c:v>
                </c:pt>
                <c:pt idx="2">
                  <c:v>3.5847502831592311E-3</c:v>
                </c:pt>
                <c:pt idx="3">
                  <c:v>4.8608768420068948E-3</c:v>
                </c:pt>
                <c:pt idx="4">
                  <c:v>3.4477840224089854E-3</c:v>
                </c:pt>
                <c:pt idx="5">
                  <c:v>3.6507858149885937E-3</c:v>
                </c:pt>
                <c:pt idx="6">
                  <c:v>4.8335609091336327E-3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4-4BB6-98FC-F72277F2FB7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'pHEMASBT5050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(3)'!$S$18:$Y$18</c:f>
              <c:numCache>
                <c:formatCode>General</c:formatCode>
                <c:ptCount val="7"/>
                <c:pt idx="0">
                  <c:v>1.2887468274530372E-3</c:v>
                </c:pt>
                <c:pt idx="1">
                  <c:v>4.1521584976649244E-3</c:v>
                </c:pt>
                <c:pt idx="2">
                  <c:v>2.7738945284170938E-3</c:v>
                </c:pt>
                <c:pt idx="3">
                  <c:v>3.742492022102444E-3</c:v>
                </c:pt>
                <c:pt idx="4">
                  <c:v>3.3088007865032204E-3</c:v>
                </c:pt>
                <c:pt idx="5">
                  <c:v>3.8341651271887574E-3</c:v>
                </c:pt>
                <c:pt idx="6">
                  <c:v>4.5653361425584535E-3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4-4BB6-98FC-F72277F2FB7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'pHEMASBT5050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(3)'!$S$19:$Y$19</c:f>
              <c:numCache>
                <c:formatCode>General</c:formatCode>
                <c:ptCount val="7"/>
                <c:pt idx="0">
                  <c:v>2.3493734691314924E-3</c:v>
                </c:pt>
                <c:pt idx="1">
                  <c:v>1.0799157824508521E-2</c:v>
                </c:pt>
                <c:pt idx="2">
                  <c:v>8.9602918966373117E-3</c:v>
                </c:pt>
                <c:pt idx="3">
                  <c:v>8.5625399064603713E-3</c:v>
                </c:pt>
                <c:pt idx="4">
                  <c:v>8.4158689509711091E-3</c:v>
                </c:pt>
                <c:pt idx="5">
                  <c:v>1.0480424138429015E-2</c:v>
                </c:pt>
                <c:pt idx="6">
                  <c:v>9.7311285601443323E-3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64-4BB6-98FC-F72277F2FB7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(3)'!$S$20:$Y$20</c:f>
              <c:numCache>
                <c:formatCode>General</c:formatCode>
                <c:ptCount val="7"/>
                <c:pt idx="0">
                  <c:v>5.7402786223011357E-3</c:v>
                </c:pt>
                <c:pt idx="1">
                  <c:v>1.3843195514099691E-2</c:v>
                </c:pt>
                <c:pt idx="2">
                  <c:v>1.7723314642311368E-2</c:v>
                </c:pt>
                <c:pt idx="3">
                  <c:v>2.2791754340450665E-2</c:v>
                </c:pt>
                <c:pt idx="4">
                  <c:v>2.7617488726367777E-2</c:v>
                </c:pt>
                <c:pt idx="5">
                  <c:v>3.1621850812054049E-2</c:v>
                </c:pt>
                <c:pt idx="6">
                  <c:v>3.5883508935575209E-2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64-4BB6-98FC-F72277F2FB7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(3)'!$S$21:$Y$21</c:f>
              <c:numCache>
                <c:formatCode>General</c:formatCode>
                <c:ptCount val="7"/>
                <c:pt idx="0">
                  <c:v>5.111253996051837E-3</c:v>
                </c:pt>
                <c:pt idx="1">
                  <c:v>1.5594483915333334E-2</c:v>
                </c:pt>
                <c:pt idx="2">
                  <c:v>1.0199380240176992E-2</c:v>
                </c:pt>
                <c:pt idx="3">
                  <c:v>6.913815936606618E-3</c:v>
                </c:pt>
                <c:pt idx="4">
                  <c:v>6.3132939976580553E-3</c:v>
                </c:pt>
                <c:pt idx="5">
                  <c:v>1.4227965540292478E-2</c:v>
                </c:pt>
                <c:pt idx="6">
                  <c:v>7.3042263270116621E-3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64-4BB6-98FC-F72277F2FB7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(3)'!$S$22:$Y$22</c:f>
              <c:numCache>
                <c:formatCode>General</c:formatCode>
                <c:ptCount val="7"/>
                <c:pt idx="0">
                  <c:v>4.7183296301966243E-3</c:v>
                </c:pt>
                <c:pt idx="1">
                  <c:v>9.6177387184667989E-3</c:v>
                </c:pt>
                <c:pt idx="2">
                  <c:v>7.716928592132047E-3</c:v>
                </c:pt>
                <c:pt idx="3">
                  <c:v>6.0688852036506549E-3</c:v>
                </c:pt>
                <c:pt idx="4">
                  <c:v>4.6587634432142576E-3</c:v>
                </c:pt>
                <c:pt idx="5">
                  <c:v>7.5871259482134228E-3</c:v>
                </c:pt>
                <c:pt idx="6">
                  <c:v>5.445476416098694E-3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64-4BB6-98FC-F72277F2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50741486098363E-2"/>
          <c:y val="9.8713440723038642E-2"/>
          <c:w val="0.91498068944855837"/>
          <c:h val="0.82526288401151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'pHEMASBT5050 Complete'!$L$18</c:f>
              <c:strCache>
                <c:ptCount val="1"/>
                <c:pt idx="0">
                  <c:v>4.3482 .. 3.9385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Complete'!$M$18:$S$18</c:f>
              <c:numCache>
                <c:formatCode>General</c:formatCode>
                <c:ptCount val="7"/>
                <c:pt idx="0">
                  <c:v>-1.4419912267131336E-3</c:v>
                </c:pt>
                <c:pt idx="1">
                  <c:v>-4.9942440413143323E-3</c:v>
                </c:pt>
                <c:pt idx="2">
                  <c:v>-1.8077806715084063E-3</c:v>
                </c:pt>
                <c:pt idx="3">
                  <c:v>3.271699181277741E-3</c:v>
                </c:pt>
                <c:pt idx="4">
                  <c:v>6.3620076758751642E-3</c:v>
                </c:pt>
                <c:pt idx="5">
                  <c:v>-1.3813221626378994E-3</c:v>
                </c:pt>
                <c:pt idx="6">
                  <c:v>-2.0637899623268145E-3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6-4D56-8787-C3816777823C}"/>
            </c:ext>
          </c:extLst>
        </c:ser>
        <c:ser>
          <c:idx val="1"/>
          <c:order val="1"/>
          <c:tx>
            <c:strRef>
              <c:f>'pHEMASBT5050 Complete'!$L$19</c:f>
              <c:strCache>
                <c:ptCount val="1"/>
                <c:pt idx="0">
                  <c:v>3.9385 .. 3.6891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Complete'!$M$19:$S$19</c:f>
              <c:numCache>
                <c:formatCode>General</c:formatCode>
                <c:ptCount val="7"/>
                <c:pt idx="0">
                  <c:v>2.0082348725907104E-3</c:v>
                </c:pt>
                <c:pt idx="1">
                  <c:v>2.5956446465386705E-3</c:v>
                </c:pt>
                <c:pt idx="2">
                  <c:v>4.4124302577712724E-3</c:v>
                </c:pt>
                <c:pt idx="3">
                  <c:v>5.8337023840173913E-3</c:v>
                </c:pt>
                <c:pt idx="4">
                  <c:v>6.1280334282469038E-3</c:v>
                </c:pt>
                <c:pt idx="5">
                  <c:v>5.1052167485105627E-3</c:v>
                </c:pt>
                <c:pt idx="6">
                  <c:v>4.6191171636634732E-3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06-4D56-8787-C3816777823C}"/>
            </c:ext>
          </c:extLst>
        </c:ser>
        <c:ser>
          <c:idx val="2"/>
          <c:order val="2"/>
          <c:tx>
            <c:strRef>
              <c:f>'pHEMASBT5050 Complete'!$L$20</c:f>
              <c:strCache>
                <c:ptCount val="1"/>
                <c:pt idx="0">
                  <c:v>3.5857 .. 3.4344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Complete'!$M$20:$S$20</c:f>
              <c:numCache>
                <c:formatCode>General</c:formatCode>
                <c:ptCount val="7"/>
                <c:pt idx="0">
                  <c:v>9.7119818524168088E-4</c:v>
                </c:pt>
                <c:pt idx="1">
                  <c:v>1.1137375781596637E-3</c:v>
                </c:pt>
                <c:pt idx="2">
                  <c:v>3.3372663089630307E-3</c:v>
                </c:pt>
                <c:pt idx="3">
                  <c:v>4.6445241914719786E-3</c:v>
                </c:pt>
                <c:pt idx="4">
                  <c:v>4.6255304383181822E-3</c:v>
                </c:pt>
                <c:pt idx="5">
                  <c:v>3.7620337721443156E-3</c:v>
                </c:pt>
                <c:pt idx="6">
                  <c:v>3.5309340596132721E-3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06-4D56-8787-C3816777823C}"/>
            </c:ext>
          </c:extLst>
        </c:ser>
        <c:ser>
          <c:idx val="3"/>
          <c:order val="3"/>
          <c:tx>
            <c:strRef>
              <c:f>'pHEMASBT5050 Complete'!$L$21</c:f>
              <c:strCache>
                <c:ptCount val="1"/>
                <c:pt idx="0">
                  <c:v>3.4344 .. 3.2943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Complete'!$M$21:$S$21</c:f>
              <c:numCache>
                <c:formatCode>General</c:formatCode>
                <c:ptCount val="7"/>
                <c:pt idx="0">
                  <c:v>2.1983084842998805E-3</c:v>
                </c:pt>
                <c:pt idx="1">
                  <c:v>2.8741950317108813E-3</c:v>
                </c:pt>
                <c:pt idx="2">
                  <c:v>4.4416127556073165E-3</c:v>
                </c:pt>
                <c:pt idx="3">
                  <c:v>5.8997835773920357E-3</c:v>
                </c:pt>
                <c:pt idx="4">
                  <c:v>5.2494804956843616E-3</c:v>
                </c:pt>
                <c:pt idx="5">
                  <c:v>5.0110219699878956E-3</c:v>
                </c:pt>
                <c:pt idx="6">
                  <c:v>4.7488423937911009E-3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06-4D56-8787-C3816777823C}"/>
            </c:ext>
          </c:extLst>
        </c:ser>
        <c:ser>
          <c:idx val="4"/>
          <c:order val="4"/>
          <c:tx>
            <c:strRef>
              <c:f>'pHEMASBT5050 Complete'!$L$22</c:f>
              <c:strCache>
                <c:ptCount val="1"/>
                <c:pt idx="0">
                  <c:v>3.2871 .. 3.0574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Complete'!$M$22:$S$22</c:f>
              <c:numCache>
                <c:formatCode>General</c:formatCode>
                <c:ptCount val="7"/>
                <c:pt idx="0">
                  <c:v>1.8565357919557775E-3</c:v>
                </c:pt>
                <c:pt idx="1">
                  <c:v>3.2055410412421669E-3</c:v>
                </c:pt>
                <c:pt idx="2">
                  <c:v>3.9686203803196447E-3</c:v>
                </c:pt>
                <c:pt idx="3">
                  <c:v>4.5406352824107462E-3</c:v>
                </c:pt>
                <c:pt idx="4">
                  <c:v>4.7419197378041787E-3</c:v>
                </c:pt>
                <c:pt idx="5">
                  <c:v>4.5277935053352203E-3</c:v>
                </c:pt>
                <c:pt idx="6">
                  <c:v>4.5982748454377496E-3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06-4D56-8787-C3816777823C}"/>
            </c:ext>
          </c:extLst>
        </c:ser>
        <c:ser>
          <c:idx val="5"/>
          <c:order val="5"/>
          <c:tx>
            <c:strRef>
              <c:f>'pHEMASBT5050 Complete'!$L$23</c:f>
              <c:strCache>
                <c:ptCount val="1"/>
                <c:pt idx="0">
                  <c:v>3.0574 .. 2.8012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Complete'!$M$23:$S$23</c:f>
              <c:numCache>
                <c:formatCode>General</c:formatCode>
                <c:ptCount val="7"/>
                <c:pt idx="0">
                  <c:v>3.8822068065818647E-3</c:v>
                </c:pt>
                <c:pt idx="1">
                  <c:v>8.7884623430583252E-3</c:v>
                </c:pt>
                <c:pt idx="2">
                  <c:v>8.8386284371632391E-3</c:v>
                </c:pt>
                <c:pt idx="3">
                  <c:v>7.5926203856041888E-3</c:v>
                </c:pt>
                <c:pt idx="4">
                  <c:v>7.4462178039309129E-3</c:v>
                </c:pt>
                <c:pt idx="5">
                  <c:v>1.1007526103770976E-2</c:v>
                </c:pt>
                <c:pt idx="6">
                  <c:v>1.0022599634474869E-2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06-4D56-8787-C3816777823C}"/>
            </c:ext>
          </c:extLst>
        </c:ser>
        <c:ser>
          <c:idx val="6"/>
          <c:order val="6"/>
          <c:tx>
            <c:strRef>
              <c:f>'pHEMASBT5050 Complete'!$L$24</c:f>
              <c:strCache>
                <c:ptCount val="1"/>
                <c:pt idx="0">
                  <c:v>2.3650 .. 1.8528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Complete'!$M$24:$S$24</c:f>
              <c:numCache>
                <c:formatCode>General</c:formatCode>
                <c:ptCount val="7"/>
                <c:pt idx="0">
                  <c:v>6.100851311738059E-3</c:v>
                </c:pt>
                <c:pt idx="1">
                  <c:v>1.3004556174217379E-2</c:v>
                </c:pt>
                <c:pt idx="2">
                  <c:v>1.8628538879520404E-2</c:v>
                </c:pt>
                <c:pt idx="3">
                  <c:v>2.3283931066838737E-2</c:v>
                </c:pt>
                <c:pt idx="4">
                  <c:v>2.8304889228355553E-2</c:v>
                </c:pt>
                <c:pt idx="5">
                  <c:v>3.3011507214009111E-2</c:v>
                </c:pt>
                <c:pt idx="6">
                  <c:v>3.6389444330859895E-2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06-4D56-8787-C3816777823C}"/>
            </c:ext>
          </c:extLst>
        </c:ser>
        <c:ser>
          <c:idx val="7"/>
          <c:order val="7"/>
          <c:tx>
            <c:strRef>
              <c:f>'pHEMASBT5050 Complete'!$L$25</c:f>
              <c:strCache>
                <c:ptCount val="1"/>
                <c:pt idx="0">
                  <c:v>1.8137 .. 1.4544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Complete'!$M$25:$S$25</c:f>
              <c:numCache>
                <c:formatCode>General</c:formatCode>
                <c:ptCount val="7"/>
                <c:pt idx="0">
                  <c:v>6.6063324342629098E-3</c:v>
                </c:pt>
                <c:pt idx="1">
                  <c:v>9.8337500984914082E-3</c:v>
                </c:pt>
                <c:pt idx="2">
                  <c:v>1.1595189730329046E-2</c:v>
                </c:pt>
                <c:pt idx="3">
                  <c:v>4.470399233163825E-3</c:v>
                </c:pt>
                <c:pt idx="4">
                  <c:v>3.9696508667064557E-3</c:v>
                </c:pt>
                <c:pt idx="5">
                  <c:v>1.5888297717127992E-2</c:v>
                </c:pt>
                <c:pt idx="6">
                  <c:v>8.3665272928564235E-3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06-4D56-8787-C38167778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7656"/>
        <c:axId val="921729952"/>
      </c:scatterChart>
      <c:valAx>
        <c:axId val="921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952"/>
        <c:crosses val="autoZero"/>
        <c:crossBetween val="midCat"/>
      </c:valAx>
      <c:valAx>
        <c:axId val="921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75499830331219E-2"/>
          <c:y val="0.86141214806919664"/>
          <c:w val="0.92796210500072718"/>
          <c:h val="0.11684871529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'pHEMASBT5050 Complete'!$L$18</c:f>
              <c:strCache>
                <c:ptCount val="1"/>
                <c:pt idx="0">
                  <c:v>4.3482 .. 3.9385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'pHEMASBT5050 Complete'!$M$30:$S$30</c:f>
                <c:numCache>
                  <c:formatCode>General</c:formatCode>
                  <c:ptCount val="7"/>
                  <c:pt idx="0">
                    <c:v>2.0302468730649093E-3</c:v>
                  </c:pt>
                  <c:pt idx="1">
                    <c:v>7.0402916855025622E-4</c:v>
                  </c:pt>
                  <c:pt idx="2">
                    <c:v>3.7339095731108384E-3</c:v>
                  </c:pt>
                  <c:pt idx="3">
                    <c:v>1.9114052873753689E-3</c:v>
                  </c:pt>
                  <c:pt idx="4">
                    <c:v>2.930483792380771E-3</c:v>
                  </c:pt>
                  <c:pt idx="5">
                    <c:v>2.2974947528426898E-3</c:v>
                  </c:pt>
                  <c:pt idx="6">
                    <c:v>2.666238606454241E-3</c:v>
                  </c:pt>
                </c:numCache>
              </c:numRef>
            </c:plus>
            <c:minus>
              <c:numRef>
                <c:f>'pHEMASBT5050 Complete'!$M$30:$S$30</c:f>
                <c:numCache>
                  <c:formatCode>General</c:formatCode>
                  <c:ptCount val="7"/>
                  <c:pt idx="0">
                    <c:v>2.0302468730649093E-3</c:v>
                  </c:pt>
                  <c:pt idx="1">
                    <c:v>7.0402916855025622E-4</c:v>
                  </c:pt>
                  <c:pt idx="2">
                    <c:v>3.7339095731108384E-3</c:v>
                  </c:pt>
                  <c:pt idx="3">
                    <c:v>1.9114052873753689E-3</c:v>
                  </c:pt>
                  <c:pt idx="4">
                    <c:v>2.930483792380771E-3</c:v>
                  </c:pt>
                  <c:pt idx="5">
                    <c:v>2.2974947528426898E-3</c:v>
                  </c:pt>
                  <c:pt idx="6">
                    <c:v>2.666238606454241E-3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Complete'!$M$18:$S$18</c:f>
              <c:numCache>
                <c:formatCode>General</c:formatCode>
                <c:ptCount val="7"/>
                <c:pt idx="0">
                  <c:v>-1.4419912267131336E-3</c:v>
                </c:pt>
                <c:pt idx="1">
                  <c:v>-4.9942440413143323E-3</c:v>
                </c:pt>
                <c:pt idx="2">
                  <c:v>-1.8077806715084063E-3</c:v>
                </c:pt>
                <c:pt idx="3">
                  <c:v>3.271699181277741E-3</c:v>
                </c:pt>
                <c:pt idx="4">
                  <c:v>6.3620076758751642E-3</c:v>
                </c:pt>
                <c:pt idx="5">
                  <c:v>-1.3813221626378994E-3</c:v>
                </c:pt>
                <c:pt idx="6">
                  <c:v>-2.0637899623268145E-3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D-4603-BE61-5281293D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2056"/>
        <c:axId val="832732384"/>
      </c:scatterChart>
      <c:valAx>
        <c:axId val="832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384"/>
        <c:crosses val="autoZero"/>
        <c:crossBetween val="midCat"/>
      </c:valAx>
      <c:valAx>
        <c:axId val="8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'pHEMASBT5050 Complete'!$L$19</c:f>
              <c:strCache>
                <c:ptCount val="1"/>
                <c:pt idx="0">
                  <c:v>3.9385 .. 3.6891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'pHEMASBT5050 Complete'!$M$31:$S$31</c:f>
                <c:numCache>
                  <c:formatCode>General</c:formatCode>
                  <c:ptCount val="7"/>
                  <c:pt idx="0">
                    <c:v>1.0838392132520695E-3</c:v>
                  </c:pt>
                  <c:pt idx="1">
                    <c:v>8.2180099874701242E-4</c:v>
                  </c:pt>
                  <c:pt idx="2">
                    <c:v>2.2451337116537718E-3</c:v>
                  </c:pt>
                  <c:pt idx="3">
                    <c:v>1.374863880246277E-3</c:v>
                  </c:pt>
                  <c:pt idx="4">
                    <c:v>1.7422174023000888E-3</c:v>
                  </c:pt>
                  <c:pt idx="5">
                    <c:v>1.8451404304682215E-3</c:v>
                  </c:pt>
                  <c:pt idx="6">
                    <c:v>1.882988214927157E-3</c:v>
                  </c:pt>
                </c:numCache>
              </c:numRef>
            </c:plus>
            <c:minus>
              <c:numRef>
                <c:f>'pHEMASBT5050 Complete'!$M$31:$S$31</c:f>
                <c:numCache>
                  <c:formatCode>General</c:formatCode>
                  <c:ptCount val="7"/>
                  <c:pt idx="0">
                    <c:v>1.0838392132520695E-3</c:v>
                  </c:pt>
                  <c:pt idx="1">
                    <c:v>8.2180099874701242E-4</c:v>
                  </c:pt>
                  <c:pt idx="2">
                    <c:v>2.2451337116537718E-3</c:v>
                  </c:pt>
                  <c:pt idx="3">
                    <c:v>1.374863880246277E-3</c:v>
                  </c:pt>
                  <c:pt idx="4">
                    <c:v>1.7422174023000888E-3</c:v>
                  </c:pt>
                  <c:pt idx="5">
                    <c:v>1.8451404304682215E-3</c:v>
                  </c:pt>
                  <c:pt idx="6">
                    <c:v>1.882988214927157E-3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Complete'!$M$19:$S$19</c:f>
              <c:numCache>
                <c:formatCode>General</c:formatCode>
                <c:ptCount val="7"/>
                <c:pt idx="0">
                  <c:v>2.0082348725907104E-3</c:v>
                </c:pt>
                <c:pt idx="1">
                  <c:v>2.5956446465386705E-3</c:v>
                </c:pt>
                <c:pt idx="2">
                  <c:v>4.4124302577712724E-3</c:v>
                </c:pt>
                <c:pt idx="3">
                  <c:v>5.8337023840173913E-3</c:v>
                </c:pt>
                <c:pt idx="4">
                  <c:v>6.1280334282469038E-3</c:v>
                </c:pt>
                <c:pt idx="5">
                  <c:v>5.1052167485105627E-3</c:v>
                </c:pt>
                <c:pt idx="6">
                  <c:v>4.6191171636634732E-3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3-4CFF-8CAD-34447BAE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'pHEMASBT5050 Complete'!$L$20</c:f>
              <c:strCache>
                <c:ptCount val="1"/>
                <c:pt idx="0">
                  <c:v>3.5857 .. 3.4344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'pHEMASBT5050 Complete'!$M$32:$S$32</c:f>
                <c:numCache>
                  <c:formatCode>General</c:formatCode>
                  <c:ptCount val="7"/>
                  <c:pt idx="0">
                    <c:v>6.9735439344504897E-4</c:v>
                  </c:pt>
                  <c:pt idx="1">
                    <c:v>3.4442360222206058E-4</c:v>
                  </c:pt>
                  <c:pt idx="2">
                    <c:v>1.6847202393850205E-3</c:v>
                  </c:pt>
                  <c:pt idx="3">
                    <c:v>7.3506205865338811E-4</c:v>
                  </c:pt>
                  <c:pt idx="4">
                    <c:v>1.3908008611071205E-3</c:v>
                  </c:pt>
                  <c:pt idx="5">
                    <c:v>8.7262470925610416E-4</c:v>
                  </c:pt>
                  <c:pt idx="6">
                    <c:v>8.1671977548921206E-4</c:v>
                  </c:pt>
                </c:numCache>
              </c:numRef>
            </c:plus>
            <c:minus>
              <c:numRef>
                <c:f>'pHEMASBT5050 Complete'!$M$32:$S$32</c:f>
                <c:numCache>
                  <c:formatCode>General</c:formatCode>
                  <c:ptCount val="7"/>
                  <c:pt idx="0">
                    <c:v>6.9735439344504897E-4</c:v>
                  </c:pt>
                  <c:pt idx="1">
                    <c:v>3.4442360222206058E-4</c:v>
                  </c:pt>
                  <c:pt idx="2">
                    <c:v>1.6847202393850205E-3</c:v>
                  </c:pt>
                  <c:pt idx="3">
                    <c:v>7.3506205865338811E-4</c:v>
                  </c:pt>
                  <c:pt idx="4">
                    <c:v>1.3908008611071205E-3</c:v>
                  </c:pt>
                  <c:pt idx="5">
                    <c:v>8.7262470925610416E-4</c:v>
                  </c:pt>
                  <c:pt idx="6">
                    <c:v>8.1671977548921206E-4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Complete'!$M$20:$S$20</c:f>
              <c:numCache>
                <c:formatCode>General</c:formatCode>
                <c:ptCount val="7"/>
                <c:pt idx="0">
                  <c:v>9.7119818524168088E-4</c:v>
                </c:pt>
                <c:pt idx="1">
                  <c:v>1.1137375781596637E-3</c:v>
                </c:pt>
                <c:pt idx="2">
                  <c:v>3.3372663089630307E-3</c:v>
                </c:pt>
                <c:pt idx="3">
                  <c:v>4.6445241914719786E-3</c:v>
                </c:pt>
                <c:pt idx="4">
                  <c:v>4.6255304383181822E-3</c:v>
                </c:pt>
                <c:pt idx="5">
                  <c:v>3.7620337721443156E-3</c:v>
                </c:pt>
                <c:pt idx="6">
                  <c:v>3.5309340596132721E-3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C-45E8-8DC0-7AFC8B7F9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'pHEMASBT5050 Complete'!$L$21</c:f>
              <c:strCache>
                <c:ptCount val="1"/>
                <c:pt idx="0">
                  <c:v>3.4344 .. 3.2943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'pHEMASBT5050 Complete'!$M$33:$S$33</c:f>
                <c:numCache>
                  <c:formatCode>General</c:formatCode>
                  <c:ptCount val="7"/>
                  <c:pt idx="0">
                    <c:v>4.9443850375893077E-4</c:v>
                  </c:pt>
                  <c:pt idx="1">
                    <c:v>3.1025096442745015E-4</c:v>
                  </c:pt>
                  <c:pt idx="2">
                    <c:v>1.077548363962821E-3</c:v>
                  </c:pt>
                  <c:pt idx="3">
                    <c:v>7.7680408358014896E-4</c:v>
                  </c:pt>
                  <c:pt idx="4">
                    <c:v>1.0907532251350663E-3</c:v>
                  </c:pt>
                  <c:pt idx="5">
                    <c:v>1.1922086353919367E-3</c:v>
                  </c:pt>
                  <c:pt idx="6">
                    <c:v>1.1047055873830097E-3</c:v>
                  </c:pt>
                </c:numCache>
              </c:numRef>
            </c:plus>
            <c:minus>
              <c:numRef>
                <c:f>'pHEMASBT5050 Complete'!$M$33:$S$33</c:f>
                <c:numCache>
                  <c:formatCode>General</c:formatCode>
                  <c:ptCount val="7"/>
                  <c:pt idx="0">
                    <c:v>4.9443850375893077E-4</c:v>
                  </c:pt>
                  <c:pt idx="1">
                    <c:v>3.1025096442745015E-4</c:v>
                  </c:pt>
                  <c:pt idx="2">
                    <c:v>1.077548363962821E-3</c:v>
                  </c:pt>
                  <c:pt idx="3">
                    <c:v>7.7680408358014896E-4</c:v>
                  </c:pt>
                  <c:pt idx="4">
                    <c:v>1.0907532251350663E-3</c:v>
                  </c:pt>
                  <c:pt idx="5">
                    <c:v>1.1922086353919367E-3</c:v>
                  </c:pt>
                  <c:pt idx="6">
                    <c:v>1.1047055873830097E-3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Complete'!$M$21:$S$21</c:f>
              <c:numCache>
                <c:formatCode>General</c:formatCode>
                <c:ptCount val="7"/>
                <c:pt idx="0">
                  <c:v>2.1983084842998805E-3</c:v>
                </c:pt>
                <c:pt idx="1">
                  <c:v>2.8741950317108813E-3</c:v>
                </c:pt>
                <c:pt idx="2">
                  <c:v>4.4416127556073165E-3</c:v>
                </c:pt>
                <c:pt idx="3">
                  <c:v>5.8997835773920357E-3</c:v>
                </c:pt>
                <c:pt idx="4">
                  <c:v>5.2494804956843616E-3</c:v>
                </c:pt>
                <c:pt idx="5">
                  <c:v>5.0110219699878956E-3</c:v>
                </c:pt>
                <c:pt idx="6">
                  <c:v>4.7488423937911009E-3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7-4D0C-9C46-B62253A0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Complete'!$L$19</c:f>
              <c:strCache>
                <c:ptCount val="1"/>
                <c:pt idx="0">
                  <c:v>3.9001 .. 3.7087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Complete'!$M$30:$S$30</c:f>
                <c:numCache>
                  <c:formatCode>General</c:formatCode>
                  <c:ptCount val="7"/>
                  <c:pt idx="0">
                    <c:v>3.4997202734149899E-3</c:v>
                  </c:pt>
                  <c:pt idx="1">
                    <c:v>1.9191918614758321E-3</c:v>
                  </c:pt>
                  <c:pt idx="2">
                    <c:v>1.685475947514228E-3</c:v>
                  </c:pt>
                  <c:pt idx="3">
                    <c:v>1.5554746956635184E-3</c:v>
                  </c:pt>
                  <c:pt idx="4">
                    <c:v>1.9364293729307318E-3</c:v>
                  </c:pt>
                  <c:pt idx="5">
                    <c:v>1.7938771666492091E-3</c:v>
                  </c:pt>
                  <c:pt idx="6">
                    <c:v>1.8085662960227596E-3</c:v>
                  </c:pt>
                </c:numCache>
              </c:numRef>
            </c:plus>
            <c:minus>
              <c:numRef>
                <c:f>'E3 Complete'!$M$30:$S$30</c:f>
                <c:numCache>
                  <c:formatCode>General</c:formatCode>
                  <c:ptCount val="7"/>
                  <c:pt idx="0">
                    <c:v>3.4997202734149899E-3</c:v>
                  </c:pt>
                  <c:pt idx="1">
                    <c:v>1.9191918614758321E-3</c:v>
                  </c:pt>
                  <c:pt idx="2">
                    <c:v>1.685475947514228E-3</c:v>
                  </c:pt>
                  <c:pt idx="3">
                    <c:v>1.5554746956635184E-3</c:v>
                  </c:pt>
                  <c:pt idx="4">
                    <c:v>1.9364293729307318E-3</c:v>
                  </c:pt>
                  <c:pt idx="5">
                    <c:v>1.7938771666492091E-3</c:v>
                  </c:pt>
                  <c:pt idx="6">
                    <c:v>1.8085662960227596E-3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Complete'!$M$19:$S$19</c:f>
              <c:numCache>
                <c:formatCode>General</c:formatCode>
                <c:ptCount val="7"/>
                <c:pt idx="0">
                  <c:v>1.6092646936167125E-3</c:v>
                </c:pt>
                <c:pt idx="1">
                  <c:v>2.4088469842216488E-4</c:v>
                </c:pt>
                <c:pt idx="2">
                  <c:v>2.6278928498848254E-3</c:v>
                </c:pt>
                <c:pt idx="3">
                  <c:v>1.7645179946253729E-3</c:v>
                </c:pt>
                <c:pt idx="4">
                  <c:v>5.3712813319101995E-4</c:v>
                </c:pt>
                <c:pt idx="5">
                  <c:v>1.3696744603794442E-3</c:v>
                </c:pt>
                <c:pt idx="6">
                  <c:v>1.4055496918183631E-3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F-4C04-94EC-00FC0579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'pHEMASBT5050 Complete'!$L$22</c:f>
              <c:strCache>
                <c:ptCount val="1"/>
                <c:pt idx="0">
                  <c:v>3.2871 .. 3.0574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'pHEMASBT5050 Complete'!$M$34:$S$34</c:f>
                <c:numCache>
                  <c:formatCode>General</c:formatCode>
                  <c:ptCount val="7"/>
                  <c:pt idx="0">
                    <c:v>4.3066494547220214E-4</c:v>
                  </c:pt>
                  <c:pt idx="1">
                    <c:v>5.3226373178232565E-4</c:v>
                  </c:pt>
                  <c:pt idx="2">
                    <c:v>1.1078846588243594E-3</c:v>
                  </c:pt>
                  <c:pt idx="3">
                    <c:v>4.536778533398964E-4</c:v>
                  </c:pt>
                  <c:pt idx="4">
                    <c:v>8.1518427969273592E-4</c:v>
                  </c:pt>
                  <c:pt idx="5">
                    <c:v>4.5279342258721571E-4</c:v>
                  </c:pt>
                  <c:pt idx="6">
                    <c:v>2.237636940064619E-4</c:v>
                  </c:pt>
                </c:numCache>
              </c:numRef>
            </c:plus>
            <c:minus>
              <c:numRef>
                <c:f>'pHEMASBT5050 Complete'!$M$34:$S$34</c:f>
                <c:numCache>
                  <c:formatCode>General</c:formatCode>
                  <c:ptCount val="7"/>
                  <c:pt idx="0">
                    <c:v>4.3066494547220214E-4</c:v>
                  </c:pt>
                  <c:pt idx="1">
                    <c:v>5.3226373178232565E-4</c:v>
                  </c:pt>
                  <c:pt idx="2">
                    <c:v>1.1078846588243594E-3</c:v>
                  </c:pt>
                  <c:pt idx="3">
                    <c:v>4.536778533398964E-4</c:v>
                  </c:pt>
                  <c:pt idx="4">
                    <c:v>8.1518427969273592E-4</c:v>
                  </c:pt>
                  <c:pt idx="5">
                    <c:v>4.5279342258721571E-4</c:v>
                  </c:pt>
                  <c:pt idx="6">
                    <c:v>2.237636940064619E-4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Complete'!$M$22:$S$22</c:f>
              <c:numCache>
                <c:formatCode>General</c:formatCode>
                <c:ptCount val="7"/>
                <c:pt idx="0">
                  <c:v>1.8565357919557775E-3</c:v>
                </c:pt>
                <c:pt idx="1">
                  <c:v>3.2055410412421669E-3</c:v>
                </c:pt>
                <c:pt idx="2">
                  <c:v>3.9686203803196447E-3</c:v>
                </c:pt>
                <c:pt idx="3">
                  <c:v>4.5406352824107462E-3</c:v>
                </c:pt>
                <c:pt idx="4">
                  <c:v>4.7419197378041787E-3</c:v>
                </c:pt>
                <c:pt idx="5">
                  <c:v>4.5277935053352203E-3</c:v>
                </c:pt>
                <c:pt idx="6">
                  <c:v>4.5982748454377496E-3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E-44C9-9985-CDC71ADF1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'pHEMASBT5050 Complete'!$L$23</c:f>
              <c:strCache>
                <c:ptCount val="1"/>
                <c:pt idx="0">
                  <c:v>3.0574 .. 2.8012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'pHEMASBT5050 Complete'!$M$35:$S$35</c:f>
                <c:numCache>
                  <c:formatCode>General</c:formatCode>
                  <c:ptCount val="7"/>
                  <c:pt idx="0">
                    <c:v>8.1254748418911258E-4</c:v>
                  </c:pt>
                  <c:pt idx="1">
                    <c:v>1.49584756097885E-3</c:v>
                  </c:pt>
                  <c:pt idx="2">
                    <c:v>3.5363991362862988E-4</c:v>
                  </c:pt>
                  <c:pt idx="3">
                    <c:v>4.9798746696714971E-4</c:v>
                  </c:pt>
                  <c:pt idx="4">
                    <c:v>1.3118142868566731E-3</c:v>
                  </c:pt>
                  <c:pt idx="5">
                    <c:v>3.2760984869624829E-4</c:v>
                  </c:pt>
                  <c:pt idx="6">
                    <c:v>2.7886736613852127E-4</c:v>
                  </c:pt>
                </c:numCache>
              </c:numRef>
            </c:plus>
            <c:minus>
              <c:numRef>
                <c:f>'pHEMASBT5050 Complete'!$M$35:$S$35</c:f>
                <c:numCache>
                  <c:formatCode>General</c:formatCode>
                  <c:ptCount val="7"/>
                  <c:pt idx="0">
                    <c:v>8.1254748418911258E-4</c:v>
                  </c:pt>
                  <c:pt idx="1">
                    <c:v>1.49584756097885E-3</c:v>
                  </c:pt>
                  <c:pt idx="2">
                    <c:v>3.5363991362862988E-4</c:v>
                  </c:pt>
                  <c:pt idx="3">
                    <c:v>4.9798746696714971E-4</c:v>
                  </c:pt>
                  <c:pt idx="4">
                    <c:v>1.3118142868566731E-3</c:v>
                  </c:pt>
                  <c:pt idx="5">
                    <c:v>3.2760984869624829E-4</c:v>
                  </c:pt>
                  <c:pt idx="6">
                    <c:v>2.7886736613852127E-4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Complete'!$M$23:$S$23</c:f>
              <c:numCache>
                <c:formatCode>General</c:formatCode>
                <c:ptCount val="7"/>
                <c:pt idx="0">
                  <c:v>3.8822068065818647E-3</c:v>
                </c:pt>
                <c:pt idx="1">
                  <c:v>8.7884623430583252E-3</c:v>
                </c:pt>
                <c:pt idx="2">
                  <c:v>8.8386284371632391E-3</c:v>
                </c:pt>
                <c:pt idx="3">
                  <c:v>7.5926203856041888E-3</c:v>
                </c:pt>
                <c:pt idx="4">
                  <c:v>7.4462178039309129E-3</c:v>
                </c:pt>
                <c:pt idx="5">
                  <c:v>1.1007526103770976E-2</c:v>
                </c:pt>
                <c:pt idx="6">
                  <c:v>1.0022599634474869E-2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A-4927-BF04-71EBD60E0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'pHEMASBT5050 Complete'!$L$24</c:f>
              <c:strCache>
                <c:ptCount val="1"/>
                <c:pt idx="0">
                  <c:v>2.3650 .. 1.8528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'pHEMASBT5050 Complete'!$M$36:$S$36</c:f>
                <c:numCache>
                  <c:formatCode>General</c:formatCode>
                  <c:ptCount val="7"/>
                  <c:pt idx="0">
                    <c:v>2.5657321744775599E-4</c:v>
                  </c:pt>
                  <c:pt idx="1">
                    <c:v>7.1947611409227451E-4</c:v>
                  </c:pt>
                  <c:pt idx="2">
                    <c:v>6.3098737216720348E-4</c:v>
                  </c:pt>
                  <c:pt idx="3">
                    <c:v>3.9806204603734795E-4</c:v>
                  </c:pt>
                  <c:pt idx="4">
                    <c:v>7.0437466462007004E-4</c:v>
                  </c:pt>
                  <c:pt idx="5">
                    <c:v>8.3147585152470278E-4</c:v>
                  </c:pt>
                  <c:pt idx="6">
                    <c:v>4.7366814629996461E-4</c:v>
                  </c:pt>
                </c:numCache>
              </c:numRef>
            </c:plus>
            <c:minus>
              <c:numRef>
                <c:f>'pHEMASBT5050 Complete'!$M$36:$S$36</c:f>
                <c:numCache>
                  <c:formatCode>General</c:formatCode>
                  <c:ptCount val="7"/>
                  <c:pt idx="0">
                    <c:v>2.5657321744775599E-4</c:v>
                  </c:pt>
                  <c:pt idx="1">
                    <c:v>7.1947611409227451E-4</c:v>
                  </c:pt>
                  <c:pt idx="2">
                    <c:v>6.3098737216720348E-4</c:v>
                  </c:pt>
                  <c:pt idx="3">
                    <c:v>3.9806204603734795E-4</c:v>
                  </c:pt>
                  <c:pt idx="4">
                    <c:v>7.0437466462007004E-4</c:v>
                  </c:pt>
                  <c:pt idx="5">
                    <c:v>8.3147585152470278E-4</c:v>
                  </c:pt>
                  <c:pt idx="6">
                    <c:v>4.7366814629996461E-4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Complete'!$M$24:$S$24</c:f>
              <c:numCache>
                <c:formatCode>General</c:formatCode>
                <c:ptCount val="7"/>
                <c:pt idx="0">
                  <c:v>6.100851311738059E-3</c:v>
                </c:pt>
                <c:pt idx="1">
                  <c:v>1.3004556174217379E-2</c:v>
                </c:pt>
                <c:pt idx="2">
                  <c:v>1.8628538879520404E-2</c:v>
                </c:pt>
                <c:pt idx="3">
                  <c:v>2.3283931066838737E-2</c:v>
                </c:pt>
                <c:pt idx="4">
                  <c:v>2.8304889228355553E-2</c:v>
                </c:pt>
                <c:pt idx="5">
                  <c:v>3.3011507214009111E-2</c:v>
                </c:pt>
                <c:pt idx="6">
                  <c:v>3.6389444330859895E-2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D-4B40-9F72-86C8D9AC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'pHEMASBT5050 Complete'!$L$25</c:f>
              <c:strCache>
                <c:ptCount val="1"/>
                <c:pt idx="0">
                  <c:v>1.8137 .. 1.4544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'pHEMASBT5050 Complete'!$M$37:$S$37</c:f>
                <c:numCache>
                  <c:formatCode>General</c:formatCode>
                  <c:ptCount val="7"/>
                  <c:pt idx="0">
                    <c:v>7.689692959757361E-4</c:v>
                  </c:pt>
                  <c:pt idx="1">
                    <c:v>5.184993043214522E-3</c:v>
                  </c:pt>
                  <c:pt idx="2">
                    <c:v>2.2818727058657941E-3</c:v>
                  </c:pt>
                  <c:pt idx="3">
                    <c:v>1.9505925751711435E-3</c:v>
                  </c:pt>
                  <c:pt idx="4">
                    <c:v>3.9679803345961393E-3</c:v>
                  </c:pt>
                  <c:pt idx="5">
                    <c:v>9.1898821219336914E-4</c:v>
                  </c:pt>
                  <c:pt idx="6">
                    <c:v>7.069074537132085E-4</c:v>
                  </c:pt>
                </c:numCache>
              </c:numRef>
            </c:plus>
            <c:minus>
              <c:numRef>
                <c:f>'pHEMASBT5050 Complete'!$M$37:$S$37</c:f>
                <c:numCache>
                  <c:formatCode>General</c:formatCode>
                  <c:ptCount val="7"/>
                  <c:pt idx="0">
                    <c:v>7.689692959757361E-4</c:v>
                  </c:pt>
                  <c:pt idx="1">
                    <c:v>5.184993043214522E-3</c:v>
                  </c:pt>
                  <c:pt idx="2">
                    <c:v>2.2818727058657941E-3</c:v>
                  </c:pt>
                  <c:pt idx="3">
                    <c:v>1.9505925751711435E-3</c:v>
                  </c:pt>
                  <c:pt idx="4">
                    <c:v>3.9679803345961393E-3</c:v>
                  </c:pt>
                  <c:pt idx="5">
                    <c:v>9.1898821219336914E-4</c:v>
                  </c:pt>
                  <c:pt idx="6">
                    <c:v>7.069074537132085E-4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'pHEMASBT5050 Complete'!$M$17:$S$17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Complete'!$M$25:$S$25</c:f>
              <c:numCache>
                <c:formatCode>General</c:formatCode>
                <c:ptCount val="7"/>
                <c:pt idx="0">
                  <c:v>6.6063324342629098E-3</c:v>
                </c:pt>
                <c:pt idx="1">
                  <c:v>9.8337500984914082E-3</c:v>
                </c:pt>
                <c:pt idx="2">
                  <c:v>1.1595189730329046E-2</c:v>
                </c:pt>
                <c:pt idx="3">
                  <c:v>4.470399233163825E-3</c:v>
                </c:pt>
                <c:pt idx="4">
                  <c:v>3.9696508667064557E-3</c:v>
                </c:pt>
                <c:pt idx="5">
                  <c:v>1.5888297717127992E-2</c:v>
                </c:pt>
                <c:pt idx="6">
                  <c:v>8.3665272928564235E-3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C-4B6E-A138-E7EF2E6F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lineMarker"/>
        <c:varyColors val="0"/>
        <c:ser>
          <c:idx val="1"/>
          <c:order val="0"/>
          <c:tx>
            <c:strRef>
              <c:f>'pHEMASBT5050 Complete'!$AC$51</c:f>
              <c:strCache>
                <c:ptCount val="1"/>
                <c:pt idx="0">
                  <c:v>Backbone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'pHEMASBT5050 Complete'!$V$44:$AB$44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Complete'!$V$51:$AB$51</c:f>
              <c:numCache>
                <c:formatCode>General</c:formatCode>
                <c:ptCount val="7"/>
                <c:pt idx="0">
                  <c:v>5.2572668892560681E-3</c:v>
                </c:pt>
                <c:pt idx="1">
                  <c:v>6.9854794103814538E-3</c:v>
                </c:pt>
                <c:pt idx="2">
                  <c:v>8.7600309600664016E-3</c:v>
                </c:pt>
                <c:pt idx="3">
                  <c:v>5.951541785950548E-3</c:v>
                </c:pt>
                <c:pt idx="4">
                  <c:v>4.9417575079213237E-3</c:v>
                </c:pt>
                <c:pt idx="5">
                  <c:v>8.9837172829904891E-3</c:v>
                </c:pt>
                <c:pt idx="6">
                  <c:v>5.8832500998608475E-3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28-4707-91F4-8D130921B55C}"/>
            </c:ext>
          </c:extLst>
        </c:ser>
        <c:ser>
          <c:idx val="2"/>
          <c:order val="2"/>
          <c:tx>
            <c:strRef>
              <c:f>'pHEMASBT5050 Complete'!$AC$50</c:f>
              <c:strCache>
                <c:ptCount val="1"/>
                <c:pt idx="0">
                  <c:v>Backbone (1)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'pHEMASBT5050 Complete'!$V$44:$AB$44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Complete'!$V$50:$AB$50</c:f>
              <c:numCache>
                <c:formatCode>General</c:formatCode>
                <c:ptCount val="7"/>
                <c:pt idx="0">
                  <c:v>6.6063324342629098E-3</c:v>
                </c:pt>
                <c:pt idx="1">
                  <c:v>9.8337500984914082E-3</c:v>
                </c:pt>
                <c:pt idx="2">
                  <c:v>1.1595189730329046E-2</c:v>
                </c:pt>
                <c:pt idx="3">
                  <c:v>4.470399233163825E-3</c:v>
                </c:pt>
                <c:pt idx="4">
                  <c:v>3.9696508667064557E-3</c:v>
                </c:pt>
                <c:pt idx="5">
                  <c:v>1.5888297717127992E-2</c:v>
                </c:pt>
                <c:pt idx="6">
                  <c:v>8.3665272928564235E-3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28-4707-91F4-8D130921B55C}"/>
            </c:ext>
          </c:extLst>
        </c:ser>
        <c:ser>
          <c:idx val="4"/>
          <c:order val="4"/>
          <c:tx>
            <c:strRef>
              <c:f>'pHEMASBT5050 Complete'!$AC$49</c:f>
              <c:strCache>
                <c:ptCount val="1"/>
                <c:pt idx="0">
                  <c:v>CHSO3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'pHEMASBT5050 Complete'!$V$44:$AB$44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Complete'!$V$49:$AB$49</c:f>
              <c:numCache>
                <c:formatCode>General</c:formatCode>
                <c:ptCount val="7"/>
                <c:pt idx="0">
                  <c:v>6.100851311738059E-3</c:v>
                </c:pt>
                <c:pt idx="1">
                  <c:v>1.3004556174217379E-2</c:v>
                </c:pt>
                <c:pt idx="2">
                  <c:v>1.8628538879520404E-2</c:v>
                </c:pt>
                <c:pt idx="3">
                  <c:v>2.3283931066838737E-2</c:v>
                </c:pt>
                <c:pt idx="4">
                  <c:v>2.8304889228355553E-2</c:v>
                </c:pt>
                <c:pt idx="5">
                  <c:v>3.3011507214009111E-2</c:v>
                </c:pt>
                <c:pt idx="6">
                  <c:v>3.6389444330859895E-2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28-4707-91F4-8D130921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smoothMarker"/>
        <c:varyColors val="0"/>
        <c:ser>
          <c:idx val="0"/>
          <c:order val="1"/>
          <c:tx>
            <c:strRef>
              <c:f>'pHEMASBT5050 Complete'!$AC$61</c:f>
              <c:strCache>
                <c:ptCount val="1"/>
                <c:pt idx="0">
                  <c:v>Backbone (2) 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'pHEMASBT5050 Complete'!$V$54:$AB$54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Complete'!$V$61:$AB$61</c:f>
              <c:numCache>
                <c:formatCode>General</c:formatCode>
                <c:ptCount val="7"/>
                <c:pt idx="0">
                  <c:v>5.5638049243849144E-3</c:v>
                </c:pt>
                <c:pt idx="1">
                  <c:v>6.6595051058561975E-3</c:v>
                </c:pt>
                <c:pt idx="2">
                  <c:v>6.8752852965696465E-3</c:v>
                </c:pt>
                <c:pt idx="3">
                  <c:v>6.9177796681976688E-3</c:v>
                </c:pt>
                <c:pt idx="4">
                  <c:v>6.9261482381488305E-3</c:v>
                </c:pt>
                <c:pt idx="5">
                  <c:v>6.9277962908283839E-3</c:v>
                </c:pt>
                <c:pt idx="6">
                  <c:v>6.9281208477897796E-3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8-4707-91F4-8D130921B55C}"/>
            </c:ext>
          </c:extLst>
        </c:ser>
        <c:ser>
          <c:idx val="3"/>
          <c:order val="3"/>
          <c:tx>
            <c:strRef>
              <c:f>'pHEMASBT5050 Complete'!$AC$60</c:f>
              <c:strCache>
                <c:ptCount val="1"/>
                <c:pt idx="0">
                  <c:v>Backbone (1) Model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'pHEMASBT5050 Complete'!$V$54:$AB$54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Complete'!$V$60:$AB$60</c:f>
              <c:numCache>
                <c:formatCode>General</c:formatCode>
                <c:ptCount val="7"/>
                <c:pt idx="0">
                  <c:v>7.2212578681931051E-3</c:v>
                </c:pt>
                <c:pt idx="1">
                  <c:v>8.649590134350996E-3</c:v>
                </c:pt>
                <c:pt idx="2">
                  <c:v>8.9321078202978937E-3</c:v>
                </c:pt>
                <c:pt idx="3">
                  <c:v>8.9879885455072233E-3</c:v>
                </c:pt>
                <c:pt idx="4">
                  <c:v>8.9990415011459279E-3</c:v>
                </c:pt>
                <c:pt idx="5">
                  <c:v>9.0012277259648357E-3</c:v>
                </c:pt>
                <c:pt idx="6">
                  <c:v>9.0016601513825279E-3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8-4707-91F4-8D130921B55C}"/>
            </c:ext>
          </c:extLst>
        </c:ser>
        <c:ser>
          <c:idx val="5"/>
          <c:order val="5"/>
          <c:tx>
            <c:strRef>
              <c:f>'pHEMASBT5050 Complete'!$AC$59</c:f>
              <c:strCache>
                <c:ptCount val="1"/>
                <c:pt idx="0">
                  <c:v>CHSO3 Model</c:v>
                </c:pt>
              </c:strCache>
            </c:strRef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'pHEMASBT5050 Complete'!$V$54:$AB$54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'pHEMASBT5050 Complete'!$V$59:$AB$59</c:f>
              <c:numCache>
                <c:formatCode>General</c:formatCode>
                <c:ptCount val="7"/>
                <c:pt idx="0">
                  <c:v>6.66629669096895E-3</c:v>
                </c:pt>
                <c:pt idx="1">
                  <c:v>1.2786053886214756E-2</c:v>
                </c:pt>
                <c:pt idx="2">
                  <c:v>1.8404079885492513E-2</c:v>
                </c:pt>
                <c:pt idx="3">
                  <c:v>2.3561509358851394E-2</c:v>
                </c:pt>
                <c:pt idx="4">
                  <c:v>2.8296104530908341E-2</c:v>
                </c:pt>
                <c:pt idx="5">
                  <c:v>3.2642531672386219E-2</c:v>
                </c:pt>
                <c:pt idx="6">
                  <c:v>3.6632614923362054E-2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8-4707-91F4-8D130921B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9.8854246225350981E-2"/>
          <c:y val="6.5487453264555018E-2"/>
          <c:w val="0.76723554181528275"/>
          <c:h val="2.7757813806324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layout>
        <c:manualLayout>
          <c:xMode val="edge"/>
          <c:yMode val="edge"/>
          <c:x val="0.21216258617553757"/>
          <c:y val="1.4519056261343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3"/>
              <c:pt idx="0">
                <c:v>Ring Backbone</c:v>
              </c:pt>
              <c:pt idx="1">
                <c:v>Propyl</c:v>
              </c:pt>
              <c:pt idx="2">
                <c:v>Hydroxypropyl</c:v>
              </c:pt>
            </c:strLit>
          </c:cat>
          <c:val>
            <c:numRef>
              <c:f>'pHEMASBT5050 Complete'!$AA$85:$AA$87</c:f>
              <c:numCache>
                <c:formatCode>General</c:formatCode>
                <c:ptCount val="3"/>
                <c:pt idx="0">
                  <c:v>0.47680946145802855</c:v>
                </c:pt>
                <c:pt idx="1">
                  <c:v>1</c:v>
                </c:pt>
                <c:pt idx="2">
                  <c:v>0.77172300845057118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3-49B8-8396-60E48BDA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37020912105362E-2"/>
          <c:y val="2.7107343722864764E-2"/>
          <c:w val="0.91820252346852904"/>
          <c:h val="0.91572507293466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'pHEMASBT5050 Complete'!$AB$81</c:f>
              <c:strCache>
                <c:ptCount val="1"/>
                <c:pt idx="0">
                  <c:v>CHCHN(CH3)2-CH-CHCH'</c:v>
                </c:pt>
              </c:strCache>
            </c:strRef>
          </c:tx>
          <c:spPr>
            <a:solidFill>
              <a:srgbClr val="FB9FF7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'pHEMASBT5050 Complete'!$AA$81</c:f>
              <c:numCache>
                <c:formatCode>General</c:formatCode>
                <c:ptCount val="1"/>
                <c:pt idx="0">
                  <c:v>0.10868040484364369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B6-BF8F-EBD43BA8C3F5}"/>
            </c:ext>
          </c:extLst>
        </c:ser>
        <c:ser>
          <c:idx val="1"/>
          <c:order val="1"/>
          <c:tx>
            <c:strRef>
              <c:f>'pHEMASBT5050 Complete'!$AB$82</c:f>
              <c:strCache>
                <c:ptCount val="1"/>
                <c:pt idx="0">
                  <c:v>CHCHN(CH3)2-CH-CHCH</c:v>
                </c:pt>
              </c:strCache>
            </c:strRef>
          </c:tx>
          <c:spPr>
            <a:solidFill>
              <a:srgbClr val="F96F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'pHEMASBT5050 Complete'!$AA$82</c:f>
              <c:numCache>
                <c:formatCode>General</c:formatCode>
                <c:ptCount val="1"/>
                <c:pt idx="0">
                  <c:v>0.19848058877910416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B6-BF8F-EBD43BA8C3F5}"/>
            </c:ext>
          </c:extLst>
        </c:ser>
        <c:ser>
          <c:idx val="2"/>
          <c:order val="2"/>
          <c:tx>
            <c:strRef>
              <c:f>'pHEMASBT5050 Complete'!$AB$83</c:f>
              <c:strCache>
                <c:ptCount val="1"/>
                <c:pt idx="0">
                  <c:v>CHCHN-(CH3)2-CHCHCH'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'pHEMASBT5050 Complete'!$AA$83</c:f>
              <c:numCache>
                <c:formatCode>General</c:formatCode>
                <c:ptCount val="1"/>
                <c:pt idx="0">
                  <c:v>0.18193521148463346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B6-BF8F-EBD43BA8C3F5}"/>
            </c:ext>
          </c:extLst>
        </c:ser>
        <c:ser>
          <c:idx val="3"/>
          <c:order val="3"/>
          <c:tx>
            <c:strRef>
              <c:f>'pHEMASBT5050 Complete'!$AB$84</c:f>
              <c:strCache>
                <c:ptCount val="1"/>
                <c:pt idx="0">
                  <c:v>CHCHN-(CH3)2-CHCHCH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'pHEMASBT5050 Complete'!$AA$84</c:f>
              <c:numCache>
                <c:formatCode>General</c:formatCode>
                <c:ptCount val="1"/>
                <c:pt idx="0">
                  <c:v>0.46075649411730601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B6-BF8F-EBD43BA8C3F5}"/>
            </c:ext>
          </c:extLst>
        </c:ser>
        <c:ser>
          <c:idx val="4"/>
          <c:order val="4"/>
          <c:tx>
            <c:strRef>
              <c:f>'pHEMASBT5050 Complete'!$AB$85</c:f>
              <c:strCache>
                <c:ptCount val="1"/>
                <c:pt idx="0">
                  <c:v>CHSO3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'pHEMASBT5050 Complete'!$AA$85</c:f>
              <c:numCache>
                <c:formatCode>General</c:formatCode>
                <c:ptCount val="1"/>
                <c:pt idx="0">
                  <c:v>0.47680946145802855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5-45B6-BF8F-EBD43BA8C3F5}"/>
            </c:ext>
          </c:extLst>
        </c:ser>
        <c:ser>
          <c:idx val="5"/>
          <c:order val="5"/>
          <c:tx>
            <c:strRef>
              <c:f>'pHEMASBT5050 Complete'!$AB$86</c:f>
              <c:strCache>
                <c:ptCount val="1"/>
                <c:pt idx="0">
                  <c:v>Backbone'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'pHEMASBT5050 Complete'!$AA$86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75-45B6-BF8F-EBD43BA8C3F5}"/>
            </c:ext>
          </c:extLst>
        </c:ser>
        <c:ser>
          <c:idx val="6"/>
          <c:order val="6"/>
          <c:tx>
            <c:strRef>
              <c:f>'pHEMASBT5050 Complete'!$AB$87</c:f>
              <c:strCache>
                <c:ptCount val="1"/>
                <c:pt idx="0">
                  <c:v>Backbone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'pHEMASBT5050 Complete'!$AA$87</c:f>
              <c:numCache>
                <c:formatCode>General</c:formatCode>
                <c:ptCount val="1"/>
                <c:pt idx="0">
                  <c:v>0.77172300845057118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75-45B6-BF8F-EBD43BA8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790976"/>
        <c:axId val="929791304"/>
      </c:barChart>
      <c:catAx>
        <c:axId val="9297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91304"/>
        <c:crosses val="autoZero"/>
        <c:auto val="1"/>
        <c:lblAlgn val="ctr"/>
        <c:lblOffset val="100"/>
        <c:noMultiLvlLbl val="0"/>
      </c:catAx>
      <c:valAx>
        <c:axId val="929791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790976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9.0726162980118472E-2"/>
          <c:y val="3.1627110060278442E-2"/>
          <c:w val="0.28956788488235347"/>
          <c:h val="0.41184883920610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'pHEMAMPC2080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(1)'!$S$14:$Y$14</c:f>
              <c:numCache>
                <c:formatCode>General</c:formatCode>
                <c:ptCount val="7"/>
                <c:pt idx="0">
                  <c:v>-3.1226227103402424E-2</c:v>
                </c:pt>
                <c:pt idx="1">
                  <c:v>1.854984073066415E-3</c:v>
                </c:pt>
                <c:pt idx="2">
                  <c:v>1.7371669094355191E-3</c:v>
                </c:pt>
                <c:pt idx="3">
                  <c:v>2.762480058598445E-3</c:v>
                </c:pt>
                <c:pt idx="4">
                  <c:v>3.7675512312234484E-3</c:v>
                </c:pt>
                <c:pt idx="5">
                  <c:v>1.5755380586786954E-3</c:v>
                </c:pt>
                <c:pt idx="6">
                  <c:v>3.281158809367796E-3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7-470B-9573-1C14C09616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'pHEMAMPC2080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(1)'!$S$15:$Y$15</c:f>
              <c:numCache>
                <c:formatCode>General</c:formatCode>
                <c:ptCount val="7"/>
                <c:pt idx="0">
                  <c:v>8.9837120692027629E-3</c:v>
                </c:pt>
                <c:pt idx="1">
                  <c:v>1.0087292345282856E-3</c:v>
                </c:pt>
                <c:pt idx="2">
                  <c:v>2.1635476463588311E-3</c:v>
                </c:pt>
                <c:pt idx="3">
                  <c:v>3.6239192986898838E-3</c:v>
                </c:pt>
                <c:pt idx="4">
                  <c:v>3.2569858713551616E-3</c:v>
                </c:pt>
                <c:pt idx="5">
                  <c:v>3.121510806804209E-3</c:v>
                </c:pt>
                <c:pt idx="6">
                  <c:v>-1.3558371550868658E-3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7-470B-9573-1C14C09616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'pHEMAMPC2080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(1)'!$S$16:$Y$16</c:f>
              <c:numCache>
                <c:formatCode>General</c:formatCode>
                <c:ptCount val="7"/>
                <c:pt idx="0">
                  <c:v>-5.0288009383143505E-2</c:v>
                </c:pt>
                <c:pt idx="1">
                  <c:v>5.0376016790133872E-3</c:v>
                </c:pt>
                <c:pt idx="2">
                  <c:v>6.4463740748208365E-3</c:v>
                </c:pt>
                <c:pt idx="3">
                  <c:v>7.9071003157769621E-3</c:v>
                </c:pt>
                <c:pt idx="4">
                  <c:v>9.1110079324546248E-3</c:v>
                </c:pt>
                <c:pt idx="5">
                  <c:v>8.3936711228030196E-3</c:v>
                </c:pt>
                <c:pt idx="6">
                  <c:v>7.9976992024231724E-3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7-470B-9573-1C14C09616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'pHEMAMPC2080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(1)'!$S$17:$Y$17</c:f>
              <c:numCache>
                <c:formatCode>General</c:formatCode>
                <c:ptCount val="7"/>
                <c:pt idx="0">
                  <c:v>2.1647421833735327E-2</c:v>
                </c:pt>
                <c:pt idx="1">
                  <c:v>1.7123424408987675E-3</c:v>
                </c:pt>
                <c:pt idx="2">
                  <c:v>3.324979157668652E-3</c:v>
                </c:pt>
                <c:pt idx="3">
                  <c:v>4.0196095437719185E-3</c:v>
                </c:pt>
                <c:pt idx="4">
                  <c:v>3.4193974082003843E-3</c:v>
                </c:pt>
                <c:pt idx="5">
                  <c:v>2.6952556863902165E-3</c:v>
                </c:pt>
                <c:pt idx="6">
                  <c:v>3.1301322825047408E-3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47-470B-9573-1C14C096167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'pHEMAMPC2080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(1)'!$S$18:$Y$18</c:f>
              <c:numCache>
                <c:formatCode>General</c:formatCode>
                <c:ptCount val="7"/>
                <c:pt idx="0">
                  <c:v>5.5166323819232331E-3</c:v>
                </c:pt>
                <c:pt idx="1">
                  <c:v>6.3291520614734329E-4</c:v>
                </c:pt>
                <c:pt idx="2">
                  <c:v>1.4969523428899195E-3</c:v>
                </c:pt>
                <c:pt idx="3">
                  <c:v>1.0049452862214078E-3</c:v>
                </c:pt>
                <c:pt idx="4">
                  <c:v>8.5983805098691958E-4</c:v>
                </c:pt>
                <c:pt idx="5">
                  <c:v>9.5712133199708251E-4</c:v>
                </c:pt>
                <c:pt idx="6">
                  <c:v>8.2171257656562602E-4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47-470B-9573-1C14C096167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'pHEMAMPC2080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(1)'!$S$19:$Y$19</c:f>
              <c:numCache>
                <c:formatCode>General</c:formatCode>
                <c:ptCount val="7"/>
                <c:pt idx="0">
                  <c:v>-3.4287519669077185E-2</c:v>
                </c:pt>
                <c:pt idx="1">
                  <c:v>2.6534116785192803E-3</c:v>
                </c:pt>
                <c:pt idx="2">
                  <c:v>3.6821675395794845E-3</c:v>
                </c:pt>
                <c:pt idx="3">
                  <c:v>2.4434615484510789E-3</c:v>
                </c:pt>
                <c:pt idx="4">
                  <c:v>1.463386436402147E-3</c:v>
                </c:pt>
                <c:pt idx="5">
                  <c:v>2.281607942283615E-3</c:v>
                </c:pt>
                <c:pt idx="6">
                  <c:v>7.0030313902009404E-4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47-470B-9573-1C14C096167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'pHEMAMPC2080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(1)'!$S$20:$Y$20</c:f>
              <c:numCache>
                <c:formatCode>General</c:formatCode>
                <c:ptCount val="7"/>
                <c:pt idx="0">
                  <c:v>-7.9767654046976055E-3</c:v>
                </c:pt>
                <c:pt idx="1">
                  <c:v>4.0468180773512216E-3</c:v>
                </c:pt>
                <c:pt idx="2">
                  <c:v>5.9875258590335071E-3</c:v>
                </c:pt>
                <c:pt idx="3">
                  <c:v>4.8937835982896657E-3</c:v>
                </c:pt>
                <c:pt idx="4">
                  <c:v>3.0998868088402652E-3</c:v>
                </c:pt>
                <c:pt idx="5">
                  <c:v>4.7744009761561106E-3</c:v>
                </c:pt>
                <c:pt idx="6">
                  <c:v>1.7626673690270644E-3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47-470B-9573-1C14C096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'pHEMAMPC2080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(2)'!$S$14:$Y$14</c:f>
              <c:numCache>
                <c:formatCode>General</c:formatCode>
                <c:ptCount val="7"/>
                <c:pt idx="0">
                  <c:v>2.4085657183467333E-3</c:v>
                </c:pt>
                <c:pt idx="1">
                  <c:v>-1.3356197036991507E-3</c:v>
                </c:pt>
                <c:pt idx="2">
                  <c:v>-2.9362343096279858E-3</c:v>
                </c:pt>
                <c:pt idx="3">
                  <c:v>-3.6239635943281128E-3</c:v>
                </c:pt>
                <c:pt idx="4">
                  <c:v>-2.7780161120254864E-3</c:v>
                </c:pt>
                <c:pt idx="5">
                  <c:v>-2.6175820211501249E-3</c:v>
                </c:pt>
                <c:pt idx="6">
                  <c:v>-3.1674470923220631E-3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F-4B29-AC10-974D21A5DFC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'pHEMAMPC2080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(2)'!$S$15:$Y$15</c:f>
              <c:numCache>
                <c:formatCode>General</c:formatCode>
                <c:ptCount val="7"/>
                <c:pt idx="0">
                  <c:v>-2.6273410752330906E-3</c:v>
                </c:pt>
                <c:pt idx="1">
                  <c:v>-2.4085598118399098E-3</c:v>
                </c:pt>
                <c:pt idx="2">
                  <c:v>-4.0264646881347501E-3</c:v>
                </c:pt>
                <c:pt idx="3">
                  <c:v>-3.1004293030436549E-3</c:v>
                </c:pt>
                <c:pt idx="4">
                  <c:v>-2.9349749343853928E-3</c:v>
                </c:pt>
                <c:pt idx="5">
                  <c:v>-4.229944886001597E-3</c:v>
                </c:pt>
                <c:pt idx="6">
                  <c:v>-2.5510105450441654E-3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F-4B29-AC10-974D21A5DFC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'pHEMAMPC2080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(2)'!$S$16:$Y$16</c:f>
              <c:numCache>
                <c:formatCode>General</c:formatCode>
                <c:ptCount val="7"/>
                <c:pt idx="0">
                  <c:v>3.3930966488966915E-3</c:v>
                </c:pt>
                <c:pt idx="1">
                  <c:v>1.0833174689869243E-3</c:v>
                </c:pt>
                <c:pt idx="2">
                  <c:v>1.3689864360157279E-3</c:v>
                </c:pt>
                <c:pt idx="3">
                  <c:v>2.6516449108511296E-3</c:v>
                </c:pt>
                <c:pt idx="4">
                  <c:v>2.2355624654580631E-3</c:v>
                </c:pt>
                <c:pt idx="5">
                  <c:v>3.989364243147997E-3</c:v>
                </c:pt>
                <c:pt idx="6">
                  <c:v>5.228632189421635E-3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F-4B29-AC10-974D21A5DFC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'pHEMAMPC2080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(2)'!$S$17:$Y$17</c:f>
              <c:numCache>
                <c:formatCode>General</c:formatCode>
                <c:ptCount val="7"/>
                <c:pt idx="0">
                  <c:v>1.0300839576181807E-3</c:v>
                </c:pt>
                <c:pt idx="1">
                  <c:v>9.7822270913116346E-4</c:v>
                </c:pt>
                <c:pt idx="2">
                  <c:v>-3.5438720752139195E-6</c:v>
                </c:pt>
                <c:pt idx="3">
                  <c:v>6.2867367297355487E-4</c:v>
                </c:pt>
                <c:pt idx="4">
                  <c:v>1.5361681769632933E-3</c:v>
                </c:pt>
                <c:pt idx="5">
                  <c:v>1.251200578279368E-3</c:v>
                </c:pt>
                <c:pt idx="6">
                  <c:v>1.7346139635433238E-3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F-4B29-AC10-974D21A5DFC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'pHEMAMPC2080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(2)'!$S$18:$Y$18</c:f>
              <c:numCache>
                <c:formatCode>General</c:formatCode>
                <c:ptCount val="7"/>
                <c:pt idx="0">
                  <c:v>2.564948204772177E-4</c:v>
                </c:pt>
                <c:pt idx="1">
                  <c:v>-1.545155974701072E-4</c:v>
                </c:pt>
                <c:pt idx="2">
                  <c:v>-1.0074933871045031E-3</c:v>
                </c:pt>
                <c:pt idx="3">
                  <c:v>1.6754675173730028E-4</c:v>
                </c:pt>
                <c:pt idx="4">
                  <c:v>-3.5027365622085527E-5</c:v>
                </c:pt>
                <c:pt idx="5">
                  <c:v>-4.4467422424089841E-5</c:v>
                </c:pt>
                <c:pt idx="6">
                  <c:v>-5.9962559780384209E-5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F-4B29-AC10-974D21A5DFC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'pHEMAMPC2080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(2)'!$S$19:$Y$19</c:f>
              <c:numCache>
                <c:formatCode>General</c:formatCode>
                <c:ptCount val="7"/>
                <c:pt idx="0">
                  <c:v>-2.1866772442638064E-3</c:v>
                </c:pt>
                <c:pt idx="1">
                  <c:v>-5.3513232206429005E-3</c:v>
                </c:pt>
                <c:pt idx="2">
                  <c:v>-5.2448150850497996E-3</c:v>
                </c:pt>
                <c:pt idx="3">
                  <c:v>-4.6538163548703014E-3</c:v>
                </c:pt>
                <c:pt idx="4">
                  <c:v>-6.1025138935510521E-3</c:v>
                </c:pt>
                <c:pt idx="5">
                  <c:v>-4.344399121552529E-3</c:v>
                </c:pt>
                <c:pt idx="6">
                  <c:v>-5.0335497431959015E-3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9F-4B29-AC10-974D21A5DFC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'pHEMAMPC2080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(2)'!$S$20:$Y$20</c:f>
              <c:numCache>
                <c:formatCode>General</c:formatCode>
                <c:ptCount val="7"/>
                <c:pt idx="0">
                  <c:v>-2.8819933667134806E-3</c:v>
                </c:pt>
                <c:pt idx="1">
                  <c:v>-2.7920453533848083E-3</c:v>
                </c:pt>
                <c:pt idx="2">
                  <c:v>-3.1762861314215411E-3</c:v>
                </c:pt>
                <c:pt idx="3">
                  <c:v>-1.7258780418935864E-3</c:v>
                </c:pt>
                <c:pt idx="4">
                  <c:v>-2.8157319139374016E-3</c:v>
                </c:pt>
                <c:pt idx="5">
                  <c:v>-9.5330903665237141E-4</c:v>
                </c:pt>
                <c:pt idx="6">
                  <c:v>-1.4620241131390872E-3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9F-4B29-AC10-974D21A5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'pHEMAMPC2080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(3)'!$S$14:$Y$14</c:f>
              <c:numCache>
                <c:formatCode>General</c:formatCode>
                <c:ptCount val="7"/>
                <c:pt idx="0">
                  <c:v>-8.363893016855328E-5</c:v>
                </c:pt>
                <c:pt idx="1">
                  <c:v>-5.2583010510171859E-4</c:v>
                </c:pt>
                <c:pt idx="2">
                  <c:v>7.5613701068754128E-4</c:v>
                </c:pt>
                <c:pt idx="3">
                  <c:v>7.7854775408025439E-4</c:v>
                </c:pt>
                <c:pt idx="4">
                  <c:v>1.9439702131350907E-3</c:v>
                </c:pt>
                <c:pt idx="5">
                  <c:v>-1.1357558527836284E-3</c:v>
                </c:pt>
                <c:pt idx="6">
                  <c:v>-2.0506050496468074E-4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F-4974-9F0F-D0EDA03C27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'pHEMAMPC2080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(3)'!$S$15:$Y$15</c:f>
              <c:numCache>
                <c:formatCode>General</c:formatCode>
                <c:ptCount val="7"/>
                <c:pt idx="0">
                  <c:v>-3.7718423318854684E-4</c:v>
                </c:pt>
                <c:pt idx="1">
                  <c:v>3.0379627260728397E-5</c:v>
                </c:pt>
                <c:pt idx="2">
                  <c:v>-4.8628921067578039E-5</c:v>
                </c:pt>
                <c:pt idx="3">
                  <c:v>-4.0192724719722949E-4</c:v>
                </c:pt>
                <c:pt idx="4">
                  <c:v>6.7662151319814845E-4</c:v>
                </c:pt>
                <c:pt idx="5">
                  <c:v>8.01819674641986E-4</c:v>
                </c:pt>
                <c:pt idx="6">
                  <c:v>-9.106255542661459E-5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F-4974-9F0F-D0EDA03C27B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'pHEMAMPC2080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(3)'!$S$16:$Y$16</c:f>
              <c:numCache>
                <c:formatCode>General</c:formatCode>
                <c:ptCount val="7"/>
                <c:pt idx="0">
                  <c:v>2.5226657764524372E-4</c:v>
                </c:pt>
                <c:pt idx="1">
                  <c:v>3.9390407659900348E-3</c:v>
                </c:pt>
                <c:pt idx="2">
                  <c:v>5.3761987745960596E-3</c:v>
                </c:pt>
                <c:pt idx="3">
                  <c:v>6.2580826740196343E-3</c:v>
                </c:pt>
                <c:pt idx="4">
                  <c:v>7.6023963756193498E-3</c:v>
                </c:pt>
                <c:pt idx="5">
                  <c:v>9.0695167611867088E-3</c:v>
                </c:pt>
                <c:pt idx="6">
                  <c:v>9.07292555881648E-3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F-4974-9F0F-D0EDA03C27B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'pHEMAMPC2080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(3)'!$S$17:$Y$17</c:f>
              <c:numCache>
                <c:formatCode>General</c:formatCode>
                <c:ptCount val="7"/>
                <c:pt idx="0">
                  <c:v>1.1171195992431841E-3</c:v>
                </c:pt>
                <c:pt idx="1">
                  <c:v>5.3238007846155111E-4</c:v>
                </c:pt>
                <c:pt idx="2">
                  <c:v>3.0838573706293408E-3</c:v>
                </c:pt>
                <c:pt idx="3">
                  <c:v>2.6208255260440532E-3</c:v>
                </c:pt>
                <c:pt idx="4">
                  <c:v>2.8840022082894145E-3</c:v>
                </c:pt>
                <c:pt idx="5">
                  <c:v>2.0264641305928793E-3</c:v>
                </c:pt>
                <c:pt idx="6">
                  <c:v>2.5206154005338031E-3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F-4974-9F0F-D0EDA03C27B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'pHEMAMPC2080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(3)'!$S$18:$Y$18</c:f>
              <c:numCache>
                <c:formatCode>General</c:formatCode>
                <c:ptCount val="7"/>
                <c:pt idx="0">
                  <c:v>1.9105304356982437E-4</c:v>
                </c:pt>
                <c:pt idx="1">
                  <c:v>-1.0895330128643634E-4</c:v>
                </c:pt>
                <c:pt idx="2">
                  <c:v>1.7051338723240815E-4</c:v>
                </c:pt>
                <c:pt idx="3">
                  <c:v>3.144484934441891E-4</c:v>
                </c:pt>
                <c:pt idx="4">
                  <c:v>6.8558702055979874E-4</c:v>
                </c:pt>
                <c:pt idx="5">
                  <c:v>6.7042597013923131E-4</c:v>
                </c:pt>
                <c:pt idx="6">
                  <c:v>2.3902416557967276E-4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BF-4974-9F0F-D0EDA03C27B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'pHEMAMPC2080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(3)'!$S$19:$Y$19</c:f>
              <c:numCache>
                <c:formatCode>General</c:formatCode>
                <c:ptCount val="7"/>
                <c:pt idx="0">
                  <c:v>-7.4898043222037202E-4</c:v>
                </c:pt>
                <c:pt idx="1">
                  <c:v>-1.6098994878518253E-3</c:v>
                </c:pt>
                <c:pt idx="2">
                  <c:v>-1.1059376905771636E-3</c:v>
                </c:pt>
                <c:pt idx="3">
                  <c:v>-1.4310443818686233E-3</c:v>
                </c:pt>
                <c:pt idx="4">
                  <c:v>-1.9614725404966588E-3</c:v>
                </c:pt>
                <c:pt idx="5">
                  <c:v>-4.0589422596015053E-5</c:v>
                </c:pt>
                <c:pt idx="6">
                  <c:v>-3.0092619412658019E-3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BF-4974-9F0F-D0EDA03C27B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'pHEMAMPC2080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(3)'!$S$20:$Y$20</c:f>
              <c:numCache>
                <c:formatCode>General</c:formatCode>
                <c:ptCount val="7"/>
                <c:pt idx="0">
                  <c:v>1.2610176996877046E-3</c:v>
                </c:pt>
                <c:pt idx="1">
                  <c:v>7.0820179498978873E-4</c:v>
                </c:pt>
                <c:pt idx="2">
                  <c:v>2.4574748743425756E-3</c:v>
                </c:pt>
                <c:pt idx="3">
                  <c:v>1.5300860194182725E-3</c:v>
                </c:pt>
                <c:pt idx="4">
                  <c:v>4.448091114712663E-4</c:v>
                </c:pt>
                <c:pt idx="5">
                  <c:v>2.6640159898883489E-3</c:v>
                </c:pt>
                <c:pt idx="6">
                  <c:v>-5.8747596373916254E-4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BF-4974-9F0F-D0EDA03C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Complete'!$L$20</c:f>
              <c:strCache>
                <c:ptCount val="1"/>
                <c:pt idx="0">
                  <c:v>3.7087 .. 3.5131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Complete'!$M$31:$S$31</c:f>
                <c:numCache>
                  <c:formatCode>General</c:formatCode>
                  <c:ptCount val="7"/>
                  <c:pt idx="0">
                    <c:v>5.0556666829464699E-4</c:v>
                  </c:pt>
                  <c:pt idx="1">
                    <c:v>7.9267922129538167E-4</c:v>
                  </c:pt>
                  <c:pt idx="2">
                    <c:v>1.2924190817534484E-3</c:v>
                  </c:pt>
                  <c:pt idx="3">
                    <c:v>1.0427433654629644E-3</c:v>
                  </c:pt>
                  <c:pt idx="4">
                    <c:v>1.2211355793593063E-3</c:v>
                  </c:pt>
                  <c:pt idx="5">
                    <c:v>1.4655706527139465E-3</c:v>
                  </c:pt>
                  <c:pt idx="6">
                    <c:v>1.0947252336696684E-3</c:v>
                  </c:pt>
                </c:numCache>
              </c:numRef>
            </c:plus>
            <c:minus>
              <c:numRef>
                <c:f>'E3 Complete'!$M$31:$S$31</c:f>
                <c:numCache>
                  <c:formatCode>General</c:formatCode>
                  <c:ptCount val="7"/>
                  <c:pt idx="0">
                    <c:v>5.0556666829464699E-4</c:v>
                  </c:pt>
                  <c:pt idx="1">
                    <c:v>7.9267922129538167E-4</c:v>
                  </c:pt>
                  <c:pt idx="2">
                    <c:v>1.2924190817534484E-3</c:v>
                  </c:pt>
                  <c:pt idx="3">
                    <c:v>1.0427433654629644E-3</c:v>
                  </c:pt>
                  <c:pt idx="4">
                    <c:v>1.2211355793593063E-3</c:v>
                  </c:pt>
                  <c:pt idx="5">
                    <c:v>1.4655706527139465E-3</c:v>
                  </c:pt>
                  <c:pt idx="6">
                    <c:v>1.0947252336696684E-3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Complete'!$M$20:$S$20</c:f>
              <c:numCache>
                <c:formatCode>General</c:formatCode>
                <c:ptCount val="7"/>
                <c:pt idx="0">
                  <c:v>1.5506671083159575E-3</c:v>
                </c:pt>
                <c:pt idx="1">
                  <c:v>2.1271361596691628E-3</c:v>
                </c:pt>
                <c:pt idx="2">
                  <c:v>3.9028109872148533E-3</c:v>
                </c:pt>
                <c:pt idx="3">
                  <c:v>4.4592730116781694E-3</c:v>
                </c:pt>
                <c:pt idx="4">
                  <c:v>4.1629467363469052E-3</c:v>
                </c:pt>
                <c:pt idx="5">
                  <c:v>4.3667744484853022E-3</c:v>
                </c:pt>
                <c:pt idx="6">
                  <c:v>5.7319501553926419E-3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5-49CB-9019-F6BECC63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50741486098363E-2"/>
          <c:y val="9.8713440723038642E-2"/>
          <c:w val="0.91498068944855837"/>
          <c:h val="0.82526288401151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'pHEMAMPC2080 Complete'!$L$16</c:f>
              <c:strCache>
                <c:ptCount val="1"/>
                <c:pt idx="0">
                  <c:v>4.4435 .. 4.1957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Complete'!$M$16:$S$16</c:f>
              <c:numCache>
                <c:formatCode>General</c:formatCode>
                <c:ptCount val="7"/>
                <c:pt idx="0">
                  <c:v>-9.633766771741414E-3</c:v>
                </c:pt>
                <c:pt idx="1">
                  <c:v>-2.1552452448181194E-6</c:v>
                </c:pt>
                <c:pt idx="2">
                  <c:v>-1.4764346316830846E-4</c:v>
                </c:pt>
                <c:pt idx="3">
                  <c:v>-2.7645260549804466E-5</c:v>
                </c:pt>
                <c:pt idx="4">
                  <c:v>9.7783511077768437E-4</c:v>
                </c:pt>
                <c:pt idx="5">
                  <c:v>-7.2593327175168604E-4</c:v>
                </c:pt>
                <c:pt idx="6">
                  <c:v>-3.044959597298259E-5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F-4199-848B-FFCBC361E628}"/>
            </c:ext>
          </c:extLst>
        </c:ser>
        <c:ser>
          <c:idx val="1"/>
          <c:order val="1"/>
          <c:tx>
            <c:strRef>
              <c:f>'pHEMAMPC2080 Complete'!$L$17</c:f>
              <c:strCache>
                <c:ptCount val="1"/>
                <c:pt idx="0">
                  <c:v>4.1957 .. 3.9623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Complete'!$M$17:$S$17</c:f>
              <c:numCache>
                <c:formatCode>General</c:formatCode>
                <c:ptCount val="7"/>
                <c:pt idx="0">
                  <c:v>1.9930622535937084E-3</c:v>
                </c:pt>
                <c:pt idx="1">
                  <c:v>-4.5648365001696526E-4</c:v>
                </c:pt>
                <c:pt idx="2">
                  <c:v>-6.3718198761449909E-4</c:v>
                </c:pt>
                <c:pt idx="3">
                  <c:v>4.052091614966647E-5</c:v>
                </c:pt>
                <c:pt idx="4">
                  <c:v>3.3287748338930583E-4</c:v>
                </c:pt>
                <c:pt idx="5">
                  <c:v>-1.0220480151846732E-4</c:v>
                </c:pt>
                <c:pt idx="6">
                  <c:v>-1.3326367518525486E-3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F-4199-848B-FFCBC361E628}"/>
            </c:ext>
          </c:extLst>
        </c:ser>
        <c:ser>
          <c:idx val="2"/>
          <c:order val="2"/>
          <c:tx>
            <c:strRef>
              <c:f>'pHEMAMPC2080 Complete'!$L$18</c:f>
              <c:strCache>
                <c:ptCount val="1"/>
                <c:pt idx="0">
                  <c:v>3.9623 .. 3.7434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Complete'!$M$18:$S$18</c:f>
              <c:numCache>
                <c:formatCode>General</c:formatCode>
                <c:ptCount val="7"/>
                <c:pt idx="0">
                  <c:v>-1.5547548718867189E-2</c:v>
                </c:pt>
                <c:pt idx="1">
                  <c:v>3.3533199713301153E-3</c:v>
                </c:pt>
                <c:pt idx="2">
                  <c:v>4.3971864284775416E-3</c:v>
                </c:pt>
                <c:pt idx="3">
                  <c:v>5.6056093002159087E-3</c:v>
                </c:pt>
                <c:pt idx="4">
                  <c:v>6.3163222578440127E-3</c:v>
                </c:pt>
                <c:pt idx="5">
                  <c:v>7.1508507090459082E-3</c:v>
                </c:pt>
                <c:pt idx="6">
                  <c:v>7.4330856502204294E-3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F-4199-848B-FFCBC361E628}"/>
            </c:ext>
          </c:extLst>
        </c:ser>
        <c:ser>
          <c:idx val="3"/>
          <c:order val="3"/>
          <c:tx>
            <c:strRef>
              <c:f>'pHEMAMPC2080 Complete'!$L$19</c:f>
              <c:strCache>
                <c:ptCount val="1"/>
                <c:pt idx="0">
                  <c:v>3.7434 .. 3.5712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Complete'!$M$19:$S$19</c:f>
              <c:numCache>
                <c:formatCode>General</c:formatCode>
                <c:ptCount val="7"/>
                <c:pt idx="0">
                  <c:v>7.9315417968655634E-3</c:v>
                </c:pt>
                <c:pt idx="1">
                  <c:v>1.0743150761638274E-3</c:v>
                </c:pt>
                <c:pt idx="2">
                  <c:v>2.1350975520742599E-3</c:v>
                </c:pt>
                <c:pt idx="3">
                  <c:v>2.4230362475965088E-3</c:v>
                </c:pt>
                <c:pt idx="4">
                  <c:v>2.6131892644843638E-3</c:v>
                </c:pt>
                <c:pt idx="5">
                  <c:v>1.9909734650874877E-3</c:v>
                </c:pt>
                <c:pt idx="6">
                  <c:v>2.4617872155272892E-3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F-4199-848B-FFCBC361E628}"/>
            </c:ext>
          </c:extLst>
        </c:ser>
        <c:ser>
          <c:idx val="4"/>
          <c:order val="4"/>
          <c:tx>
            <c:strRef>
              <c:f>'pHEMAMPC2080 Complete'!$L$20</c:f>
              <c:strCache>
                <c:ptCount val="1"/>
                <c:pt idx="0">
                  <c:v>3.4151 .. 3.0482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Complete'!$M$20:$S$20</c:f>
              <c:numCache>
                <c:formatCode>General</c:formatCode>
                <c:ptCount val="7"/>
                <c:pt idx="0">
                  <c:v>1.9880600819900916E-3</c:v>
                </c:pt>
                <c:pt idx="1">
                  <c:v>1.2314876913026659E-4</c:v>
                </c:pt>
                <c:pt idx="2">
                  <c:v>2.1999078100594155E-4</c:v>
                </c:pt>
                <c:pt idx="3">
                  <c:v>4.9564684380096571E-4</c:v>
                </c:pt>
                <c:pt idx="4">
                  <c:v>5.0346590197487752E-4</c:v>
                </c:pt>
                <c:pt idx="5">
                  <c:v>5.2769329323740797E-4</c:v>
                </c:pt>
                <c:pt idx="6">
                  <c:v>3.3359139412163816E-4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F-4199-848B-FFCBC361E628}"/>
            </c:ext>
          </c:extLst>
        </c:ser>
        <c:ser>
          <c:idx val="5"/>
          <c:order val="5"/>
          <c:tx>
            <c:strRef>
              <c:f>'pHEMAMPC2080 Complete'!$L$21</c:f>
              <c:strCache>
                <c:ptCount val="1"/>
                <c:pt idx="0">
                  <c:v>1.1990 .. 1.0027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Complete'!$M$21:$S$21</c:f>
              <c:numCache>
                <c:formatCode>General</c:formatCode>
                <c:ptCount val="7"/>
                <c:pt idx="0">
                  <c:v>-1.240772578185379E-2</c:v>
                </c:pt>
                <c:pt idx="1">
                  <c:v>-1.4359370099918153E-3</c:v>
                </c:pt>
                <c:pt idx="2">
                  <c:v>-8.8952841201582619E-4</c:v>
                </c:pt>
                <c:pt idx="3">
                  <c:v>-1.2137997294292819E-3</c:v>
                </c:pt>
                <c:pt idx="4">
                  <c:v>-2.2001999992151879E-3</c:v>
                </c:pt>
                <c:pt idx="5">
                  <c:v>-7.0112686728830969E-4</c:v>
                </c:pt>
                <c:pt idx="6">
                  <c:v>-2.4475028484805365E-3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F-4199-848B-FFCBC361E628}"/>
            </c:ext>
          </c:extLst>
        </c:ser>
        <c:ser>
          <c:idx val="6"/>
          <c:order val="6"/>
          <c:tx>
            <c:strRef>
              <c:f>'pHEMAMPC2080 Complete'!$L$22</c:f>
              <c:strCache>
                <c:ptCount val="1"/>
                <c:pt idx="0">
                  <c:v>0.9930 .. 0.7355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Complete'!$M$22:$S$22</c:f>
              <c:numCache>
                <c:formatCode>General</c:formatCode>
                <c:ptCount val="7"/>
                <c:pt idx="0">
                  <c:v>-3.1992470239077934E-3</c:v>
                </c:pt>
                <c:pt idx="1">
                  <c:v>6.5432483965206735E-4</c:v>
                </c:pt>
                <c:pt idx="2">
                  <c:v>1.7562382006515139E-3</c:v>
                </c:pt>
                <c:pt idx="3">
                  <c:v>1.5659971919381171E-3</c:v>
                </c:pt>
                <c:pt idx="4">
                  <c:v>2.4298800212470997E-4</c:v>
                </c:pt>
                <c:pt idx="5">
                  <c:v>2.161702643130696E-3</c:v>
                </c:pt>
                <c:pt idx="6">
                  <c:v>-9.5610902617061769E-5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F-4199-848B-FFCBC361E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7656"/>
        <c:axId val="921729952"/>
      </c:scatterChart>
      <c:valAx>
        <c:axId val="921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952"/>
        <c:crosses val="autoZero"/>
        <c:crossBetween val="midCat"/>
      </c:valAx>
      <c:valAx>
        <c:axId val="921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75499830331219E-2"/>
          <c:y val="0.86141214806919664"/>
          <c:w val="0.92796210500072718"/>
          <c:h val="0.11684871529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'pHEMAMPC2080 Complete'!$L$16</c:f>
              <c:strCache>
                <c:ptCount val="1"/>
                <c:pt idx="0">
                  <c:v>4.4435 .. 4.1957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'pHEMAMPC2080 Complete'!$M$26:$S$26</c:f>
                <c:numCache>
                  <c:formatCode>General</c:formatCode>
                  <c:ptCount val="7"/>
                  <c:pt idx="0">
                    <c:v>1.082017449617898E-2</c:v>
                  </c:pt>
                  <c:pt idx="1">
                    <c:v>9.5754279873230407E-4</c:v>
                  </c:pt>
                  <c:pt idx="2">
                    <c:v>1.4227653937875578E-3</c:v>
                  </c:pt>
                  <c:pt idx="3">
                    <c:v>1.8871606552022546E-3</c:v>
                  </c:pt>
                  <c:pt idx="4">
                    <c:v>1.9503141403593677E-3</c:v>
                  </c:pt>
                  <c:pt idx="5">
                    <c:v>1.2276712252483936E-3</c:v>
                  </c:pt>
                  <c:pt idx="6">
                    <c:v>1.8635983335097992E-3</c:v>
                  </c:pt>
                </c:numCache>
              </c:numRef>
            </c:plus>
            <c:minus>
              <c:numRef>
                <c:f>'pHEMAMPC2080 Complete'!$M$26:$S$26</c:f>
                <c:numCache>
                  <c:formatCode>General</c:formatCode>
                  <c:ptCount val="7"/>
                  <c:pt idx="0">
                    <c:v>1.082017449617898E-2</c:v>
                  </c:pt>
                  <c:pt idx="1">
                    <c:v>9.5754279873230407E-4</c:v>
                  </c:pt>
                  <c:pt idx="2">
                    <c:v>1.4227653937875578E-3</c:v>
                  </c:pt>
                  <c:pt idx="3">
                    <c:v>1.8871606552022546E-3</c:v>
                  </c:pt>
                  <c:pt idx="4">
                    <c:v>1.9503141403593677E-3</c:v>
                  </c:pt>
                  <c:pt idx="5">
                    <c:v>1.2276712252483936E-3</c:v>
                  </c:pt>
                  <c:pt idx="6">
                    <c:v>1.8635983335097992E-3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Complete'!$M$16:$S$16</c:f>
              <c:numCache>
                <c:formatCode>General</c:formatCode>
                <c:ptCount val="7"/>
                <c:pt idx="0">
                  <c:v>-9.633766771741414E-3</c:v>
                </c:pt>
                <c:pt idx="1">
                  <c:v>-2.1552452448181194E-6</c:v>
                </c:pt>
                <c:pt idx="2">
                  <c:v>-1.4764346316830846E-4</c:v>
                </c:pt>
                <c:pt idx="3">
                  <c:v>-2.7645260549804466E-5</c:v>
                </c:pt>
                <c:pt idx="4">
                  <c:v>9.7783511077768437E-4</c:v>
                </c:pt>
                <c:pt idx="5">
                  <c:v>-7.2593327175168604E-4</c:v>
                </c:pt>
                <c:pt idx="6">
                  <c:v>-3.044959597298259E-5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AE0-A19F-D32C2DC6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2056"/>
        <c:axId val="832732384"/>
      </c:scatterChart>
      <c:valAx>
        <c:axId val="832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384"/>
        <c:crosses val="autoZero"/>
        <c:crossBetween val="midCat"/>
      </c:valAx>
      <c:valAx>
        <c:axId val="8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'pHEMAMPC2080 Complete'!$L$17</c:f>
              <c:strCache>
                <c:ptCount val="1"/>
                <c:pt idx="0">
                  <c:v>4.1957 .. 3.9623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'pHEMAMPC2080 Complete'!$M$27:$S$27</c:f>
                <c:numCache>
                  <c:formatCode>General</c:formatCode>
                  <c:ptCount val="7"/>
                  <c:pt idx="0">
                    <c:v>3.5551694796360114E-3</c:v>
                  </c:pt>
                  <c:pt idx="1">
                    <c:v>1.0160779160868513E-3</c:v>
                  </c:pt>
                  <c:pt idx="2">
                    <c:v>1.8109720418789841E-3</c:v>
                  </c:pt>
                  <c:pt idx="3">
                    <c:v>1.9537175087804386E-3</c:v>
                  </c:pt>
                  <c:pt idx="4">
                    <c:v>1.7957092028386928E-3</c:v>
                  </c:pt>
                  <c:pt idx="5">
                    <c:v>2.1697865018586973E-3</c:v>
                  </c:pt>
                  <c:pt idx="6">
                    <c:v>7.1022055774680167E-4</c:v>
                  </c:pt>
                </c:numCache>
              </c:numRef>
            </c:plus>
            <c:minus>
              <c:numRef>
                <c:f>'pHEMAMPC2080 Complete'!$M$27:$S$27</c:f>
                <c:numCache>
                  <c:formatCode>General</c:formatCode>
                  <c:ptCount val="7"/>
                  <c:pt idx="0">
                    <c:v>3.5551694796360114E-3</c:v>
                  </c:pt>
                  <c:pt idx="1">
                    <c:v>1.0160779160868513E-3</c:v>
                  </c:pt>
                  <c:pt idx="2">
                    <c:v>1.8109720418789841E-3</c:v>
                  </c:pt>
                  <c:pt idx="3">
                    <c:v>1.9537175087804386E-3</c:v>
                  </c:pt>
                  <c:pt idx="4">
                    <c:v>1.7957092028386928E-3</c:v>
                  </c:pt>
                  <c:pt idx="5">
                    <c:v>2.1697865018586973E-3</c:v>
                  </c:pt>
                  <c:pt idx="6">
                    <c:v>7.1022055774680167E-4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Complete'!$M$17:$S$17</c:f>
              <c:numCache>
                <c:formatCode>General</c:formatCode>
                <c:ptCount val="7"/>
                <c:pt idx="0">
                  <c:v>1.9930622535937084E-3</c:v>
                </c:pt>
                <c:pt idx="1">
                  <c:v>-4.5648365001696526E-4</c:v>
                </c:pt>
                <c:pt idx="2">
                  <c:v>-6.3718198761449909E-4</c:v>
                </c:pt>
                <c:pt idx="3">
                  <c:v>4.052091614966647E-5</c:v>
                </c:pt>
                <c:pt idx="4">
                  <c:v>3.3287748338930583E-4</c:v>
                </c:pt>
                <c:pt idx="5">
                  <c:v>-1.0220480151846732E-4</c:v>
                </c:pt>
                <c:pt idx="6">
                  <c:v>-1.3326367518525486E-3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3-4E09-8931-FC28667C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'pHEMAMPC2080 Complete'!$L$18</c:f>
              <c:strCache>
                <c:ptCount val="1"/>
                <c:pt idx="0">
                  <c:v>3.9623 .. 3.7434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'pHEMAMPC2080 Complete'!$M$28:$S$28</c:f>
                <c:numCache>
                  <c:formatCode>General</c:formatCode>
                  <c:ptCount val="7"/>
                  <c:pt idx="0">
                    <c:v>1.7393877359181274E-2</c:v>
                  </c:pt>
                  <c:pt idx="1">
                    <c:v>1.1784725340299536E-3</c:v>
                  </c:pt>
                  <c:pt idx="2">
                    <c:v>1.5452955692533492E-3</c:v>
                  </c:pt>
                  <c:pt idx="3">
                    <c:v>1.5517993862967754E-3</c:v>
                  </c:pt>
                  <c:pt idx="4">
                    <c:v>2.0863387045028264E-3</c:v>
                  </c:pt>
                  <c:pt idx="5">
                    <c:v>1.5927376156869364E-3</c:v>
                  </c:pt>
                  <c:pt idx="6">
                    <c:v>1.1450966807787517E-3</c:v>
                  </c:pt>
                </c:numCache>
              </c:numRef>
            </c:plus>
            <c:minus>
              <c:numRef>
                <c:f>'pHEMAMPC2080 Complete'!$M$28:$S$28</c:f>
                <c:numCache>
                  <c:formatCode>General</c:formatCode>
                  <c:ptCount val="7"/>
                  <c:pt idx="0">
                    <c:v>1.7393877359181274E-2</c:v>
                  </c:pt>
                  <c:pt idx="1">
                    <c:v>1.1784725340299536E-3</c:v>
                  </c:pt>
                  <c:pt idx="2">
                    <c:v>1.5452955692533492E-3</c:v>
                  </c:pt>
                  <c:pt idx="3">
                    <c:v>1.5517993862967754E-3</c:v>
                  </c:pt>
                  <c:pt idx="4">
                    <c:v>2.0863387045028264E-3</c:v>
                  </c:pt>
                  <c:pt idx="5">
                    <c:v>1.5927376156869364E-3</c:v>
                  </c:pt>
                  <c:pt idx="6">
                    <c:v>1.1450966807787517E-3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Complete'!$M$18:$S$18</c:f>
              <c:numCache>
                <c:formatCode>General</c:formatCode>
                <c:ptCount val="7"/>
                <c:pt idx="0">
                  <c:v>-1.5547548718867189E-2</c:v>
                </c:pt>
                <c:pt idx="1">
                  <c:v>3.3533199713301153E-3</c:v>
                </c:pt>
                <c:pt idx="2">
                  <c:v>4.3971864284775416E-3</c:v>
                </c:pt>
                <c:pt idx="3">
                  <c:v>5.6056093002159087E-3</c:v>
                </c:pt>
                <c:pt idx="4">
                  <c:v>6.3163222578440127E-3</c:v>
                </c:pt>
                <c:pt idx="5">
                  <c:v>7.1508507090459082E-3</c:v>
                </c:pt>
                <c:pt idx="6">
                  <c:v>7.4330856502204294E-3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D-4DA8-982E-23EFF080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'pHEMAMPC2080 Complete'!$L$19</c:f>
              <c:strCache>
                <c:ptCount val="1"/>
                <c:pt idx="0">
                  <c:v>3.7434 .. 3.5712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'pHEMAMPC2080 Complete'!$M$29:$S$29</c:f>
                <c:numCache>
                  <c:formatCode>General</c:formatCode>
                  <c:ptCount val="7"/>
                  <c:pt idx="0">
                    <c:v>6.8579860428087825E-3</c:v>
                  </c:pt>
                  <c:pt idx="1">
                    <c:v>3.4399762666020405E-4</c:v>
                  </c:pt>
                  <c:pt idx="2">
                    <c:v>1.0715837632312159E-3</c:v>
                  </c:pt>
                  <c:pt idx="3">
                    <c:v>9.8386177365325121E-4</c:v>
                  </c:pt>
                  <c:pt idx="4">
                    <c:v>5.6025078380005544E-4</c:v>
                  </c:pt>
                  <c:pt idx="5">
                    <c:v>4.1724033015308671E-4</c:v>
                  </c:pt>
                  <c:pt idx="6">
                    <c:v>4.0392384230718352E-4</c:v>
                  </c:pt>
                </c:numCache>
              </c:numRef>
            </c:plus>
            <c:minus>
              <c:numRef>
                <c:f>'pHEMAMPC2080 Complete'!$M$29:$S$29</c:f>
                <c:numCache>
                  <c:formatCode>General</c:formatCode>
                  <c:ptCount val="7"/>
                  <c:pt idx="0">
                    <c:v>6.8579860428087825E-3</c:v>
                  </c:pt>
                  <c:pt idx="1">
                    <c:v>3.4399762666020405E-4</c:v>
                  </c:pt>
                  <c:pt idx="2">
                    <c:v>1.0715837632312159E-3</c:v>
                  </c:pt>
                  <c:pt idx="3">
                    <c:v>9.8386177365325121E-4</c:v>
                  </c:pt>
                  <c:pt idx="4">
                    <c:v>5.6025078380005544E-4</c:v>
                  </c:pt>
                  <c:pt idx="5">
                    <c:v>4.1724033015308671E-4</c:v>
                  </c:pt>
                  <c:pt idx="6">
                    <c:v>4.0392384230718352E-4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Complete'!$M$19:$S$19</c:f>
              <c:numCache>
                <c:formatCode>General</c:formatCode>
                <c:ptCount val="7"/>
                <c:pt idx="0">
                  <c:v>7.9315417968655634E-3</c:v>
                </c:pt>
                <c:pt idx="1">
                  <c:v>1.0743150761638274E-3</c:v>
                </c:pt>
                <c:pt idx="2">
                  <c:v>2.1350975520742599E-3</c:v>
                </c:pt>
                <c:pt idx="3">
                  <c:v>2.4230362475965088E-3</c:v>
                </c:pt>
                <c:pt idx="4">
                  <c:v>2.6131892644843638E-3</c:v>
                </c:pt>
                <c:pt idx="5">
                  <c:v>1.9909734650874877E-3</c:v>
                </c:pt>
                <c:pt idx="6">
                  <c:v>2.4617872155272892E-3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B-447C-A7F3-54EDE0D3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'pHEMAMPC2080 Complete'!$L$20</c:f>
              <c:strCache>
                <c:ptCount val="1"/>
                <c:pt idx="0">
                  <c:v>3.4151 .. 3.0482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'pHEMAMPC2080 Complete'!$M$30:$S$30</c:f>
                <c:numCache>
                  <c:formatCode>General</c:formatCode>
                  <c:ptCount val="7"/>
                  <c:pt idx="0">
                    <c:v>1.7643872886862449E-3</c:v>
                  </c:pt>
                  <c:pt idx="1">
                    <c:v>2.5522235138547729E-4</c:v>
                  </c:pt>
                  <c:pt idx="2">
                    <c:v>7.2339433989878352E-4</c:v>
                  </c:pt>
                  <c:pt idx="3">
                    <c:v>2.5815609491032466E-4</c:v>
                  </c:pt>
                  <c:pt idx="4">
                    <c:v>2.7390515684367175E-4</c:v>
                  </c:pt>
                  <c:pt idx="5">
                    <c:v>2.9781116558282874E-4</c:v>
                  </c:pt>
                  <c:pt idx="6">
                    <c:v>2.5887254395955177E-4</c:v>
                  </c:pt>
                </c:numCache>
              </c:numRef>
            </c:plus>
            <c:minus>
              <c:numRef>
                <c:f>'pHEMAMPC2080 Complete'!$M$30:$S$30</c:f>
                <c:numCache>
                  <c:formatCode>General</c:formatCode>
                  <c:ptCount val="7"/>
                  <c:pt idx="0">
                    <c:v>1.7643872886862449E-3</c:v>
                  </c:pt>
                  <c:pt idx="1">
                    <c:v>2.5522235138547729E-4</c:v>
                  </c:pt>
                  <c:pt idx="2">
                    <c:v>7.2339433989878352E-4</c:v>
                  </c:pt>
                  <c:pt idx="3">
                    <c:v>2.5815609491032466E-4</c:v>
                  </c:pt>
                  <c:pt idx="4">
                    <c:v>2.7390515684367175E-4</c:v>
                  </c:pt>
                  <c:pt idx="5">
                    <c:v>2.9781116558282874E-4</c:v>
                  </c:pt>
                  <c:pt idx="6">
                    <c:v>2.5887254395955177E-4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Complete'!$M$20:$S$20</c:f>
              <c:numCache>
                <c:formatCode>General</c:formatCode>
                <c:ptCount val="7"/>
                <c:pt idx="0">
                  <c:v>1.9880600819900916E-3</c:v>
                </c:pt>
                <c:pt idx="1">
                  <c:v>1.2314876913026659E-4</c:v>
                </c:pt>
                <c:pt idx="2">
                  <c:v>2.1999078100594155E-4</c:v>
                </c:pt>
                <c:pt idx="3">
                  <c:v>4.9564684380096571E-4</c:v>
                </c:pt>
                <c:pt idx="4">
                  <c:v>5.0346590197487752E-4</c:v>
                </c:pt>
                <c:pt idx="5">
                  <c:v>5.2769329323740797E-4</c:v>
                </c:pt>
                <c:pt idx="6">
                  <c:v>3.3359139412163816E-4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7-4BCD-AAF0-1C9C143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'pHEMAMPC2080 Complete'!$L$21</c:f>
              <c:strCache>
                <c:ptCount val="1"/>
                <c:pt idx="0">
                  <c:v>1.1990 .. 1.0027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'pHEMAMPC2080 Complete'!$M$31:$S$31</c:f>
                <c:numCache>
                  <c:formatCode>General</c:formatCode>
                  <c:ptCount val="7"/>
                  <c:pt idx="0">
                    <c:v>1.0947766567377625E-2</c:v>
                  </c:pt>
                  <c:pt idx="1">
                    <c:v>2.3124044058975817E-3</c:v>
                  </c:pt>
                  <c:pt idx="2">
                    <c:v>2.5792685931605923E-3</c:v>
                  </c:pt>
                  <c:pt idx="3">
                    <c:v>2.0516850666792243E-3</c:v>
                  </c:pt>
                  <c:pt idx="4">
                    <c:v>2.1873465698844753E-3</c:v>
                  </c:pt>
                  <c:pt idx="5">
                    <c:v>1.9410671196863241E-3</c:v>
                  </c:pt>
                  <c:pt idx="6">
                    <c:v>1.6788832774068761E-3</c:v>
                  </c:pt>
                </c:numCache>
              </c:numRef>
            </c:plus>
            <c:minus>
              <c:numRef>
                <c:f>'pHEMAMPC2080 Complete'!$M$31:$S$31</c:f>
                <c:numCache>
                  <c:formatCode>General</c:formatCode>
                  <c:ptCount val="7"/>
                  <c:pt idx="0">
                    <c:v>1.0947766567377625E-2</c:v>
                  </c:pt>
                  <c:pt idx="1">
                    <c:v>2.3124044058975817E-3</c:v>
                  </c:pt>
                  <c:pt idx="2">
                    <c:v>2.5792685931605923E-3</c:v>
                  </c:pt>
                  <c:pt idx="3">
                    <c:v>2.0516850666792243E-3</c:v>
                  </c:pt>
                  <c:pt idx="4">
                    <c:v>2.1873465698844753E-3</c:v>
                  </c:pt>
                  <c:pt idx="5">
                    <c:v>1.9410671196863241E-3</c:v>
                  </c:pt>
                  <c:pt idx="6">
                    <c:v>1.6788832774068761E-3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Complete'!$M$21:$S$21</c:f>
              <c:numCache>
                <c:formatCode>General</c:formatCode>
                <c:ptCount val="7"/>
                <c:pt idx="0">
                  <c:v>-1.240772578185379E-2</c:v>
                </c:pt>
                <c:pt idx="1">
                  <c:v>-1.4359370099918153E-3</c:v>
                </c:pt>
                <c:pt idx="2">
                  <c:v>-8.8952841201582619E-4</c:v>
                </c:pt>
                <c:pt idx="3">
                  <c:v>-1.2137997294292819E-3</c:v>
                </c:pt>
                <c:pt idx="4">
                  <c:v>-2.2001999992151879E-3</c:v>
                </c:pt>
                <c:pt idx="5">
                  <c:v>-7.0112686728830969E-4</c:v>
                </c:pt>
                <c:pt idx="6">
                  <c:v>-2.4475028484805365E-3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4-4DC1-981B-B133D2A9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'pHEMAMPC2080 Complete'!$L$22</c:f>
              <c:strCache>
                <c:ptCount val="1"/>
                <c:pt idx="0">
                  <c:v>0.9930 .. 0.7355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'pHEMAMPC2080 Complete'!$M$32:$S$32</c:f>
                <c:numCache>
                  <c:formatCode>General</c:formatCode>
                  <c:ptCount val="7"/>
                  <c:pt idx="0">
                    <c:v>2.6714319869793339E-3</c:v>
                  </c:pt>
                  <c:pt idx="1">
                    <c:v>1.9743936031772721E-3</c:v>
                  </c:pt>
                  <c:pt idx="2">
                    <c:v>2.6684990914681429E-3</c:v>
                  </c:pt>
                  <c:pt idx="3">
                    <c:v>1.9110160706512667E-3</c:v>
                  </c:pt>
                  <c:pt idx="4">
                    <c:v>1.7106709247595249E-3</c:v>
                  </c:pt>
                  <c:pt idx="5">
                    <c:v>1.6724138763530585E-3</c:v>
                  </c:pt>
                  <c:pt idx="6">
                    <c:v>9.6282695183735195E-4</c:v>
                  </c:pt>
                </c:numCache>
              </c:numRef>
            </c:plus>
            <c:minus>
              <c:numRef>
                <c:f>'pHEMAMPC2080 Complete'!$M$32:$S$32</c:f>
                <c:numCache>
                  <c:formatCode>General</c:formatCode>
                  <c:ptCount val="7"/>
                  <c:pt idx="0">
                    <c:v>2.6714319869793339E-3</c:v>
                  </c:pt>
                  <c:pt idx="1">
                    <c:v>1.9743936031772721E-3</c:v>
                  </c:pt>
                  <c:pt idx="2">
                    <c:v>2.6684990914681429E-3</c:v>
                  </c:pt>
                  <c:pt idx="3">
                    <c:v>1.9110160706512667E-3</c:v>
                  </c:pt>
                  <c:pt idx="4">
                    <c:v>1.7106709247595249E-3</c:v>
                  </c:pt>
                  <c:pt idx="5">
                    <c:v>1.6724138763530585E-3</c:v>
                  </c:pt>
                  <c:pt idx="6">
                    <c:v>9.6282695183735195E-4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'pHEMAMPC2080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Complete'!$M$22:$S$22</c:f>
              <c:numCache>
                <c:formatCode>General</c:formatCode>
                <c:ptCount val="7"/>
                <c:pt idx="0">
                  <c:v>-3.1992470239077934E-3</c:v>
                </c:pt>
                <c:pt idx="1">
                  <c:v>6.5432483965206735E-4</c:v>
                </c:pt>
                <c:pt idx="2">
                  <c:v>1.7562382006515139E-3</c:v>
                </c:pt>
                <c:pt idx="3">
                  <c:v>1.5659971919381171E-3</c:v>
                </c:pt>
                <c:pt idx="4">
                  <c:v>2.4298800212470997E-4</c:v>
                </c:pt>
                <c:pt idx="5">
                  <c:v>2.161702643130696E-3</c:v>
                </c:pt>
                <c:pt idx="6">
                  <c:v>-9.5610902617061769E-5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5-4878-AFC0-73C1DDC5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55991878337351E-2"/>
          <c:y val="6.6869842768384091E-2"/>
          <c:w val="0.8648912948381452"/>
          <c:h val="0.8416746864975212"/>
        </c:manualLayout>
      </c:layout>
      <c:scatterChart>
        <c:scatterStyle val="smoothMarker"/>
        <c:varyColors val="0"/>
        <c:ser>
          <c:idx val="3"/>
          <c:order val="1"/>
          <c:tx>
            <c:strRef>
              <c:f>'pHEMAMPC2080 Complete'!$AC$45</c:f>
              <c:strCache>
                <c:ptCount val="1"/>
                <c:pt idx="0">
                  <c:v>Choline Ethyl ester backbone model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'pHEMAMPC2080 Complete'!$V$43:$AB$43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Complete'!$V$45:$AB$45</c:f>
              <c:numCache>
                <c:formatCode>General</c:formatCode>
                <c:ptCount val="7"/>
                <c:pt idx="0">
                  <c:v>6.5190498489446299E-4</c:v>
                </c:pt>
                <c:pt idx="1">
                  <c:v>1.1596090976184231E-3</c:v>
                </c:pt>
                <c:pt idx="2">
                  <c:v>1.5550094581764161E-3</c:v>
                </c:pt>
                <c:pt idx="3">
                  <c:v>1.8629475686056968E-3</c:v>
                </c:pt>
                <c:pt idx="4">
                  <c:v>2.1027700101455492E-3</c:v>
                </c:pt>
                <c:pt idx="5">
                  <c:v>2.289543915414883E-3</c:v>
                </c:pt>
                <c:pt idx="6">
                  <c:v>2.4350035790959438E-3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22-4FE9-922F-EAE24CF996C7}"/>
            </c:ext>
          </c:extLst>
        </c:ser>
        <c:ser>
          <c:idx val="5"/>
          <c:order val="3"/>
          <c:tx>
            <c:strRef>
              <c:f>'pHEMAMPC2080 Complete'!$AC$44</c:f>
              <c:strCache>
                <c:ptCount val="1"/>
                <c:pt idx="0">
                  <c:v>Choline ethyl phosphoryl model</c:v>
                </c:pt>
              </c:strCache>
            </c:strRef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'pHEMAMPC2080 Complete'!$V$43:$AB$43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'pHEMAMPC2080 Complete'!$V$44:$AB$44</c:f>
              <c:numCache>
                <c:formatCode>General</c:formatCode>
                <c:ptCount val="7"/>
                <c:pt idx="0">
                  <c:v>1.8263276118081777E-3</c:v>
                </c:pt>
                <c:pt idx="1">
                  <c:v>3.3172951176281629E-3</c:v>
                </c:pt>
                <c:pt idx="2">
                  <c:v>4.5344831451421168E-3</c:v>
                </c:pt>
                <c:pt idx="3">
                  <c:v>5.5281645557296042E-3</c:v>
                </c:pt>
                <c:pt idx="4">
                  <c:v>6.3393808373782669E-3</c:v>
                </c:pt>
                <c:pt idx="5">
                  <c:v>7.0016372191523939E-3</c:v>
                </c:pt>
                <c:pt idx="6">
                  <c:v>7.5422865196191104E-3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22-4FE9-922F-EAE24CF9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2"/>
          <c:order val="0"/>
          <c:tx>
            <c:strRef>
              <c:f>'pHEMAMPC2080 Complete'!$AC$40</c:f>
              <c:strCache>
                <c:ptCount val="1"/>
                <c:pt idx="0">
                  <c:v>Choline Ethyl ester backbone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'pHEMAMPC2080 Complete'!$W$38:$AB$38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</c:numCache>
            </c:numRef>
          </c:xVal>
          <c:yVal>
            <c:numRef>
              <c:f>'pHEMAMPC2080 Complete'!$W$40:$AB$40</c:f>
              <c:numCache>
                <c:formatCode>General</c:formatCode>
                <c:ptCount val="6"/>
                <c:pt idx="0">
                  <c:v>1.0743150761638274E-3</c:v>
                </c:pt>
                <c:pt idx="1">
                  <c:v>2.1350975520742599E-3</c:v>
                </c:pt>
                <c:pt idx="2">
                  <c:v>2.4230362475965088E-3</c:v>
                </c:pt>
                <c:pt idx="3">
                  <c:v>2.6131892644843638E-3</c:v>
                </c:pt>
                <c:pt idx="4">
                  <c:v>1.9909734650874877E-3</c:v>
                </c:pt>
                <c:pt idx="5">
                  <c:v>2.4617872155272892E-3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22-4FE9-922F-EAE24CF996C7}"/>
            </c:ext>
          </c:extLst>
        </c:ser>
        <c:ser>
          <c:idx val="4"/>
          <c:order val="2"/>
          <c:tx>
            <c:strRef>
              <c:f>'pHEMAMPC2080 Complete'!$AC$39</c:f>
              <c:strCache>
                <c:ptCount val="1"/>
                <c:pt idx="0">
                  <c:v>Choline ethyl phosphoryl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'pHEMAMPC2080 Complete'!$W$38:$AB$38</c:f>
              <c:numCache>
                <c:formatCode>General</c:formatCode>
                <c:ptCount val="6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</c:numCache>
            </c:numRef>
          </c:xVal>
          <c:yVal>
            <c:numRef>
              <c:f>'pHEMAMPC2080 Complete'!$W$39:$AB$39</c:f>
              <c:numCache>
                <c:formatCode>General</c:formatCode>
                <c:ptCount val="6"/>
                <c:pt idx="0">
                  <c:v>3.3533199713301153E-3</c:v>
                </c:pt>
                <c:pt idx="1">
                  <c:v>4.3971864284775416E-3</c:v>
                </c:pt>
                <c:pt idx="2">
                  <c:v>5.6056093002159087E-3</c:v>
                </c:pt>
                <c:pt idx="3">
                  <c:v>6.3163222578440127E-3</c:v>
                </c:pt>
                <c:pt idx="4">
                  <c:v>7.1508507090459099E-3</c:v>
                </c:pt>
                <c:pt idx="5">
                  <c:v>7.4330856502204294E-3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22-4FE9-922F-EAE24CF99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0270556350713737"/>
          <c:y val="0.10276199575055506"/>
          <c:w val="0.30635702168101997"/>
          <c:h val="0.20243133390855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layout>
        <c:manualLayout>
          <c:xMode val="edge"/>
          <c:yMode val="edge"/>
          <c:x val="0.1303615776338192"/>
          <c:y val="3.14579552329098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'pHEMAMPC2080 Complete'!$W$55:$W$56</c:f>
              <c:strCache>
                <c:ptCount val="2"/>
                <c:pt idx="0">
                  <c:v>Choline ethyl phosphoryl</c:v>
                </c:pt>
                <c:pt idx="1">
                  <c:v>Choline Ethyl ester backbone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B9FF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9-4A27-B81C-4314236D209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CB9-4A27-B81C-4314236D2090}"/>
              </c:ext>
            </c:extLst>
          </c:dPt>
          <c:cat>
            <c:strRef>
              <c:f>'pHEMAMPC2080 Complete'!$Y$52:$Y$53</c:f>
              <c:strCache>
                <c:ptCount val="2"/>
                <c:pt idx="0">
                  <c:v>Choline ethyl phosphoryl</c:v>
                </c:pt>
                <c:pt idx="1">
                  <c:v>Choline Ethyl ester backbone</c:v>
                </c:pt>
              </c:strCache>
            </c:strRef>
          </c:cat>
          <c:val>
            <c:numRef>
              <c:f>'pHEMAMPC2080 Complete'!$V$58:$V$59</c:f>
              <c:numCache>
                <c:formatCode>General</c:formatCode>
                <c:ptCount val="2"/>
                <c:pt idx="0">
                  <c:v>1</c:v>
                </c:pt>
                <c:pt idx="1">
                  <c:v>0.3651332361293097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6-4604-98F6-16325F5F6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Complete'!$L$21</c:f>
              <c:strCache>
                <c:ptCount val="1"/>
                <c:pt idx="0">
                  <c:v>3.5131 .. 3.4427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Complete'!$M$32:$S$32</c:f>
                <c:numCache>
                  <c:formatCode>General</c:formatCode>
                  <c:ptCount val="7"/>
                  <c:pt idx="0">
                    <c:v>4.1112974283701286E-4</c:v>
                  </c:pt>
                  <c:pt idx="1">
                    <c:v>5.711966906228954E-4</c:v>
                  </c:pt>
                  <c:pt idx="2">
                    <c:v>2.5104081085510047E-4</c:v>
                  </c:pt>
                  <c:pt idx="3">
                    <c:v>6.8350917995077282E-4</c:v>
                  </c:pt>
                  <c:pt idx="4">
                    <c:v>2.3126726966411744E-3</c:v>
                  </c:pt>
                  <c:pt idx="5">
                    <c:v>8.9845319198227991E-4</c:v>
                  </c:pt>
                  <c:pt idx="6">
                    <c:v>5.3543676017249876E-4</c:v>
                  </c:pt>
                </c:numCache>
              </c:numRef>
            </c:plus>
            <c:minus>
              <c:numRef>
                <c:f>'E3 Complete'!$M$32:$S$32</c:f>
                <c:numCache>
                  <c:formatCode>General</c:formatCode>
                  <c:ptCount val="7"/>
                  <c:pt idx="0">
                    <c:v>4.1112974283701286E-4</c:v>
                  </c:pt>
                  <c:pt idx="1">
                    <c:v>5.711966906228954E-4</c:v>
                  </c:pt>
                  <c:pt idx="2">
                    <c:v>2.5104081085510047E-4</c:v>
                  </c:pt>
                  <c:pt idx="3">
                    <c:v>6.8350917995077282E-4</c:v>
                  </c:pt>
                  <c:pt idx="4">
                    <c:v>2.3126726966411744E-3</c:v>
                  </c:pt>
                  <c:pt idx="5">
                    <c:v>8.9845319198227991E-4</c:v>
                  </c:pt>
                  <c:pt idx="6">
                    <c:v>5.3543676017249876E-4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Complete'!$M$21:$S$21</c:f>
              <c:numCache>
                <c:formatCode>General</c:formatCode>
                <c:ptCount val="7"/>
                <c:pt idx="0">
                  <c:v>7.8626834664913996E-4</c:v>
                </c:pt>
                <c:pt idx="1">
                  <c:v>1.6911950650390212E-3</c:v>
                </c:pt>
                <c:pt idx="2">
                  <c:v>6.1235388579777327E-3</c:v>
                </c:pt>
                <c:pt idx="3">
                  <c:v>5.1669130040259701E-3</c:v>
                </c:pt>
                <c:pt idx="4">
                  <c:v>4.7472033917510164E-3</c:v>
                </c:pt>
                <c:pt idx="5">
                  <c:v>4.4982945544719613E-3</c:v>
                </c:pt>
                <c:pt idx="6">
                  <c:v>5.5988051821681609E-3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3-4962-BE15-90AC67FE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'pHEMAMPC8020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(1)'!$S$14:$Y$14</c:f>
              <c:numCache>
                <c:formatCode>General</c:formatCode>
                <c:ptCount val="7"/>
                <c:pt idx="0">
                  <c:v>-3.8528300649902955E-3</c:v>
                </c:pt>
                <c:pt idx="1">
                  <c:v>-1.8167826213385509E-2</c:v>
                </c:pt>
                <c:pt idx="2">
                  <c:v>-4.0996143593082486E-3</c:v>
                </c:pt>
                <c:pt idx="3">
                  <c:v>-4.5240015803172905E-3</c:v>
                </c:pt>
                <c:pt idx="4">
                  <c:v>8.3545401108572111E-3</c:v>
                </c:pt>
                <c:pt idx="5">
                  <c:v>1.0065223682100407E-2</c:v>
                </c:pt>
                <c:pt idx="6">
                  <c:v>1.8308309085120608E-3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C-40F2-A86C-BF686614AB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'pHEMAMPC8020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(1)'!$S$15:$Y$15</c:f>
              <c:numCache>
                <c:formatCode>General</c:formatCode>
                <c:ptCount val="7"/>
                <c:pt idx="0">
                  <c:v>-8.2029643571777579E-3</c:v>
                </c:pt>
                <c:pt idx="1">
                  <c:v>-2.0440103484404854E-2</c:v>
                </c:pt>
                <c:pt idx="2">
                  <c:v>-1.8165251406053486E-2</c:v>
                </c:pt>
                <c:pt idx="3">
                  <c:v>-1.7498682554778391E-2</c:v>
                </c:pt>
                <c:pt idx="4">
                  <c:v>-8.483517726039334E-3</c:v>
                </c:pt>
                <c:pt idx="5">
                  <c:v>-6.7116826213695973E-3</c:v>
                </c:pt>
                <c:pt idx="6">
                  <c:v>-1.0908613210507586E-2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C-40F2-A86C-BF686614AB3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'pHEMAMPC8020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(1)'!$S$16:$Y$16</c:f>
              <c:numCache>
                <c:formatCode>General</c:formatCode>
                <c:ptCount val="7"/>
                <c:pt idx="0">
                  <c:v>-5.2582132812754936E-3</c:v>
                </c:pt>
                <c:pt idx="1">
                  <c:v>-1.5436149431033837E-2</c:v>
                </c:pt>
                <c:pt idx="2">
                  <c:v>-1.1224251572205369E-2</c:v>
                </c:pt>
                <c:pt idx="3">
                  <c:v>-1.0137080310301182E-2</c:v>
                </c:pt>
                <c:pt idx="4">
                  <c:v>-2.7730224913740612E-3</c:v>
                </c:pt>
                <c:pt idx="5">
                  <c:v>1.0497183601955694E-3</c:v>
                </c:pt>
                <c:pt idx="6">
                  <c:v>-7.4251623879210082E-4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C-40F2-A86C-BF686614AB3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'pHEMAMPC8020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(1)'!$S$17:$Y$17</c:f>
              <c:numCache>
                <c:formatCode>General</c:formatCode>
                <c:ptCount val="7"/>
                <c:pt idx="0">
                  <c:v>2.4564502709138476E-3</c:v>
                </c:pt>
                <c:pt idx="1">
                  <c:v>-5.5688608466663543E-3</c:v>
                </c:pt>
                <c:pt idx="2">
                  <c:v>3.2324064262106717E-4</c:v>
                </c:pt>
                <c:pt idx="3">
                  <c:v>-3.6535435770019512E-4</c:v>
                </c:pt>
                <c:pt idx="4">
                  <c:v>5.0918263428990475E-3</c:v>
                </c:pt>
                <c:pt idx="5">
                  <c:v>1.0539406275333186E-2</c:v>
                </c:pt>
                <c:pt idx="6">
                  <c:v>4.301221357827561E-3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C-40F2-A86C-BF686614AB3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'pHEMAMPC8020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(1)'!$S$18:$Y$18</c:f>
              <c:numCache>
                <c:formatCode>General</c:formatCode>
                <c:ptCount val="7"/>
                <c:pt idx="0">
                  <c:v>6.5488456327171172E-4</c:v>
                </c:pt>
                <c:pt idx="1">
                  <c:v>-4.0071716839806494E-3</c:v>
                </c:pt>
                <c:pt idx="2">
                  <c:v>-9.7810184848821859E-4</c:v>
                </c:pt>
                <c:pt idx="3">
                  <c:v>-1.1435950718661234E-3</c:v>
                </c:pt>
                <c:pt idx="4">
                  <c:v>1.5959950809111979E-3</c:v>
                </c:pt>
                <c:pt idx="5">
                  <c:v>3.6162603912194783E-3</c:v>
                </c:pt>
                <c:pt idx="6">
                  <c:v>3.1081709220065533E-4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3C-40F2-A86C-BF686614AB3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'pHEMAMPC8020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(1)'!$S$19:$Y$19</c:f>
              <c:numCache>
                <c:formatCode>General</c:formatCode>
                <c:ptCount val="7"/>
                <c:pt idx="0">
                  <c:v>-6.5366864783214977E-3</c:v>
                </c:pt>
                <c:pt idx="1">
                  <c:v>-1.85993739123845E-2</c:v>
                </c:pt>
                <c:pt idx="2">
                  <c:v>-1.9398263635897691E-2</c:v>
                </c:pt>
                <c:pt idx="3">
                  <c:v>-2.0295976004585076E-2</c:v>
                </c:pt>
                <c:pt idx="4">
                  <c:v>-1.5267703244819592E-2</c:v>
                </c:pt>
                <c:pt idx="5">
                  <c:v>-1.100819146230929E-2</c:v>
                </c:pt>
                <c:pt idx="6">
                  <c:v>-1.658641138505185E-2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C-40F2-A86C-BF686614AB3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'pHEMAMPC8020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(1)'!$S$20:$Y$20</c:f>
              <c:numCache>
                <c:formatCode>General</c:formatCode>
                <c:ptCount val="7"/>
                <c:pt idx="0">
                  <c:v>-3.5119824613919918E-3</c:v>
                </c:pt>
                <c:pt idx="1">
                  <c:v>-1.1396886005699288E-2</c:v>
                </c:pt>
                <c:pt idx="2">
                  <c:v>-1.5254009398468873E-2</c:v>
                </c:pt>
                <c:pt idx="3">
                  <c:v>-1.6823523457567768E-2</c:v>
                </c:pt>
                <c:pt idx="4">
                  <c:v>-1.5090695087317823E-2</c:v>
                </c:pt>
                <c:pt idx="5">
                  <c:v>-9.0136632389897029E-3</c:v>
                </c:pt>
                <c:pt idx="6">
                  <c:v>-1.3017488630060317E-2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C-40F2-A86C-BF686614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'pHEMAMPC8020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(2)'!$S$14:$Y$14</c:f>
              <c:numCache>
                <c:formatCode>General</c:formatCode>
                <c:ptCount val="7"/>
                <c:pt idx="0">
                  <c:v>1.3883913038362354E-3</c:v>
                </c:pt>
                <c:pt idx="1">
                  <c:v>2.1731836866856809E-3</c:v>
                </c:pt>
                <c:pt idx="2">
                  <c:v>-9.4498696633481365E-3</c:v>
                </c:pt>
                <c:pt idx="3">
                  <c:v>7.5090837785677681E-3</c:v>
                </c:pt>
                <c:pt idx="4">
                  <c:v>-4.7664252640811132E-4</c:v>
                </c:pt>
                <c:pt idx="5">
                  <c:v>9.7736873548160356E-3</c:v>
                </c:pt>
                <c:pt idx="6">
                  <c:v>1.051177029966981E-2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4-41C0-A396-EB5B7FF353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'pHEMAMPC8020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(2)'!$S$15:$Y$15</c:f>
              <c:numCache>
                <c:formatCode>General</c:formatCode>
                <c:ptCount val="7"/>
                <c:pt idx="0">
                  <c:v>-5.4946362519190167E-3</c:v>
                </c:pt>
                <c:pt idx="1">
                  <c:v>-7.4387220991012195E-3</c:v>
                </c:pt>
                <c:pt idx="2">
                  <c:v>-1.5599968429189634E-2</c:v>
                </c:pt>
                <c:pt idx="3">
                  <c:v>-8.4870186207880987E-3</c:v>
                </c:pt>
                <c:pt idx="4">
                  <c:v>-8.4118663057146104E-3</c:v>
                </c:pt>
                <c:pt idx="5">
                  <c:v>-2.2100934724846085E-3</c:v>
                </c:pt>
                <c:pt idx="6">
                  <c:v>-1.8486664155706368E-3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4-41C0-A396-EB5B7FF3535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'pHEMAMPC8020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(2)'!$S$16:$Y$16</c:f>
              <c:numCache>
                <c:formatCode>General</c:formatCode>
                <c:ptCount val="7"/>
                <c:pt idx="0">
                  <c:v>-8.3514066901157178E-4</c:v>
                </c:pt>
                <c:pt idx="1">
                  <c:v>-2.1814770260468364E-3</c:v>
                </c:pt>
                <c:pt idx="2">
                  <c:v>-9.6060468282914129E-3</c:v>
                </c:pt>
                <c:pt idx="3">
                  <c:v>-1.7576059297303244E-3</c:v>
                </c:pt>
                <c:pt idx="4">
                  <c:v>-2.3946312753097272E-3</c:v>
                </c:pt>
                <c:pt idx="5">
                  <c:v>3.6947239014684199E-3</c:v>
                </c:pt>
                <c:pt idx="6">
                  <c:v>4.5822660125272264E-3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44-41C0-A396-EB5B7FF3535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'pHEMAMPC8020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(2)'!$S$17:$Y$17</c:f>
              <c:numCache>
                <c:formatCode>General</c:formatCode>
                <c:ptCount val="7"/>
                <c:pt idx="0">
                  <c:v>2.7930376444794741E-3</c:v>
                </c:pt>
                <c:pt idx="1">
                  <c:v>3.8220543715979929E-3</c:v>
                </c:pt>
                <c:pt idx="2">
                  <c:v>-9.2113240312659862E-3</c:v>
                </c:pt>
                <c:pt idx="3">
                  <c:v>4.6141381774315185E-3</c:v>
                </c:pt>
                <c:pt idx="4">
                  <c:v>4.5285717868185655E-3</c:v>
                </c:pt>
                <c:pt idx="5">
                  <c:v>4.303159210470869E-3</c:v>
                </c:pt>
                <c:pt idx="6">
                  <c:v>1.0098226658580626E-2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44-41C0-A396-EB5B7FF3535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'pHEMAMPC8020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(2)'!$S$18:$Y$18</c:f>
              <c:numCache>
                <c:formatCode>General</c:formatCode>
                <c:ptCount val="7"/>
                <c:pt idx="0">
                  <c:v>2.4582053282100927E-4</c:v>
                </c:pt>
                <c:pt idx="1">
                  <c:v>6.794181396649621E-4</c:v>
                </c:pt>
                <c:pt idx="2">
                  <c:v>-6.8235201202687243E-3</c:v>
                </c:pt>
                <c:pt idx="3">
                  <c:v>1.6211241921933284E-3</c:v>
                </c:pt>
                <c:pt idx="4">
                  <c:v>4.0683226646929664E-4</c:v>
                </c:pt>
                <c:pt idx="5">
                  <c:v>-5.3346621322501774E-4</c:v>
                </c:pt>
                <c:pt idx="6">
                  <c:v>8.6731219321005046E-4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44-41C0-A396-EB5B7FF3535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'pHEMAMPC8020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(2)'!$S$19:$Y$19</c:f>
              <c:numCache>
                <c:formatCode>General</c:formatCode>
                <c:ptCount val="7"/>
                <c:pt idx="0">
                  <c:v>-3.3211203929876818E-3</c:v>
                </c:pt>
                <c:pt idx="1">
                  <c:v>-5.5849997089325249E-3</c:v>
                </c:pt>
                <c:pt idx="2">
                  <c:v>-1.415480036915826E-2</c:v>
                </c:pt>
                <c:pt idx="3">
                  <c:v>-1.2638058358182973E-2</c:v>
                </c:pt>
                <c:pt idx="4">
                  <c:v>-9.4889856525915486E-3</c:v>
                </c:pt>
                <c:pt idx="5">
                  <c:v>-6.1260099795846417E-3</c:v>
                </c:pt>
                <c:pt idx="6">
                  <c:v>-1.0409685319461296E-2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44-41C0-A396-EB5B7FF3535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'pHEMAMPC8020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(2)'!$S$20:$Y$20</c:f>
              <c:numCache>
                <c:formatCode>General</c:formatCode>
                <c:ptCount val="7"/>
                <c:pt idx="0">
                  <c:v>-2.207943855113797E-3</c:v>
                </c:pt>
                <c:pt idx="1">
                  <c:v>-3.2246017950388873E-3</c:v>
                </c:pt>
                <c:pt idx="2">
                  <c:v>-1.6404726779968966E-2</c:v>
                </c:pt>
                <c:pt idx="3">
                  <c:v>-1.4465381656881432E-2</c:v>
                </c:pt>
                <c:pt idx="4">
                  <c:v>-7.536988673674215E-3</c:v>
                </c:pt>
                <c:pt idx="5">
                  <c:v>-9.3741635400925623E-3</c:v>
                </c:pt>
                <c:pt idx="6">
                  <c:v>-8.339511319181498E-3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44-41C0-A396-EB5B7FF3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'pHEMAMPC8020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(3)'!$S$14:$Y$14</c:f>
              <c:numCache>
                <c:formatCode>General</c:formatCode>
                <c:ptCount val="7"/>
                <c:pt idx="0">
                  <c:v>-2.1317265980406701E-4</c:v>
                </c:pt>
                <c:pt idx="1">
                  <c:v>6.2804990470494918E-4</c:v>
                </c:pt>
                <c:pt idx="2">
                  <c:v>-4.2535726238978385E-3</c:v>
                </c:pt>
                <c:pt idx="3">
                  <c:v>1.2967149843856991E-3</c:v>
                </c:pt>
                <c:pt idx="4">
                  <c:v>2.1885832658995352E-2</c:v>
                </c:pt>
                <c:pt idx="5">
                  <c:v>1.2103837583368584E-2</c:v>
                </c:pt>
                <c:pt idx="6">
                  <c:v>1.1624481954065666E-2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4-44D4-B9F4-D6F0367D6E9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'pHEMAMPC8020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(3)'!$S$15:$Y$15</c:f>
              <c:numCache>
                <c:formatCode>General</c:formatCode>
                <c:ptCount val="7"/>
                <c:pt idx="0">
                  <c:v>-6.5302511617329143E-3</c:v>
                </c:pt>
                <c:pt idx="1">
                  <c:v>-7.5979968741797608E-3</c:v>
                </c:pt>
                <c:pt idx="2">
                  <c:v>-8.2799832003037435E-3</c:v>
                </c:pt>
                <c:pt idx="3">
                  <c:v>-9.0306016090963594E-3</c:v>
                </c:pt>
                <c:pt idx="4">
                  <c:v>6.571596989938238E-3</c:v>
                </c:pt>
                <c:pt idx="5">
                  <c:v>2.8596924084463141E-3</c:v>
                </c:pt>
                <c:pt idx="6">
                  <c:v>1.6819688953666797E-3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4-44D4-B9F4-D6F0367D6E9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'pHEMAMPC8020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(3)'!$S$16:$Y$16</c:f>
              <c:numCache>
                <c:formatCode>General</c:formatCode>
                <c:ptCount val="7"/>
                <c:pt idx="0">
                  <c:v>-2.3206164854969813E-3</c:v>
                </c:pt>
                <c:pt idx="1">
                  <c:v>-1.0027368489324466E-3</c:v>
                </c:pt>
                <c:pt idx="2">
                  <c:v>-3.7761223235643843E-3</c:v>
                </c:pt>
                <c:pt idx="3">
                  <c:v>-2.1161413294739752E-3</c:v>
                </c:pt>
                <c:pt idx="4">
                  <c:v>1.2957263585725113E-2</c:v>
                </c:pt>
                <c:pt idx="5">
                  <c:v>1.0825818760664281E-2</c:v>
                </c:pt>
                <c:pt idx="6">
                  <c:v>1.2354551165726004E-2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4-44D4-B9F4-D6F0367D6E9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'pHEMAMPC8020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(3)'!$S$17:$Y$17</c:f>
              <c:numCache>
                <c:formatCode>General</c:formatCode>
                <c:ptCount val="7"/>
                <c:pt idx="0">
                  <c:v>3.1277915581103648E-3</c:v>
                </c:pt>
                <c:pt idx="1">
                  <c:v>5.304338032323829E-3</c:v>
                </c:pt>
                <c:pt idx="2">
                  <c:v>-5.864838784082547E-3</c:v>
                </c:pt>
                <c:pt idx="3">
                  <c:v>5.2372018462430768E-3</c:v>
                </c:pt>
                <c:pt idx="4">
                  <c:v>1.7078910669177765E-2</c:v>
                </c:pt>
                <c:pt idx="5">
                  <c:v>1.4636155190969712E-2</c:v>
                </c:pt>
                <c:pt idx="6">
                  <c:v>1.459660909430399E-2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4-44D4-B9F4-D6F0367D6E9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'pHEMAMPC8020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(3)'!$S$18:$Y$18</c:f>
              <c:numCache>
                <c:formatCode>General</c:formatCode>
                <c:ptCount val="7"/>
                <c:pt idx="0">
                  <c:v>5.2705401737466063E-4</c:v>
                </c:pt>
                <c:pt idx="1">
                  <c:v>2.5462340716264588E-3</c:v>
                </c:pt>
                <c:pt idx="2">
                  <c:v>-4.5800170400200442E-3</c:v>
                </c:pt>
                <c:pt idx="3">
                  <c:v>1.8983172944141505E-3</c:v>
                </c:pt>
                <c:pt idx="4">
                  <c:v>8.7531620328528889E-3</c:v>
                </c:pt>
                <c:pt idx="5">
                  <c:v>6.077231506693679E-3</c:v>
                </c:pt>
                <c:pt idx="6">
                  <c:v>5.8907037150519922E-3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B4-44D4-B9F4-D6F0367D6E9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'pHEMAMPC8020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(3)'!$S$19:$Y$19</c:f>
              <c:numCache>
                <c:formatCode>General</c:formatCode>
                <c:ptCount val="7"/>
                <c:pt idx="0">
                  <c:v>-5.324418109736077E-3</c:v>
                </c:pt>
                <c:pt idx="1">
                  <c:v>-4.0355063911126634E-3</c:v>
                </c:pt>
                <c:pt idx="2">
                  <c:v>-1.1180228370397114E-2</c:v>
                </c:pt>
                <c:pt idx="3">
                  <c:v>-1.1777844154393683E-2</c:v>
                </c:pt>
                <c:pt idx="4">
                  <c:v>-7.7218327397690829E-4</c:v>
                </c:pt>
                <c:pt idx="5">
                  <c:v>1.9502702789537545E-3</c:v>
                </c:pt>
                <c:pt idx="6">
                  <c:v>-4.1463357607211086E-3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B4-44D4-B9F4-D6F0367D6E9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'pHEMAMPC8020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(3)'!$S$20:$Y$20</c:f>
              <c:numCache>
                <c:formatCode>General</c:formatCode>
                <c:ptCount val="7"/>
                <c:pt idx="0">
                  <c:v>-2.1909649359978908E-3</c:v>
                </c:pt>
                <c:pt idx="1">
                  <c:v>7.2385526905349804E-4</c:v>
                </c:pt>
                <c:pt idx="2">
                  <c:v>-1.1675022049517668E-2</c:v>
                </c:pt>
                <c:pt idx="3">
                  <c:v>-8.9633992613904496E-3</c:v>
                </c:pt>
                <c:pt idx="4">
                  <c:v>1.1721624527172463E-3</c:v>
                </c:pt>
                <c:pt idx="5">
                  <c:v>7.2381049130369451E-3</c:v>
                </c:pt>
                <c:pt idx="6">
                  <c:v>4.6500567733626765E-3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B4-44D4-B9F4-D6F0367D6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50741486098363E-2"/>
          <c:y val="9.8713440723038642E-2"/>
          <c:w val="0.91498068944855837"/>
          <c:h val="0.82526288401151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'pHEMAMPC8020 Complete'!$L$16</c:f>
              <c:strCache>
                <c:ptCount val="1"/>
                <c:pt idx="0">
                  <c:v>4.5662 .. 4.1605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Complete'!$M$16:$S$16</c:f>
              <c:numCache>
                <c:formatCode>General</c:formatCode>
                <c:ptCount val="7"/>
                <c:pt idx="0">
                  <c:v>-8.9253714031937569E-4</c:v>
                </c:pt>
                <c:pt idx="1">
                  <c:v>-5.1221975406649592E-3</c:v>
                </c:pt>
                <c:pt idx="2">
                  <c:v>-5.9343522155180751E-3</c:v>
                </c:pt>
                <c:pt idx="3">
                  <c:v>1.4272657275453922E-3</c:v>
                </c:pt>
                <c:pt idx="4">
                  <c:v>9.9212434144814853E-3</c:v>
                </c:pt>
                <c:pt idx="5">
                  <c:v>1.0647582873428341E-2</c:v>
                </c:pt>
                <c:pt idx="6">
                  <c:v>7.9890277207491783E-3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8-4B5E-AE4B-334783292EBE}"/>
            </c:ext>
          </c:extLst>
        </c:ser>
        <c:ser>
          <c:idx val="1"/>
          <c:order val="1"/>
          <c:tx>
            <c:strRef>
              <c:f>'pHEMAMPC8020 Complete'!$L$17</c:f>
              <c:strCache>
                <c:ptCount val="1"/>
                <c:pt idx="0">
                  <c:v>4.1605 .. 3.8818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Complete'!$M$17:$S$17</c:f>
              <c:numCache>
                <c:formatCode>General</c:formatCode>
                <c:ptCount val="7"/>
                <c:pt idx="0">
                  <c:v>-6.7426172569432299E-3</c:v>
                </c:pt>
                <c:pt idx="1">
                  <c:v>-1.1825607485895277E-2</c:v>
                </c:pt>
                <c:pt idx="2">
                  <c:v>-1.4015067678515623E-2</c:v>
                </c:pt>
                <c:pt idx="3">
                  <c:v>-1.1672100928220949E-2</c:v>
                </c:pt>
                <c:pt idx="4">
                  <c:v>-3.4412623472719027E-3</c:v>
                </c:pt>
                <c:pt idx="5">
                  <c:v>-2.0206945618026304E-3</c:v>
                </c:pt>
                <c:pt idx="6">
                  <c:v>-3.6917702435705149E-3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8-4B5E-AE4B-334783292EBE}"/>
            </c:ext>
          </c:extLst>
        </c:ser>
        <c:ser>
          <c:idx val="2"/>
          <c:order val="2"/>
          <c:tx>
            <c:strRef>
              <c:f>'pHEMAMPC8020 Complete'!$L$18</c:f>
              <c:strCache>
                <c:ptCount val="1"/>
                <c:pt idx="0">
                  <c:v>3.8818 .. 3.5200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Complete'!$M$18:$S$18</c:f>
              <c:numCache>
                <c:formatCode>General</c:formatCode>
                <c:ptCount val="7"/>
                <c:pt idx="0">
                  <c:v>-2.8046568119280157E-3</c:v>
                </c:pt>
                <c:pt idx="1">
                  <c:v>-6.2067877686710392E-3</c:v>
                </c:pt>
                <c:pt idx="2">
                  <c:v>-8.2021402413537219E-3</c:v>
                </c:pt>
                <c:pt idx="3">
                  <c:v>-4.6702758565018267E-3</c:v>
                </c:pt>
                <c:pt idx="4">
                  <c:v>2.5965366063471079E-3</c:v>
                </c:pt>
                <c:pt idx="5">
                  <c:v>5.1900870074427568E-3</c:v>
                </c:pt>
                <c:pt idx="6">
                  <c:v>5.3981003131537099E-3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8-4B5E-AE4B-334783292EBE}"/>
            </c:ext>
          </c:extLst>
        </c:ser>
        <c:ser>
          <c:idx val="3"/>
          <c:order val="3"/>
          <c:tx>
            <c:strRef>
              <c:f>'pHEMAMPC8020 Complete'!$L$19</c:f>
              <c:strCache>
                <c:ptCount val="1"/>
                <c:pt idx="0">
                  <c:v>3.5200 .. 3.1668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Complete'!$M$19:$S$19</c:f>
              <c:numCache>
                <c:formatCode>General</c:formatCode>
                <c:ptCount val="7"/>
                <c:pt idx="0">
                  <c:v>2.7924264911678952E-3</c:v>
                </c:pt>
                <c:pt idx="1">
                  <c:v>1.1858438524184891E-3</c:v>
                </c:pt>
                <c:pt idx="2">
                  <c:v>-4.9176407242424889E-3</c:v>
                </c:pt>
                <c:pt idx="3">
                  <c:v>3.1619952219914664E-3</c:v>
                </c:pt>
                <c:pt idx="4">
                  <c:v>8.8997695996317922E-3</c:v>
                </c:pt>
                <c:pt idx="5">
                  <c:v>9.8262402255912557E-3</c:v>
                </c:pt>
                <c:pt idx="6">
                  <c:v>9.6653523702373914E-3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8-4B5E-AE4B-334783292EBE}"/>
            </c:ext>
          </c:extLst>
        </c:ser>
        <c:ser>
          <c:idx val="4"/>
          <c:order val="4"/>
          <c:tx>
            <c:strRef>
              <c:f>'pHEMAMPC8020 Complete'!$L$20</c:f>
              <c:strCache>
                <c:ptCount val="1"/>
                <c:pt idx="0">
                  <c:v>3.1711 .. 2.7248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Complete'!$M$20:$S$20</c:f>
              <c:numCache>
                <c:formatCode>General</c:formatCode>
                <c:ptCount val="7"/>
                <c:pt idx="0">
                  <c:v>4.7591970448912719E-4</c:v>
                </c:pt>
                <c:pt idx="1">
                  <c:v>-2.6050649089640949E-4</c:v>
                </c:pt>
                <c:pt idx="2">
                  <c:v>-4.1272130029256617E-3</c:v>
                </c:pt>
                <c:pt idx="3">
                  <c:v>7.9194880491378515E-4</c:v>
                </c:pt>
                <c:pt idx="4">
                  <c:v>3.585329793411128E-3</c:v>
                </c:pt>
                <c:pt idx="5">
                  <c:v>3.0533418948960468E-3</c:v>
                </c:pt>
                <c:pt idx="6">
                  <c:v>2.3562776668208992E-3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E8-4B5E-AE4B-334783292EBE}"/>
            </c:ext>
          </c:extLst>
        </c:ser>
        <c:ser>
          <c:idx val="5"/>
          <c:order val="5"/>
          <c:tx>
            <c:strRef>
              <c:f>'pHEMAMPC8020 Complete'!$L$21</c:f>
              <c:strCache>
                <c:ptCount val="1"/>
                <c:pt idx="0">
                  <c:v>2.7248 .. 2.3415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Complete'!$M$21:$S$21</c:f>
              <c:numCache>
                <c:formatCode>General</c:formatCode>
                <c:ptCount val="7"/>
                <c:pt idx="0">
                  <c:v>-5.0607416603484189E-3</c:v>
                </c:pt>
                <c:pt idx="1">
                  <c:v>-9.4066266708098967E-3</c:v>
                </c:pt>
                <c:pt idx="2">
                  <c:v>-1.4911097458484355E-2</c:v>
                </c:pt>
                <c:pt idx="3">
                  <c:v>-1.4903959505720578E-2</c:v>
                </c:pt>
                <c:pt idx="4">
                  <c:v>-8.5096240571293502E-3</c:v>
                </c:pt>
                <c:pt idx="5">
                  <c:v>-5.0613103876467258E-3</c:v>
                </c:pt>
                <c:pt idx="6">
                  <c:v>-1.0380810821744751E-2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E8-4B5E-AE4B-334783292EBE}"/>
            </c:ext>
          </c:extLst>
        </c:ser>
        <c:ser>
          <c:idx val="6"/>
          <c:order val="6"/>
          <c:tx>
            <c:strRef>
              <c:f>'pHEMAMPC8020 Complete'!$L$22</c:f>
              <c:strCache>
                <c:ptCount val="1"/>
                <c:pt idx="0">
                  <c:v>2.1851 .. 1.4617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Complete'!$M$22:$S$22</c:f>
              <c:numCache>
                <c:formatCode>General</c:formatCode>
                <c:ptCount val="7"/>
                <c:pt idx="0">
                  <c:v>-2.6369637508345599E-3</c:v>
                </c:pt>
                <c:pt idx="1">
                  <c:v>-4.6325441772282266E-3</c:v>
                </c:pt>
                <c:pt idx="2">
                  <c:v>-1.444458607598517E-2</c:v>
                </c:pt>
                <c:pt idx="3">
                  <c:v>-1.3417434791946549E-2</c:v>
                </c:pt>
                <c:pt idx="4">
                  <c:v>-7.1518404360915964E-3</c:v>
                </c:pt>
                <c:pt idx="5">
                  <c:v>-3.7165739553484405E-3</c:v>
                </c:pt>
                <c:pt idx="6">
                  <c:v>-5.5689810586263796E-3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E8-4B5E-AE4B-33478329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7656"/>
        <c:axId val="921729952"/>
      </c:scatterChart>
      <c:valAx>
        <c:axId val="921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952"/>
        <c:crosses val="autoZero"/>
        <c:crossBetween val="midCat"/>
      </c:valAx>
      <c:valAx>
        <c:axId val="921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75499830331219E-2"/>
          <c:y val="0.86141214806919664"/>
          <c:w val="0.92796210500072718"/>
          <c:h val="0.11684871529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'pHEMAMPC8020 Complete'!$L$16</c:f>
              <c:strCache>
                <c:ptCount val="1"/>
                <c:pt idx="0">
                  <c:v>4.5662 .. 4.1605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'pHEMAMPC8020 Complete'!$M$26:$S$26</c:f>
                <c:numCache>
                  <c:formatCode>General</c:formatCode>
                  <c:ptCount val="7"/>
                  <c:pt idx="0">
                    <c:v>1.5506721588073068E-3</c:v>
                  </c:pt>
                  <c:pt idx="1">
                    <c:v>6.538047114160209E-3</c:v>
                  </c:pt>
                  <c:pt idx="2">
                    <c:v>1.7583205037105768E-3</c:v>
                  </c:pt>
                  <c:pt idx="3">
                    <c:v>3.4742657946659826E-3</c:v>
                  </c:pt>
                  <c:pt idx="4">
                    <c:v>6.5028453653160371E-3</c:v>
                  </c:pt>
                  <c:pt idx="5">
                    <c:v>7.3297491832917177E-4</c:v>
                  </c:pt>
                  <c:pt idx="6">
                    <c:v>3.0958075300930601E-3</c:v>
                  </c:pt>
                </c:numCache>
              </c:numRef>
            </c:plus>
            <c:minus>
              <c:numRef>
                <c:f>'pHEMAMPC8020 Complete'!$M$26:$S$26</c:f>
                <c:numCache>
                  <c:formatCode>General</c:formatCode>
                  <c:ptCount val="7"/>
                  <c:pt idx="0">
                    <c:v>1.5506721588073068E-3</c:v>
                  </c:pt>
                  <c:pt idx="1">
                    <c:v>6.538047114160209E-3</c:v>
                  </c:pt>
                  <c:pt idx="2">
                    <c:v>1.7583205037105768E-3</c:v>
                  </c:pt>
                  <c:pt idx="3">
                    <c:v>3.4742657946659826E-3</c:v>
                  </c:pt>
                  <c:pt idx="4">
                    <c:v>6.5028453653160371E-3</c:v>
                  </c:pt>
                  <c:pt idx="5">
                    <c:v>7.3297491832917177E-4</c:v>
                  </c:pt>
                  <c:pt idx="6">
                    <c:v>3.0958075300930601E-3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Complete'!$M$16:$S$16</c:f>
              <c:numCache>
                <c:formatCode>General</c:formatCode>
                <c:ptCount val="7"/>
                <c:pt idx="0">
                  <c:v>-8.9253714031937569E-4</c:v>
                </c:pt>
                <c:pt idx="1">
                  <c:v>-5.1221975406649592E-3</c:v>
                </c:pt>
                <c:pt idx="2">
                  <c:v>-5.9343522155180751E-3</c:v>
                </c:pt>
                <c:pt idx="3">
                  <c:v>1.4272657275453922E-3</c:v>
                </c:pt>
                <c:pt idx="4">
                  <c:v>9.9212434144814853E-3</c:v>
                </c:pt>
                <c:pt idx="5">
                  <c:v>1.0647582873428341E-2</c:v>
                </c:pt>
                <c:pt idx="6">
                  <c:v>7.9890277207491783E-3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E9E-81EA-1635E2C2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2056"/>
        <c:axId val="832732384"/>
      </c:scatterChart>
      <c:valAx>
        <c:axId val="832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384"/>
        <c:crosses val="autoZero"/>
        <c:crossBetween val="midCat"/>
      </c:valAx>
      <c:valAx>
        <c:axId val="8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'pHEMAMPC8020 Complete'!$L$17</c:f>
              <c:strCache>
                <c:ptCount val="1"/>
                <c:pt idx="0">
                  <c:v>4.1605 .. 3.8818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'pHEMAMPC8020 Complete'!$M$27:$S$27</c:f>
                <c:numCache>
                  <c:formatCode>General</c:formatCode>
                  <c:ptCount val="7"/>
                  <c:pt idx="0">
                    <c:v>7.8900460502030843E-4</c:v>
                  </c:pt>
                  <c:pt idx="1">
                    <c:v>4.3074933969671683E-3</c:v>
                  </c:pt>
                  <c:pt idx="2">
                    <c:v>2.9616191892846331E-3</c:v>
                  </c:pt>
                  <c:pt idx="3">
                    <c:v>2.9175138219893746E-3</c:v>
                  </c:pt>
                  <c:pt idx="4">
                    <c:v>5.0064723961946124E-3</c:v>
                  </c:pt>
                  <c:pt idx="5">
                    <c:v>2.764640359424201E-3</c:v>
                  </c:pt>
                  <c:pt idx="6">
                    <c:v>3.7495983443466391E-3</c:v>
                  </c:pt>
                </c:numCache>
              </c:numRef>
            </c:plus>
            <c:minus>
              <c:numRef>
                <c:f>'pHEMAMPC8020 Complete'!$M$27:$S$27</c:f>
                <c:numCache>
                  <c:formatCode>General</c:formatCode>
                  <c:ptCount val="7"/>
                  <c:pt idx="0">
                    <c:v>7.8900460502030843E-4</c:v>
                  </c:pt>
                  <c:pt idx="1">
                    <c:v>4.3074933969671683E-3</c:v>
                  </c:pt>
                  <c:pt idx="2">
                    <c:v>2.9616191892846331E-3</c:v>
                  </c:pt>
                  <c:pt idx="3">
                    <c:v>2.9175138219893746E-3</c:v>
                  </c:pt>
                  <c:pt idx="4">
                    <c:v>5.0064723961946124E-3</c:v>
                  </c:pt>
                  <c:pt idx="5">
                    <c:v>2.764640359424201E-3</c:v>
                  </c:pt>
                  <c:pt idx="6">
                    <c:v>3.7495983443466391E-3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Complete'!$M$17:$S$17</c:f>
              <c:numCache>
                <c:formatCode>General</c:formatCode>
                <c:ptCount val="7"/>
                <c:pt idx="0">
                  <c:v>-6.7426172569432299E-3</c:v>
                </c:pt>
                <c:pt idx="1">
                  <c:v>-1.1825607485895277E-2</c:v>
                </c:pt>
                <c:pt idx="2">
                  <c:v>-1.4015067678515623E-2</c:v>
                </c:pt>
                <c:pt idx="3">
                  <c:v>-1.1672100928220949E-2</c:v>
                </c:pt>
                <c:pt idx="4">
                  <c:v>-3.4412623472719027E-3</c:v>
                </c:pt>
                <c:pt idx="5">
                  <c:v>-2.0206945618026304E-3</c:v>
                </c:pt>
                <c:pt idx="6">
                  <c:v>-3.6917702435705149E-3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D-4088-82A2-5AF9F27C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'pHEMAMPC8020 Complete'!$L$18</c:f>
              <c:strCache>
                <c:ptCount val="1"/>
                <c:pt idx="0">
                  <c:v>3.8818 .. 3.5200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'pHEMAMPC8020 Complete'!$M$28:$S$28</c:f>
                <c:numCache>
                  <c:formatCode>General</c:formatCode>
                  <c:ptCount val="7"/>
                  <c:pt idx="0">
                    <c:v>1.2995658392386787E-3</c:v>
                  </c:pt>
                  <c:pt idx="1">
                    <c:v>4.6272091884959864E-3</c:v>
                  </c:pt>
                  <c:pt idx="2">
                    <c:v>2.2617745691344985E-3</c:v>
                  </c:pt>
                  <c:pt idx="3">
                    <c:v>2.7353610432188343E-3</c:v>
                  </c:pt>
                  <c:pt idx="4">
                    <c:v>5.1815149854718195E-3</c:v>
                  </c:pt>
                  <c:pt idx="5">
                    <c:v>2.9194815677926473E-3</c:v>
                  </c:pt>
                  <c:pt idx="6">
                    <c:v>3.8027394885872161E-3</c:v>
                  </c:pt>
                </c:numCache>
              </c:numRef>
            </c:plus>
            <c:minus>
              <c:numRef>
                <c:f>'pHEMAMPC8020 Complete'!$M$28:$S$28</c:f>
                <c:numCache>
                  <c:formatCode>General</c:formatCode>
                  <c:ptCount val="7"/>
                  <c:pt idx="0">
                    <c:v>1.2995658392386787E-3</c:v>
                  </c:pt>
                  <c:pt idx="1">
                    <c:v>4.6272091884959864E-3</c:v>
                  </c:pt>
                  <c:pt idx="2">
                    <c:v>2.2617745691344985E-3</c:v>
                  </c:pt>
                  <c:pt idx="3">
                    <c:v>2.7353610432188343E-3</c:v>
                  </c:pt>
                  <c:pt idx="4">
                    <c:v>5.1815149854718195E-3</c:v>
                  </c:pt>
                  <c:pt idx="5">
                    <c:v>2.9194815677926473E-3</c:v>
                  </c:pt>
                  <c:pt idx="6">
                    <c:v>3.8027394885872161E-3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Complete'!$M$18:$S$18</c:f>
              <c:numCache>
                <c:formatCode>General</c:formatCode>
                <c:ptCount val="7"/>
                <c:pt idx="0">
                  <c:v>-2.8046568119280157E-3</c:v>
                </c:pt>
                <c:pt idx="1">
                  <c:v>-6.2067877686710392E-3</c:v>
                </c:pt>
                <c:pt idx="2">
                  <c:v>-8.2021402413537219E-3</c:v>
                </c:pt>
                <c:pt idx="3">
                  <c:v>-4.6702758565018267E-3</c:v>
                </c:pt>
                <c:pt idx="4">
                  <c:v>2.5965366063471079E-3</c:v>
                </c:pt>
                <c:pt idx="5">
                  <c:v>5.1900870074427568E-3</c:v>
                </c:pt>
                <c:pt idx="6">
                  <c:v>5.3981003131537099E-3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C-4F58-A6E4-6DC057AC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'pHEMAMPC8020 Complete'!$L$19</c:f>
              <c:strCache>
                <c:ptCount val="1"/>
                <c:pt idx="0">
                  <c:v>3.5200 .. 3.1668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'pHEMAMPC8020 Complete'!$M$29:$S$29</c:f>
                <c:numCache>
                  <c:formatCode>General</c:formatCode>
                  <c:ptCount val="7"/>
                  <c:pt idx="0">
                    <c:v>1.9379977735190757E-4</c:v>
                  </c:pt>
                  <c:pt idx="1">
                    <c:v>3.404351034171459E-3</c:v>
                  </c:pt>
                  <c:pt idx="2">
                    <c:v>2.7928401913677593E-3</c:v>
                  </c:pt>
                  <c:pt idx="3">
                    <c:v>1.7728224555645198E-3</c:v>
                  </c:pt>
                  <c:pt idx="4">
                    <c:v>4.0928016240055166E-3</c:v>
                  </c:pt>
                  <c:pt idx="5">
                    <c:v>3.004116944246659E-3</c:v>
                  </c:pt>
                  <c:pt idx="6">
                    <c:v>2.9798930223096276E-3</c:v>
                  </c:pt>
                </c:numCache>
              </c:numRef>
            </c:plus>
            <c:minus>
              <c:numRef>
                <c:f>'pHEMAMPC8020 Complete'!$M$29:$S$29</c:f>
                <c:numCache>
                  <c:formatCode>General</c:formatCode>
                  <c:ptCount val="7"/>
                  <c:pt idx="0">
                    <c:v>1.9379977735190757E-4</c:v>
                  </c:pt>
                  <c:pt idx="1">
                    <c:v>3.404351034171459E-3</c:v>
                  </c:pt>
                  <c:pt idx="2">
                    <c:v>2.7928401913677593E-3</c:v>
                  </c:pt>
                  <c:pt idx="3">
                    <c:v>1.7728224555645198E-3</c:v>
                  </c:pt>
                  <c:pt idx="4">
                    <c:v>4.0928016240055166E-3</c:v>
                  </c:pt>
                  <c:pt idx="5">
                    <c:v>3.004116944246659E-3</c:v>
                  </c:pt>
                  <c:pt idx="6">
                    <c:v>2.9798930223096276E-3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Complete'!$M$19:$S$19</c:f>
              <c:numCache>
                <c:formatCode>General</c:formatCode>
                <c:ptCount val="7"/>
                <c:pt idx="0">
                  <c:v>2.7924264911678952E-3</c:v>
                </c:pt>
                <c:pt idx="1">
                  <c:v>1.1858438524184891E-3</c:v>
                </c:pt>
                <c:pt idx="2">
                  <c:v>-4.9176407242424889E-3</c:v>
                </c:pt>
                <c:pt idx="3">
                  <c:v>3.1619952219914664E-3</c:v>
                </c:pt>
                <c:pt idx="4">
                  <c:v>8.8997695996317922E-3</c:v>
                </c:pt>
                <c:pt idx="5">
                  <c:v>9.8262402255912557E-3</c:v>
                </c:pt>
                <c:pt idx="6">
                  <c:v>9.6653523702373914E-3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B-406A-8A10-BDA7982BD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'pHEMAMPC8020 Complete'!$L$20</c:f>
              <c:strCache>
                <c:ptCount val="1"/>
                <c:pt idx="0">
                  <c:v>3.1711 .. 2.7248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'pHEMAMPC8020 Complete'!$M$30:$S$30</c:f>
                <c:numCache>
                  <c:formatCode>General</c:formatCode>
                  <c:ptCount val="7"/>
                  <c:pt idx="0">
                    <c:v>1.2082271270729695E-4</c:v>
                  </c:pt>
                  <c:pt idx="1">
                    <c:v>1.9493054731329344E-3</c:v>
                  </c:pt>
                  <c:pt idx="2">
                    <c:v>1.7025473380617134E-3</c:v>
                  </c:pt>
                  <c:pt idx="3">
                    <c:v>9.7107441839522086E-4</c:v>
                  </c:pt>
                  <c:pt idx="4">
                    <c:v>2.6066194320788429E-3</c:v>
                  </c:pt>
                  <c:pt idx="5">
                    <c:v>1.9289884232555536E-3</c:v>
                  </c:pt>
                  <c:pt idx="6">
                    <c:v>1.7744996775779466E-3</c:v>
                  </c:pt>
                </c:numCache>
              </c:numRef>
            </c:plus>
            <c:minus>
              <c:numRef>
                <c:f>'pHEMAMPC8020 Complete'!$M$30:$S$30</c:f>
                <c:numCache>
                  <c:formatCode>General</c:formatCode>
                  <c:ptCount val="7"/>
                  <c:pt idx="0">
                    <c:v>1.2082271270729695E-4</c:v>
                  </c:pt>
                  <c:pt idx="1">
                    <c:v>1.9493054731329344E-3</c:v>
                  </c:pt>
                  <c:pt idx="2">
                    <c:v>1.7025473380617134E-3</c:v>
                  </c:pt>
                  <c:pt idx="3">
                    <c:v>9.7107441839522086E-4</c:v>
                  </c:pt>
                  <c:pt idx="4">
                    <c:v>2.6066194320788429E-3</c:v>
                  </c:pt>
                  <c:pt idx="5">
                    <c:v>1.9289884232555536E-3</c:v>
                  </c:pt>
                  <c:pt idx="6">
                    <c:v>1.7744996775779466E-3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Complete'!$M$20:$S$20</c:f>
              <c:numCache>
                <c:formatCode>General</c:formatCode>
                <c:ptCount val="7"/>
                <c:pt idx="0">
                  <c:v>4.7591970448912719E-4</c:v>
                </c:pt>
                <c:pt idx="1">
                  <c:v>-2.6050649089640949E-4</c:v>
                </c:pt>
                <c:pt idx="2">
                  <c:v>-4.1272130029256617E-3</c:v>
                </c:pt>
                <c:pt idx="3">
                  <c:v>7.9194880491378515E-4</c:v>
                </c:pt>
                <c:pt idx="4">
                  <c:v>3.585329793411128E-3</c:v>
                </c:pt>
                <c:pt idx="5">
                  <c:v>3.0533418948960468E-3</c:v>
                </c:pt>
                <c:pt idx="6">
                  <c:v>2.3562776668208992E-3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E-403E-8323-FC3D87602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'pHEMAMPC8020 Complete'!$L$21</c:f>
              <c:strCache>
                <c:ptCount val="1"/>
                <c:pt idx="0">
                  <c:v>2.7248 .. 2.3415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'pHEMAMPC8020 Complete'!$M$31:$S$31</c:f>
                <c:numCache>
                  <c:formatCode>General</c:formatCode>
                  <c:ptCount val="7"/>
                  <c:pt idx="0">
                    <c:v>9.3756960004018233E-4</c:v>
                  </c:pt>
                  <c:pt idx="1">
                    <c:v>4.6180870415898469E-3</c:v>
                  </c:pt>
                  <c:pt idx="2">
                    <c:v>2.402291605373582E-3</c:v>
                  </c:pt>
                  <c:pt idx="3">
                    <c:v>2.7074202704247463E-3</c:v>
                  </c:pt>
                  <c:pt idx="4">
                    <c:v>4.2130506230550818E-3</c:v>
                  </c:pt>
                  <c:pt idx="5">
                    <c:v>3.7784750711871888E-3</c:v>
                  </c:pt>
                  <c:pt idx="6">
                    <c:v>3.5911695257130729E-3</c:v>
                  </c:pt>
                </c:numCache>
              </c:numRef>
            </c:plus>
            <c:minus>
              <c:numRef>
                <c:f>'pHEMAMPC8020 Complete'!$M$31:$S$31</c:f>
                <c:numCache>
                  <c:formatCode>General</c:formatCode>
                  <c:ptCount val="7"/>
                  <c:pt idx="0">
                    <c:v>9.3756960004018233E-4</c:v>
                  </c:pt>
                  <c:pt idx="1">
                    <c:v>4.6180870415898469E-3</c:v>
                  </c:pt>
                  <c:pt idx="2">
                    <c:v>2.402291605373582E-3</c:v>
                  </c:pt>
                  <c:pt idx="3">
                    <c:v>2.7074202704247463E-3</c:v>
                  </c:pt>
                  <c:pt idx="4">
                    <c:v>4.2130506230550818E-3</c:v>
                  </c:pt>
                  <c:pt idx="5">
                    <c:v>3.7784750711871888E-3</c:v>
                  </c:pt>
                  <c:pt idx="6">
                    <c:v>3.5911695257130729E-3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Complete'!$M$21:$S$21</c:f>
              <c:numCache>
                <c:formatCode>General</c:formatCode>
                <c:ptCount val="7"/>
                <c:pt idx="0">
                  <c:v>-5.0607416603484189E-3</c:v>
                </c:pt>
                <c:pt idx="1">
                  <c:v>-9.4066266708098967E-3</c:v>
                </c:pt>
                <c:pt idx="2">
                  <c:v>-1.4911097458484355E-2</c:v>
                </c:pt>
                <c:pt idx="3">
                  <c:v>-1.4903959505720578E-2</c:v>
                </c:pt>
                <c:pt idx="4">
                  <c:v>-8.5096240571293502E-3</c:v>
                </c:pt>
                <c:pt idx="5">
                  <c:v>-5.0613103876467258E-3</c:v>
                </c:pt>
                <c:pt idx="6">
                  <c:v>-1.0380810821744751E-2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C-4515-94BC-AF3F82AC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Complete'!$L$22</c:f>
              <c:strCache>
                <c:ptCount val="1"/>
                <c:pt idx="0">
                  <c:v>3.4427 .. 3.2625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Complete'!$M$33:$S$33</c:f>
                <c:numCache>
                  <c:formatCode>General</c:formatCode>
                  <c:ptCount val="7"/>
                  <c:pt idx="0">
                    <c:v>1.389235296310251E-3</c:v>
                  </c:pt>
                  <c:pt idx="1">
                    <c:v>3.314466401242346E-4</c:v>
                  </c:pt>
                  <c:pt idx="2">
                    <c:v>8.1572263296062722E-4</c:v>
                  </c:pt>
                  <c:pt idx="3">
                    <c:v>1.0925036875955869E-3</c:v>
                  </c:pt>
                  <c:pt idx="4">
                    <c:v>1.0529456802930868E-3</c:v>
                  </c:pt>
                  <c:pt idx="5">
                    <c:v>8.8400520504467296E-4</c:v>
                  </c:pt>
                  <c:pt idx="6">
                    <c:v>3.9522519188509112E-4</c:v>
                  </c:pt>
                </c:numCache>
              </c:numRef>
            </c:plus>
            <c:minus>
              <c:numRef>
                <c:f>'E3 Complete'!$M$33:$S$33</c:f>
                <c:numCache>
                  <c:formatCode>General</c:formatCode>
                  <c:ptCount val="7"/>
                  <c:pt idx="0">
                    <c:v>1.389235296310251E-3</c:v>
                  </c:pt>
                  <c:pt idx="1">
                    <c:v>3.314466401242346E-4</c:v>
                  </c:pt>
                  <c:pt idx="2">
                    <c:v>8.1572263296062722E-4</c:v>
                  </c:pt>
                  <c:pt idx="3">
                    <c:v>1.0925036875955869E-3</c:v>
                  </c:pt>
                  <c:pt idx="4">
                    <c:v>1.0529456802930868E-3</c:v>
                  </c:pt>
                  <c:pt idx="5">
                    <c:v>8.8400520504467296E-4</c:v>
                  </c:pt>
                  <c:pt idx="6">
                    <c:v>3.9522519188509112E-4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Complete'!$M$22:$S$22</c:f>
              <c:numCache>
                <c:formatCode>General</c:formatCode>
                <c:ptCount val="7"/>
                <c:pt idx="0">
                  <c:v>2.0286843212197719E-3</c:v>
                </c:pt>
                <c:pt idx="1">
                  <c:v>3.4898940217772379E-3</c:v>
                </c:pt>
                <c:pt idx="2">
                  <c:v>4.6537692818957449E-3</c:v>
                </c:pt>
                <c:pt idx="3">
                  <c:v>6.149172797063336E-3</c:v>
                </c:pt>
                <c:pt idx="4">
                  <c:v>6.4126705196811693E-3</c:v>
                </c:pt>
                <c:pt idx="5">
                  <c:v>6.2715678116400759E-3</c:v>
                </c:pt>
                <c:pt idx="6">
                  <c:v>7.5309710713602858E-3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0-40A3-B883-6DB6E53E9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'pHEMAMPC8020 Complete'!$L$22</c:f>
              <c:strCache>
                <c:ptCount val="1"/>
                <c:pt idx="0">
                  <c:v>2.1851 .. 1.4617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'pHEMAMPC8020 Complete'!$M$32:$S$32</c:f>
                <c:numCache>
                  <c:formatCode>General</c:formatCode>
                  <c:ptCount val="7"/>
                  <c:pt idx="0">
                    <c:v>4.3753680942018244E-4</c:v>
                  </c:pt>
                  <c:pt idx="1">
                    <c:v>3.5690717082572832E-3</c:v>
                  </c:pt>
                  <c:pt idx="2">
                    <c:v>1.4240670976173333E-3</c:v>
                  </c:pt>
                  <c:pt idx="3">
                    <c:v>2.3287358923264321E-3</c:v>
                  </c:pt>
                  <c:pt idx="4">
                    <c:v>4.6986305882868199E-3</c:v>
                  </c:pt>
                  <c:pt idx="5">
                    <c:v>5.4783279672074156E-3</c:v>
                  </c:pt>
                  <c:pt idx="6">
                    <c:v>5.2849603779338448E-3</c:v>
                  </c:pt>
                </c:numCache>
              </c:numRef>
            </c:plus>
            <c:minus>
              <c:numRef>
                <c:f>'pHEMAMPC8020 Complete'!$M$32:$S$32</c:f>
                <c:numCache>
                  <c:formatCode>General</c:formatCode>
                  <c:ptCount val="7"/>
                  <c:pt idx="0">
                    <c:v>4.3753680942018244E-4</c:v>
                  </c:pt>
                  <c:pt idx="1">
                    <c:v>3.5690717082572832E-3</c:v>
                  </c:pt>
                  <c:pt idx="2">
                    <c:v>1.4240670976173333E-3</c:v>
                  </c:pt>
                  <c:pt idx="3">
                    <c:v>2.3287358923264321E-3</c:v>
                  </c:pt>
                  <c:pt idx="4">
                    <c:v>4.6986305882868199E-3</c:v>
                  </c:pt>
                  <c:pt idx="5">
                    <c:v>5.4783279672074156E-3</c:v>
                  </c:pt>
                  <c:pt idx="6">
                    <c:v>5.2849603779338448E-3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'pHEMAMPC8020 Complete'!$M$15:$S$15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Complete'!$M$22:$S$22</c:f>
              <c:numCache>
                <c:formatCode>General</c:formatCode>
                <c:ptCount val="7"/>
                <c:pt idx="0">
                  <c:v>-2.6369637508345599E-3</c:v>
                </c:pt>
                <c:pt idx="1">
                  <c:v>-4.6325441772282266E-3</c:v>
                </c:pt>
                <c:pt idx="2">
                  <c:v>-1.444458607598517E-2</c:v>
                </c:pt>
                <c:pt idx="3">
                  <c:v>-1.3417434791946549E-2</c:v>
                </c:pt>
                <c:pt idx="4">
                  <c:v>-7.1518404360915964E-3</c:v>
                </c:pt>
                <c:pt idx="5">
                  <c:v>-3.7165739553484405E-3</c:v>
                </c:pt>
                <c:pt idx="6">
                  <c:v>-5.5689810586263796E-3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A-4D61-A55D-4269483A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Hydroxypropyl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'pHEMAMPC8020 Complete'!$V$44:$AB$44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Complete'!$V$47:$AB$47</c:f>
              <c:numCache>
                <c:formatCode>General</c:formatCode>
                <c:ptCount val="7"/>
                <c:pt idx="0">
                  <c:v>7.4371541271680388E-3</c:v>
                </c:pt>
                <c:pt idx="1">
                  <c:v>1.2545255185956583E-2</c:v>
                </c:pt>
                <c:pt idx="2">
                  <c:v>1.6076543405115815E-2</c:v>
                </c:pt>
                <c:pt idx="3">
                  <c:v>1.8528873390525731E-2</c:v>
                </c:pt>
                <c:pt idx="4">
                  <c:v>2.0237333957384064E-2</c:v>
                </c:pt>
                <c:pt idx="5">
                  <c:v>2.143021724089382E-2</c:v>
                </c:pt>
                <c:pt idx="6">
                  <c:v>2.226441440993155E-2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5-487A-95CD-5BBD9CD49AF5}"/>
            </c:ext>
          </c:extLst>
        </c:ser>
        <c:ser>
          <c:idx val="3"/>
          <c:order val="3"/>
          <c:tx>
            <c:v>Propyl Model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'pHEMAMPC8020 Complete'!$V$44:$AB$44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Complete'!$V$46:$AB$46</c:f>
              <c:numCache>
                <c:formatCode>General</c:formatCode>
                <c:ptCount val="7"/>
                <c:pt idx="0">
                  <c:v>4.62515151374749E-3</c:v>
                </c:pt>
                <c:pt idx="1">
                  <c:v>7.8111203006393081E-3</c:v>
                </c:pt>
                <c:pt idx="2">
                  <c:v>1.0018042716497732E-2</c:v>
                </c:pt>
                <c:pt idx="3">
                  <c:v>1.1552792958037716E-2</c:v>
                </c:pt>
                <c:pt idx="4">
                  <c:v>1.2623042118786516E-2</c:v>
                </c:pt>
                <c:pt idx="5">
                  <c:v>1.3370818590231141E-2</c:v>
                </c:pt>
                <c:pt idx="6">
                  <c:v>1.3893994838782142E-2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E5-487A-95CD-5BBD9CD49AF5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'pHEMAMPC8020 Complete'!$V$44:$AB$44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Complete'!$V$45:$AB$45</c:f>
              <c:numCache>
                <c:formatCode>General</c:formatCode>
                <c:ptCount val="7"/>
                <c:pt idx="0">
                  <c:v>3.5996977197246785E-3</c:v>
                </c:pt>
                <c:pt idx="1">
                  <c:v>6.1262573599327325E-3</c:v>
                </c:pt>
                <c:pt idx="2">
                  <c:v>7.8996017106401882E-3</c:v>
                </c:pt>
                <c:pt idx="3">
                  <c:v>9.1442785178447363E-3</c:v>
                </c:pt>
                <c:pt idx="4">
                  <c:v>1.0017893590842191E-2</c:v>
                </c:pt>
                <c:pt idx="5">
                  <c:v>1.0631067461641986E-2</c:v>
                </c:pt>
                <c:pt idx="6">
                  <c:v>1.1061442586170889E-2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E5-487A-95CD-5BBD9CD4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Hydroxypropyl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'pHEMAMPC8020 Complete'!$V$38:$AB$38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Complete'!$V$41:$AB$41</c:f>
              <c:numCache>
                <c:formatCode>General</c:formatCode>
                <c:ptCount val="7"/>
                <c:pt idx="0">
                  <c:v>-5.2739275016691197E-3</c:v>
                </c:pt>
                <c:pt idx="1">
                  <c:v>-9.2650883544564532E-3</c:v>
                </c:pt>
                <c:pt idx="2">
                  <c:v>-2.888917215197034E-2</c:v>
                </c:pt>
                <c:pt idx="3">
                  <c:v>-2.6834869583893098E-2</c:v>
                </c:pt>
                <c:pt idx="4">
                  <c:v>-1.4303680872183193E-2</c:v>
                </c:pt>
                <c:pt idx="5">
                  <c:v>-7.4331479106968809E-3</c:v>
                </c:pt>
                <c:pt idx="6">
                  <c:v>-1.1137962117252759E-2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5-487A-95CD-5BBD9CD49AF5}"/>
            </c:ext>
          </c:extLst>
        </c:ser>
        <c:ser>
          <c:idx val="2"/>
          <c:order val="2"/>
          <c:tx>
            <c:v>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'pHEMAMPC8020 Complete'!$V$38:$AB$38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Complete'!$V$40:$AB$40</c:f>
              <c:numCache>
                <c:formatCode>General</c:formatCode>
                <c:ptCount val="7"/>
                <c:pt idx="0">
                  <c:v>-1.0121483320696838E-2</c:v>
                </c:pt>
                <c:pt idx="1">
                  <c:v>-1.8813253341619793E-2</c:v>
                </c:pt>
                <c:pt idx="2">
                  <c:v>-2.9822194916968709E-2</c:v>
                </c:pt>
                <c:pt idx="3">
                  <c:v>-2.9807919011441156E-2</c:v>
                </c:pt>
                <c:pt idx="4">
                  <c:v>-1.70192481142587E-2</c:v>
                </c:pt>
                <c:pt idx="5">
                  <c:v>-1.0122620775293452E-2</c:v>
                </c:pt>
                <c:pt idx="6">
                  <c:v>-2.0761621643489502E-2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E5-487A-95CD-5BBD9CD49AF5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'pHEMAMPC8020 Complete'!$V$38:$AB$38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'pHEMAMPC8020 Complete'!$V$39:$AB$39</c:f>
              <c:numCache>
                <c:formatCode>General</c:formatCode>
                <c:ptCount val="7"/>
                <c:pt idx="0">
                  <c:v>9.5183940897825437E-4</c:v>
                </c:pt>
                <c:pt idx="1">
                  <c:v>-5.2101298179281898E-4</c:v>
                </c:pt>
                <c:pt idx="2">
                  <c:v>-8.2544260058513234E-3</c:v>
                </c:pt>
                <c:pt idx="3">
                  <c:v>1.5838976098275703E-3</c:v>
                </c:pt>
                <c:pt idx="4">
                  <c:v>7.170659586822256E-3</c:v>
                </c:pt>
                <c:pt idx="5">
                  <c:v>6.1066837897920936E-3</c:v>
                </c:pt>
                <c:pt idx="6">
                  <c:v>4.7125553336417984E-3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E5-487A-95CD-5BBD9CD4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layout>
        <c:manualLayout>
          <c:xMode val="edge"/>
          <c:yMode val="edge"/>
          <c:x val="0.21216258617553757"/>
          <c:y val="1.4519056261343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3"/>
              <c:pt idx="0">
                <c:v>Ring Backbone</c:v>
              </c:pt>
              <c:pt idx="1">
                <c:v>Propyl</c:v>
              </c:pt>
              <c:pt idx="2">
                <c:v>Hydroxypropyl</c:v>
              </c:pt>
            </c:strLit>
          </c:cat>
          <c:val>
            <c:numRef>
              <c:f>'pHEMAMPC8020 Complete'!$AA$59:$AA$61</c:f>
              <c:numCache>
                <c:formatCode>General</c:formatCode>
                <c:ptCount val="3"/>
                <c:pt idx="0">
                  <c:v>1.0614529956553027E-2</c:v>
                </c:pt>
                <c:pt idx="1">
                  <c:v>0.80650645595516834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2-4A1E-A5BB-31858AAC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(1)'!$S$14:$Y$14</c:f>
              <c:numCache>
                <c:formatCode>General</c:formatCode>
                <c:ptCount val="7"/>
                <c:pt idx="0">
                  <c:v>-6.5781959763622881E-3</c:v>
                </c:pt>
                <c:pt idx="1">
                  <c:v>-1.3029653864835579E-2</c:v>
                </c:pt>
                <c:pt idx="2">
                  <c:v>-1.9043782229295432E-2</c:v>
                </c:pt>
                <c:pt idx="3">
                  <c:v>-2.8813895953972265E-2</c:v>
                </c:pt>
                <c:pt idx="4">
                  <c:v>-2.3717139582584888E-2</c:v>
                </c:pt>
                <c:pt idx="5">
                  <c:v>-1.3806186755410135E-2</c:v>
                </c:pt>
                <c:pt idx="6">
                  <c:v>2.9635997564043066E-2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C-48DE-AD72-17B52B8A2C9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(1)'!$S$15:$Y$15</c:f>
              <c:numCache>
                <c:formatCode>General</c:formatCode>
                <c:ptCount val="7"/>
                <c:pt idx="0">
                  <c:v>-4.6264234129932864E-3</c:v>
                </c:pt>
                <c:pt idx="1">
                  <c:v>-9.1848817723876389E-3</c:v>
                </c:pt>
                <c:pt idx="2">
                  <c:v>-1.2467636839310186E-2</c:v>
                </c:pt>
                <c:pt idx="3">
                  <c:v>-1.9513087775773104E-2</c:v>
                </c:pt>
                <c:pt idx="4">
                  <c:v>-1.5935032400107813E-2</c:v>
                </c:pt>
                <c:pt idx="5">
                  <c:v>-8.8696278477352619E-3</c:v>
                </c:pt>
                <c:pt idx="6">
                  <c:v>2.8392935273157668E-2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C-48DE-AD72-17B52B8A2C9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(1)'!$S$16:$Y$16</c:f>
              <c:numCache>
                <c:formatCode>General</c:formatCode>
                <c:ptCount val="7"/>
                <c:pt idx="0">
                  <c:v>-3.3584717359285694E-3</c:v>
                </c:pt>
                <c:pt idx="1">
                  <c:v>-8.6597567713153408E-3</c:v>
                </c:pt>
                <c:pt idx="2">
                  <c:v>-1.0709396761975704E-2</c:v>
                </c:pt>
                <c:pt idx="3">
                  <c:v>-1.5476082560531098E-2</c:v>
                </c:pt>
                <c:pt idx="4">
                  <c:v>-1.0995263607278091E-2</c:v>
                </c:pt>
                <c:pt idx="5">
                  <c:v>-2.7206770076656475E-3</c:v>
                </c:pt>
                <c:pt idx="6">
                  <c:v>3.6545892100671926E-2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CC-48DE-AD72-17B52B8A2C9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(1)'!$S$17:$Y$17</c:f>
              <c:numCache>
                <c:formatCode>General</c:formatCode>
                <c:ptCount val="7"/>
                <c:pt idx="0">
                  <c:v>-1.5706135750358569E-4</c:v>
                </c:pt>
                <c:pt idx="1">
                  <c:v>-5.5260905461527957E-3</c:v>
                </c:pt>
                <c:pt idx="2">
                  <c:v>-5.3562452421723195E-3</c:v>
                </c:pt>
                <c:pt idx="3">
                  <c:v>-5.5749710153831294E-3</c:v>
                </c:pt>
                <c:pt idx="4">
                  <c:v>-1.8448758877276572E-3</c:v>
                </c:pt>
                <c:pt idx="5">
                  <c:v>4.0612016446427883E-3</c:v>
                </c:pt>
                <c:pt idx="6">
                  <c:v>4.7362145218184014E-2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CC-48DE-AD72-17B52B8A2C9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'pSBT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(1)'!$S$18:$Y$18</c:f>
              <c:numCache>
                <c:formatCode>General</c:formatCode>
                <c:ptCount val="7"/>
                <c:pt idx="0">
                  <c:v>-3.119487238447106E-3</c:v>
                </c:pt>
                <c:pt idx="1">
                  <c:v>-8.3971905047593668E-3</c:v>
                </c:pt>
                <c:pt idx="2">
                  <c:v>-1.1437544291218467E-2</c:v>
                </c:pt>
                <c:pt idx="3">
                  <c:v>-1.3449523073043999E-2</c:v>
                </c:pt>
                <c:pt idx="4">
                  <c:v>-1.087330345488381E-2</c:v>
                </c:pt>
                <c:pt idx="5">
                  <c:v>-5.7270419314026924E-3</c:v>
                </c:pt>
                <c:pt idx="6">
                  <c:v>3.2209129413001338E-2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CC-48DE-AD72-17B52B8A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(2)'!$S$14:$Y$14</c:f>
              <c:numCache>
                <c:formatCode>General</c:formatCode>
                <c:ptCount val="7"/>
                <c:pt idx="0">
                  <c:v>-6.0063541517276922E-3</c:v>
                </c:pt>
                <c:pt idx="1">
                  <c:v>-3.0347842650806376E-3</c:v>
                </c:pt>
                <c:pt idx="2">
                  <c:v>-1.2611686275021796E-3</c:v>
                </c:pt>
                <c:pt idx="3">
                  <c:v>2.4663879320548786E-3</c:v>
                </c:pt>
                <c:pt idx="4">
                  <c:v>2.3720784824935694E-2</c:v>
                </c:pt>
                <c:pt idx="5">
                  <c:v>7.2278569889185504E-2</c:v>
                </c:pt>
                <c:pt idx="6">
                  <c:v>0.11212559331165667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B-4982-AB97-B323881488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(2)'!$S$15:$Y$15</c:f>
              <c:numCache>
                <c:formatCode>General</c:formatCode>
                <c:ptCount val="7"/>
                <c:pt idx="0">
                  <c:v>-3.233470261322507E-3</c:v>
                </c:pt>
                <c:pt idx="1">
                  <c:v>-2.1537378173645703E-3</c:v>
                </c:pt>
                <c:pt idx="2">
                  <c:v>-1.6968075485511726E-3</c:v>
                </c:pt>
                <c:pt idx="3">
                  <c:v>8.857156313314396E-5</c:v>
                </c:pt>
                <c:pt idx="4">
                  <c:v>1.8146638098209596E-2</c:v>
                </c:pt>
                <c:pt idx="5">
                  <c:v>5.571027341776618E-2</c:v>
                </c:pt>
                <c:pt idx="6">
                  <c:v>8.9354914809342115E-2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CB-4982-AB97-B3238814885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(2)'!$S$16:$Y$16</c:f>
              <c:numCache>
                <c:formatCode>General</c:formatCode>
                <c:ptCount val="7"/>
                <c:pt idx="0">
                  <c:v>-9.3520022601279659E-3</c:v>
                </c:pt>
                <c:pt idx="1">
                  <c:v>-8.5409933808709953E-4</c:v>
                </c:pt>
                <c:pt idx="2">
                  <c:v>1.5491809142832032E-3</c:v>
                </c:pt>
                <c:pt idx="3">
                  <c:v>6.1106527264722594E-3</c:v>
                </c:pt>
                <c:pt idx="4">
                  <c:v>2.7005906712058582E-2</c:v>
                </c:pt>
                <c:pt idx="5">
                  <c:v>6.4381846662430853E-2</c:v>
                </c:pt>
                <c:pt idx="6">
                  <c:v>9.4813861558832674E-2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CB-4982-AB97-B3238814885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(2)'!$S$17:$Y$17</c:f>
              <c:numCache>
                <c:formatCode>General</c:formatCode>
                <c:ptCount val="7"/>
                <c:pt idx="0">
                  <c:v>-9.0116625029786294E-3</c:v>
                </c:pt>
                <c:pt idx="1">
                  <c:v>-4.8366438062155719E-4</c:v>
                </c:pt>
                <c:pt idx="2">
                  <c:v>2.9978950393172101E-3</c:v>
                </c:pt>
                <c:pt idx="3">
                  <c:v>1.0065017557313663E-2</c:v>
                </c:pt>
                <c:pt idx="4">
                  <c:v>3.1473870631558876E-2</c:v>
                </c:pt>
                <c:pt idx="5">
                  <c:v>6.5425262416120261E-2</c:v>
                </c:pt>
                <c:pt idx="6">
                  <c:v>9.9818607110907162E-2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CB-4982-AB97-B3238814885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'pSBT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(2)'!$S$18:$Y$18</c:f>
              <c:numCache>
                <c:formatCode>General</c:formatCode>
                <c:ptCount val="7"/>
                <c:pt idx="0">
                  <c:v>-1.0262309612652001E-2</c:v>
                </c:pt>
                <c:pt idx="1">
                  <c:v>-3.5694085773680832E-4</c:v>
                </c:pt>
                <c:pt idx="2">
                  <c:v>1.723596363799247E-3</c:v>
                </c:pt>
                <c:pt idx="3">
                  <c:v>9.9156856754004912E-3</c:v>
                </c:pt>
                <c:pt idx="4">
                  <c:v>2.5331917844701124E-2</c:v>
                </c:pt>
                <c:pt idx="5">
                  <c:v>5.8020099808491467E-2</c:v>
                </c:pt>
                <c:pt idx="6">
                  <c:v>9.1992344537216761E-2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B-4982-AB97-B32388148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(3)'!$S$14:$Y$14</c:f>
              <c:numCache>
                <c:formatCode>General</c:formatCode>
                <c:ptCount val="7"/>
                <c:pt idx="0">
                  <c:v>-1.2310974263718953E-4</c:v>
                </c:pt>
                <c:pt idx="1">
                  <c:v>-1.5185255358388286E-3</c:v>
                </c:pt>
                <c:pt idx="2">
                  <c:v>5.8502697407192858E-4</c:v>
                </c:pt>
                <c:pt idx="3">
                  <c:v>-2.5869770400003909E-3</c:v>
                </c:pt>
                <c:pt idx="4">
                  <c:v>4.3929199779763816E-3</c:v>
                </c:pt>
                <c:pt idx="5">
                  <c:v>4.646183197820488E-2</c:v>
                </c:pt>
                <c:pt idx="6">
                  <c:v>0.10547836261375772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0-442C-877A-02FCDB1298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(3)'!$S$15:$Y$15</c:f>
              <c:numCache>
                <c:formatCode>General</c:formatCode>
                <c:ptCount val="7"/>
                <c:pt idx="0">
                  <c:v>2.1107468726767934E-3</c:v>
                </c:pt>
                <c:pt idx="1">
                  <c:v>2.4807193390642404E-3</c:v>
                </c:pt>
                <c:pt idx="2">
                  <c:v>3.5022586665715847E-3</c:v>
                </c:pt>
                <c:pt idx="3">
                  <c:v>3.2816098760345669E-3</c:v>
                </c:pt>
                <c:pt idx="4">
                  <c:v>9.0462849943387449E-3</c:v>
                </c:pt>
                <c:pt idx="5">
                  <c:v>4.5943823879231578E-2</c:v>
                </c:pt>
                <c:pt idx="6">
                  <c:v>9.2597493918072704E-2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0-442C-877A-02FCDB1298A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(3)'!$S$16:$Y$16</c:f>
              <c:numCache>
                <c:formatCode>General</c:formatCode>
                <c:ptCount val="7"/>
                <c:pt idx="0">
                  <c:v>1.0113641425968051E-3</c:v>
                </c:pt>
                <c:pt idx="1">
                  <c:v>1.0587923378894025E-3</c:v>
                </c:pt>
                <c:pt idx="2">
                  <c:v>2.9733852641868567E-3</c:v>
                </c:pt>
                <c:pt idx="3">
                  <c:v>2.3995171705085703E-3</c:v>
                </c:pt>
                <c:pt idx="4">
                  <c:v>9.9388975390838318E-3</c:v>
                </c:pt>
                <c:pt idx="5">
                  <c:v>4.658837249548712E-2</c:v>
                </c:pt>
                <c:pt idx="6">
                  <c:v>9.413705428929374E-2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0-442C-877A-02FCDB1298A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(3)'!$S$17:$Y$17</c:f>
              <c:numCache>
                <c:formatCode>General</c:formatCode>
                <c:ptCount val="7"/>
                <c:pt idx="0">
                  <c:v>8.5550635010049839E-3</c:v>
                </c:pt>
                <c:pt idx="1">
                  <c:v>3.6919857229482681E-3</c:v>
                </c:pt>
                <c:pt idx="2">
                  <c:v>5.9360429874065106E-3</c:v>
                </c:pt>
                <c:pt idx="3">
                  <c:v>9.7654825240709175E-3</c:v>
                </c:pt>
                <c:pt idx="4">
                  <c:v>1.8350320192213974E-2</c:v>
                </c:pt>
                <c:pt idx="5">
                  <c:v>5.6345494344451512E-2</c:v>
                </c:pt>
                <c:pt idx="6">
                  <c:v>0.10334607594801987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30-442C-877A-02FCDB1298A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'pSBT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(3)'!$S$18:$Y$18</c:f>
              <c:numCache>
                <c:formatCode>General</c:formatCode>
                <c:ptCount val="7"/>
                <c:pt idx="0">
                  <c:v>7.137980892321468E-3</c:v>
                </c:pt>
                <c:pt idx="1">
                  <c:v>-2.6416363730199534E-4</c:v>
                </c:pt>
                <c:pt idx="2">
                  <c:v>3.8880970300448459E-4</c:v>
                </c:pt>
                <c:pt idx="3">
                  <c:v>1.9043298271131479E-3</c:v>
                </c:pt>
                <c:pt idx="4">
                  <c:v>9.661165467458141E-3</c:v>
                </c:pt>
                <c:pt idx="5">
                  <c:v>4.3570896373578652E-2</c:v>
                </c:pt>
                <c:pt idx="6">
                  <c:v>8.9443671441602798E-2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30-442C-877A-02FCDB12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50741486098363E-2"/>
          <c:y val="9.8713440723038642E-2"/>
          <c:w val="0.91498068944855837"/>
          <c:h val="0.82526288401151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'pSBT Complete'!$L$14</c:f>
              <c:strCache>
                <c:ptCount val="1"/>
                <c:pt idx="0">
                  <c:v>4.5662 .. 4.1605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Complete'!$M$14:$S$14</c:f>
              <c:numCache>
                <c:formatCode>General</c:formatCode>
                <c:ptCount val="7"/>
                <c:pt idx="0">
                  <c:v>-4.2358866235757226E-3</c:v>
                </c:pt>
                <c:pt idx="1">
                  <c:v>-5.8609878885850153E-3</c:v>
                </c:pt>
                <c:pt idx="2">
                  <c:v>-6.5733079609085606E-3</c:v>
                </c:pt>
                <c:pt idx="3">
                  <c:v>-9.6448283539725937E-3</c:v>
                </c:pt>
                <c:pt idx="4">
                  <c:v>1.4655217401090626E-3</c:v>
                </c:pt>
                <c:pt idx="5">
                  <c:v>3.4978071703993419E-2</c:v>
                </c:pt>
                <c:pt idx="6">
                  <c:v>8.2413317829819144E-2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8-4275-9185-F5F5627EB03C}"/>
            </c:ext>
          </c:extLst>
        </c:ser>
        <c:ser>
          <c:idx val="1"/>
          <c:order val="1"/>
          <c:tx>
            <c:strRef>
              <c:f>'pSBT Complete'!$L$15</c:f>
              <c:strCache>
                <c:ptCount val="1"/>
                <c:pt idx="0">
                  <c:v>4.1605 .. 3.8818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Complete'!$M$15:$S$15</c:f>
              <c:numCache>
                <c:formatCode>General</c:formatCode>
                <c:ptCount val="7"/>
                <c:pt idx="0">
                  <c:v>-1.9163822672130001E-3</c:v>
                </c:pt>
                <c:pt idx="1">
                  <c:v>-2.9526334168959896E-3</c:v>
                </c:pt>
                <c:pt idx="2">
                  <c:v>-3.5540619070965917E-3</c:v>
                </c:pt>
                <c:pt idx="3">
                  <c:v>-5.3809687788684652E-3</c:v>
                </c:pt>
                <c:pt idx="4">
                  <c:v>3.7526302308135092E-3</c:v>
                </c:pt>
                <c:pt idx="5">
                  <c:v>3.0928156483087499E-2</c:v>
                </c:pt>
                <c:pt idx="6">
                  <c:v>7.0115114666857492E-2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8-4275-9185-F5F5627EB03C}"/>
            </c:ext>
          </c:extLst>
        </c:ser>
        <c:ser>
          <c:idx val="2"/>
          <c:order val="2"/>
          <c:tx>
            <c:strRef>
              <c:f>'pSBT Complete'!$L$16</c:f>
              <c:strCache>
                <c:ptCount val="1"/>
                <c:pt idx="0">
                  <c:v>3.8818 .. 3.5200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Complete'!$M$16:$S$16</c:f>
              <c:numCache>
                <c:formatCode>General</c:formatCode>
                <c:ptCount val="7"/>
                <c:pt idx="0">
                  <c:v>-3.8997032844865771E-3</c:v>
                </c:pt>
                <c:pt idx="1">
                  <c:v>-2.8183545905043454E-3</c:v>
                </c:pt>
                <c:pt idx="2">
                  <c:v>-2.062276861168548E-3</c:v>
                </c:pt>
                <c:pt idx="3">
                  <c:v>-2.321970887850089E-3</c:v>
                </c:pt>
                <c:pt idx="4">
                  <c:v>8.6498468812881077E-3</c:v>
                </c:pt>
                <c:pt idx="5">
                  <c:v>3.6083180716750769E-2</c:v>
                </c:pt>
                <c:pt idx="6">
                  <c:v>7.5165602649599442E-2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8-4275-9185-F5F5627EB03C}"/>
            </c:ext>
          </c:extLst>
        </c:ser>
        <c:ser>
          <c:idx val="3"/>
          <c:order val="3"/>
          <c:tx>
            <c:strRef>
              <c:f>'pSBT Complete'!$L$17</c:f>
              <c:strCache>
                <c:ptCount val="1"/>
                <c:pt idx="0">
                  <c:v>3.5200 .. 3.1668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Complete'!$M$17:$S$17</c:f>
              <c:numCache>
                <c:formatCode>General</c:formatCode>
                <c:ptCount val="7"/>
                <c:pt idx="0">
                  <c:v>-2.0455345315907708E-4</c:v>
                </c:pt>
                <c:pt idx="1">
                  <c:v>-7.725897346086948E-4</c:v>
                </c:pt>
                <c:pt idx="2">
                  <c:v>1.1925642615171338E-3</c:v>
                </c:pt>
                <c:pt idx="3">
                  <c:v>4.7518430220004834E-3</c:v>
                </c:pt>
                <c:pt idx="4">
                  <c:v>1.599310497868173E-2</c:v>
                </c:pt>
                <c:pt idx="5">
                  <c:v>4.1943986135071519E-2</c:v>
                </c:pt>
                <c:pt idx="6">
                  <c:v>8.3508942759037016E-2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8-4275-9185-F5F5627EB03C}"/>
            </c:ext>
          </c:extLst>
        </c:ser>
        <c:ser>
          <c:idx val="4"/>
          <c:order val="4"/>
          <c:tx>
            <c:strRef>
              <c:f>'pSBT Complete'!$L$18</c:f>
              <c:strCache>
                <c:ptCount val="1"/>
                <c:pt idx="0">
                  <c:v>3.1711 .. 2.7248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Complete'!$M$18:$S$18</c:f>
              <c:numCache>
                <c:formatCode>General</c:formatCode>
                <c:ptCount val="7"/>
                <c:pt idx="0">
                  <c:v>-2.0812719862592132E-3</c:v>
                </c:pt>
                <c:pt idx="1">
                  <c:v>-3.0060983332660571E-3</c:v>
                </c:pt>
                <c:pt idx="2">
                  <c:v>-3.1083794081382451E-3</c:v>
                </c:pt>
                <c:pt idx="3">
                  <c:v>-5.4316919017678678E-4</c:v>
                </c:pt>
                <c:pt idx="4">
                  <c:v>8.0399266190918171E-3</c:v>
                </c:pt>
                <c:pt idx="5">
                  <c:v>3.1954651416889142E-2</c:v>
                </c:pt>
                <c:pt idx="6">
                  <c:v>7.1215048463940292E-2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58-4275-9185-F5F5627E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7656"/>
        <c:axId val="921729952"/>
      </c:scatterChart>
      <c:valAx>
        <c:axId val="921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952"/>
        <c:crosses val="autoZero"/>
        <c:crossBetween val="midCat"/>
      </c:valAx>
      <c:valAx>
        <c:axId val="921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75499830331219E-2"/>
          <c:y val="0.86141214806919664"/>
          <c:w val="0.92796210500072718"/>
          <c:h val="0.11684871529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'pSBT Complete'!$L$14</c:f>
              <c:strCache>
                <c:ptCount val="1"/>
                <c:pt idx="0">
                  <c:v>4.5662 .. 4.1605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'pSBT Complete'!$M$22:$S$22</c:f>
                <c:numCache>
                  <c:formatCode>General</c:formatCode>
                  <c:ptCount val="7"/>
                  <c:pt idx="0">
                    <c:v>2.0630035564993777E-3</c:v>
                  </c:pt>
                  <c:pt idx="1">
                    <c:v>3.6109596620469112E-3</c:v>
                  </c:pt>
                  <c:pt idx="2">
                    <c:v>6.2579724061576645E-3</c:v>
                  </c:pt>
                  <c:pt idx="3">
                    <c:v>9.6949125640756681E-3</c:v>
                  </c:pt>
                  <c:pt idx="4">
                    <c:v>1.3772150804621512E-2</c:v>
                  </c:pt>
                  <c:pt idx="5">
                    <c:v>2.5505253669041605E-2</c:v>
                  </c:pt>
                  <c:pt idx="6">
                    <c:v>2.6458335610383094E-2</c:v>
                  </c:pt>
                </c:numCache>
              </c:numRef>
            </c:plus>
            <c:minus>
              <c:numRef>
                <c:f>'pSBT Complete'!$M$22:$S$22</c:f>
                <c:numCache>
                  <c:formatCode>General</c:formatCode>
                  <c:ptCount val="7"/>
                  <c:pt idx="0">
                    <c:v>2.0630035564993777E-3</c:v>
                  </c:pt>
                  <c:pt idx="1">
                    <c:v>3.6109596620469112E-3</c:v>
                  </c:pt>
                  <c:pt idx="2">
                    <c:v>6.2579724061576645E-3</c:v>
                  </c:pt>
                  <c:pt idx="3">
                    <c:v>9.6949125640756681E-3</c:v>
                  </c:pt>
                  <c:pt idx="4">
                    <c:v>1.3772150804621512E-2</c:v>
                  </c:pt>
                  <c:pt idx="5">
                    <c:v>2.5505253669041605E-2</c:v>
                  </c:pt>
                  <c:pt idx="6">
                    <c:v>2.6458335610383094E-2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Complete'!$M$14:$S$14</c:f>
              <c:numCache>
                <c:formatCode>General</c:formatCode>
                <c:ptCount val="7"/>
                <c:pt idx="0">
                  <c:v>-4.2358866235757226E-3</c:v>
                </c:pt>
                <c:pt idx="1">
                  <c:v>-5.8609878885850153E-3</c:v>
                </c:pt>
                <c:pt idx="2">
                  <c:v>-6.5733079609085606E-3</c:v>
                </c:pt>
                <c:pt idx="3">
                  <c:v>-9.6448283539725937E-3</c:v>
                </c:pt>
                <c:pt idx="4">
                  <c:v>1.4655217401090626E-3</c:v>
                </c:pt>
                <c:pt idx="5">
                  <c:v>3.4978071703993419E-2</c:v>
                </c:pt>
                <c:pt idx="6">
                  <c:v>8.2413317829819144E-2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1C-45AA-B5A2-837F76FA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2056"/>
        <c:axId val="832732384"/>
      </c:scatterChart>
      <c:valAx>
        <c:axId val="832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384"/>
        <c:crosses val="autoZero"/>
        <c:crossBetween val="midCat"/>
      </c:valAx>
      <c:valAx>
        <c:axId val="8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'pSBT Complete'!$L$15</c:f>
              <c:strCache>
                <c:ptCount val="1"/>
                <c:pt idx="0">
                  <c:v>4.1605 .. 3.8818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'pSBT Complete'!$M$23:$S$23</c:f>
                <c:numCache>
                  <c:formatCode>General</c:formatCode>
                  <c:ptCount val="7"/>
                  <c:pt idx="0">
                    <c:v>2.0533230345547615E-3</c:v>
                  </c:pt>
                  <c:pt idx="1">
                    <c:v>3.3911766864954031E-3</c:v>
                  </c:pt>
                  <c:pt idx="2">
                    <c:v>4.7027097129012643E-3</c:v>
                  </c:pt>
                  <c:pt idx="3">
                    <c:v>7.1259259965265522E-3</c:v>
                  </c:pt>
                  <c:pt idx="4">
                    <c:v>1.0188345491385651E-2</c:v>
                  </c:pt>
                  <c:pt idx="5">
                    <c:v>2.009762516964958E-2</c:v>
                  </c:pt>
                  <c:pt idx="6">
                    <c:v>2.0882079796156541E-2</c:v>
                  </c:pt>
                </c:numCache>
              </c:numRef>
            </c:plus>
            <c:minus>
              <c:numRef>
                <c:f>'pSBT Complete'!$M$23:$S$23</c:f>
                <c:numCache>
                  <c:formatCode>General</c:formatCode>
                  <c:ptCount val="7"/>
                  <c:pt idx="0">
                    <c:v>2.0533230345547615E-3</c:v>
                  </c:pt>
                  <c:pt idx="1">
                    <c:v>3.3911766864954031E-3</c:v>
                  </c:pt>
                  <c:pt idx="2">
                    <c:v>4.7027097129012643E-3</c:v>
                  </c:pt>
                  <c:pt idx="3">
                    <c:v>7.1259259965265522E-3</c:v>
                  </c:pt>
                  <c:pt idx="4">
                    <c:v>1.0188345491385651E-2</c:v>
                  </c:pt>
                  <c:pt idx="5">
                    <c:v>2.009762516964958E-2</c:v>
                  </c:pt>
                  <c:pt idx="6">
                    <c:v>2.0882079796156541E-2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Complete'!$M$15:$S$15</c:f>
              <c:numCache>
                <c:formatCode>General</c:formatCode>
                <c:ptCount val="7"/>
                <c:pt idx="0">
                  <c:v>-1.9163822672130001E-3</c:v>
                </c:pt>
                <c:pt idx="1">
                  <c:v>-2.9526334168959896E-3</c:v>
                </c:pt>
                <c:pt idx="2">
                  <c:v>-3.5540619070965917E-3</c:v>
                </c:pt>
                <c:pt idx="3">
                  <c:v>-5.3809687788684652E-3</c:v>
                </c:pt>
                <c:pt idx="4">
                  <c:v>3.7526302308135092E-3</c:v>
                </c:pt>
                <c:pt idx="5">
                  <c:v>3.0928156483087499E-2</c:v>
                </c:pt>
                <c:pt idx="6">
                  <c:v>7.0115114666857492E-2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B-477E-87AD-E7981B11C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'pSBT Complete'!$L$16</c:f>
              <c:strCache>
                <c:ptCount val="1"/>
                <c:pt idx="0">
                  <c:v>3.8818 .. 3.5200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'pSBT Complete'!$M$24:$S$24</c:f>
                <c:numCache>
                  <c:formatCode>General</c:formatCode>
                  <c:ptCount val="7"/>
                  <c:pt idx="0">
                    <c:v>3.0038608207409237E-3</c:v>
                  </c:pt>
                  <c:pt idx="1">
                    <c:v>2.9724441805520163E-3</c:v>
                  </c:pt>
                  <c:pt idx="2">
                    <c:v>4.3430634902785889E-3</c:v>
                  </c:pt>
                  <c:pt idx="3">
                    <c:v>6.6637357441029664E-3</c:v>
                  </c:pt>
                  <c:pt idx="4">
                    <c:v>1.0988910699861342E-2</c:v>
                  </c:pt>
                  <c:pt idx="5">
                    <c:v>2.0070346795334558E-2</c:v>
                  </c:pt>
                  <c:pt idx="6">
                    <c:v>1.9310843665172803E-2</c:v>
                  </c:pt>
                </c:numCache>
              </c:numRef>
            </c:plus>
            <c:minus>
              <c:numRef>
                <c:f>'pSBT Complete'!$M$24:$S$24</c:f>
                <c:numCache>
                  <c:formatCode>General</c:formatCode>
                  <c:ptCount val="7"/>
                  <c:pt idx="0">
                    <c:v>3.0038608207409237E-3</c:v>
                  </c:pt>
                  <c:pt idx="1">
                    <c:v>2.9724441805520163E-3</c:v>
                  </c:pt>
                  <c:pt idx="2">
                    <c:v>4.3430634902785889E-3</c:v>
                  </c:pt>
                  <c:pt idx="3">
                    <c:v>6.6637357441029664E-3</c:v>
                  </c:pt>
                  <c:pt idx="4">
                    <c:v>1.0988910699861342E-2</c:v>
                  </c:pt>
                  <c:pt idx="5">
                    <c:v>2.0070346795334558E-2</c:v>
                  </c:pt>
                  <c:pt idx="6">
                    <c:v>1.9310843665172803E-2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Complete'!$M$16:$S$16</c:f>
              <c:numCache>
                <c:formatCode>General</c:formatCode>
                <c:ptCount val="7"/>
                <c:pt idx="0">
                  <c:v>-3.8997032844865771E-3</c:v>
                </c:pt>
                <c:pt idx="1">
                  <c:v>-2.8183545905043454E-3</c:v>
                </c:pt>
                <c:pt idx="2">
                  <c:v>-2.062276861168548E-3</c:v>
                </c:pt>
                <c:pt idx="3">
                  <c:v>-2.321970887850089E-3</c:v>
                </c:pt>
                <c:pt idx="4">
                  <c:v>8.6498468812881077E-3</c:v>
                </c:pt>
                <c:pt idx="5">
                  <c:v>3.6083180716750769E-2</c:v>
                </c:pt>
                <c:pt idx="6">
                  <c:v>7.5165602649599442E-2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F-4681-A905-9CBAE154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'E3 Complete'!$L$23</c:f>
              <c:strCache>
                <c:ptCount val="1"/>
                <c:pt idx="0">
                  <c:v>3.2006 .. 3.0007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'E3 Complete'!$M$34:$S$34</c:f>
                <c:numCache>
                  <c:formatCode>General</c:formatCode>
                  <c:ptCount val="7"/>
                  <c:pt idx="0">
                    <c:v>4.0009815394847588E-3</c:v>
                  </c:pt>
                  <c:pt idx="1">
                    <c:v>1.7568262880847615E-3</c:v>
                  </c:pt>
                  <c:pt idx="2">
                    <c:v>7.9068027021291084E-4</c:v>
                  </c:pt>
                  <c:pt idx="3">
                    <c:v>1.3473965862879902E-3</c:v>
                  </c:pt>
                  <c:pt idx="4">
                    <c:v>2.4883799726876021E-3</c:v>
                  </c:pt>
                  <c:pt idx="5">
                    <c:v>9.344335202737281E-4</c:v>
                  </c:pt>
                  <c:pt idx="6">
                    <c:v>1.2536816952363648E-3</c:v>
                  </c:pt>
                </c:numCache>
              </c:numRef>
            </c:plus>
            <c:minus>
              <c:numRef>
                <c:f>'E3 Complete'!$M$34:$S$34</c:f>
                <c:numCache>
                  <c:formatCode>General</c:formatCode>
                  <c:ptCount val="7"/>
                  <c:pt idx="0">
                    <c:v>4.0009815394847588E-3</c:v>
                  </c:pt>
                  <c:pt idx="1">
                    <c:v>1.7568262880847615E-3</c:v>
                  </c:pt>
                  <c:pt idx="2">
                    <c:v>7.9068027021291084E-4</c:v>
                  </c:pt>
                  <c:pt idx="3">
                    <c:v>1.3473965862879902E-3</c:v>
                  </c:pt>
                  <c:pt idx="4">
                    <c:v>2.4883799726876021E-3</c:v>
                  </c:pt>
                  <c:pt idx="5">
                    <c:v>9.344335202737281E-4</c:v>
                  </c:pt>
                  <c:pt idx="6">
                    <c:v>1.2536816952363648E-3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'E3 Complete'!$M$16:$S$16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'E3 Complete'!$M$23:$S$23</c:f>
              <c:numCache>
                <c:formatCode>General</c:formatCode>
                <c:ptCount val="7"/>
                <c:pt idx="0">
                  <c:v>2.8471653724546574E-3</c:v>
                </c:pt>
                <c:pt idx="1">
                  <c:v>6.1938592785250523E-3</c:v>
                </c:pt>
                <c:pt idx="2">
                  <c:v>8.7770249248616313E-3</c:v>
                </c:pt>
                <c:pt idx="3">
                  <c:v>9.8913416899649668E-3</c:v>
                </c:pt>
                <c:pt idx="4">
                  <c:v>1.0412628037892918E-2</c:v>
                </c:pt>
                <c:pt idx="5">
                  <c:v>9.2121080262354185E-3</c:v>
                </c:pt>
                <c:pt idx="6">
                  <c:v>1.1594410981581748E-2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2-4698-A244-CDDBAA4A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'pSBT Complete'!$L$17</c:f>
              <c:strCache>
                <c:ptCount val="1"/>
                <c:pt idx="0">
                  <c:v>3.5200 .. 3.1668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'pSBT Complete'!$M$25:$S$25</c:f>
                <c:numCache>
                  <c:formatCode>General</c:formatCode>
                  <c:ptCount val="7"/>
                  <c:pt idx="0">
                    <c:v>5.071132590428587E-3</c:v>
                  </c:pt>
                  <c:pt idx="1">
                    <c:v>2.6649478369424979E-3</c:v>
                  </c:pt>
                  <c:pt idx="2">
                    <c:v>3.3824723589866096E-3</c:v>
                  </c:pt>
                  <c:pt idx="3">
                    <c:v>5.1641309830748987E-3</c:v>
                  </c:pt>
                  <c:pt idx="4">
                    <c:v>9.6902367545259691E-3</c:v>
                  </c:pt>
                  <c:pt idx="5">
                    <c:v>1.912188595667301E-2</c:v>
                  </c:pt>
                  <c:pt idx="6">
                    <c:v>1.8102062391191449E-2</c:v>
                  </c:pt>
                </c:numCache>
              </c:numRef>
            </c:plus>
            <c:minus>
              <c:numRef>
                <c:f>'pSBT Complete'!$M$25:$S$25</c:f>
                <c:numCache>
                  <c:formatCode>General</c:formatCode>
                  <c:ptCount val="7"/>
                  <c:pt idx="0">
                    <c:v>5.071132590428587E-3</c:v>
                  </c:pt>
                  <c:pt idx="1">
                    <c:v>2.6649478369424979E-3</c:v>
                  </c:pt>
                  <c:pt idx="2">
                    <c:v>3.3824723589866096E-3</c:v>
                  </c:pt>
                  <c:pt idx="3">
                    <c:v>5.1641309830748987E-3</c:v>
                  </c:pt>
                  <c:pt idx="4">
                    <c:v>9.6902367545259691E-3</c:v>
                  </c:pt>
                  <c:pt idx="5">
                    <c:v>1.912188595667301E-2</c:v>
                  </c:pt>
                  <c:pt idx="6">
                    <c:v>1.8102062391191449E-2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Complete'!$M$17:$S$17</c:f>
              <c:numCache>
                <c:formatCode>General</c:formatCode>
                <c:ptCount val="7"/>
                <c:pt idx="0">
                  <c:v>-2.0455345315907708E-4</c:v>
                </c:pt>
                <c:pt idx="1">
                  <c:v>-7.725897346086948E-4</c:v>
                </c:pt>
                <c:pt idx="2">
                  <c:v>1.1925642615171338E-3</c:v>
                </c:pt>
                <c:pt idx="3">
                  <c:v>4.7518430220004834E-3</c:v>
                </c:pt>
                <c:pt idx="4">
                  <c:v>1.599310497868173E-2</c:v>
                </c:pt>
                <c:pt idx="5">
                  <c:v>4.1943986135071519E-2</c:v>
                </c:pt>
                <c:pt idx="6">
                  <c:v>8.3508942759037016E-2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0-4EC4-9781-57ABD7B90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'pSBT Complete'!$L$18</c:f>
              <c:strCache>
                <c:ptCount val="1"/>
                <c:pt idx="0">
                  <c:v>3.1711 .. 2.7248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'pSBT Complete'!$M$26:$S$26</c:f>
                <c:numCache>
                  <c:formatCode>General</c:formatCode>
                  <c:ptCount val="7"/>
                  <c:pt idx="0">
                    <c:v>5.0497836784286826E-3</c:v>
                  </c:pt>
                  <c:pt idx="1">
                    <c:v>2.6956791354752789E-3</c:v>
                  </c:pt>
                  <c:pt idx="2">
                    <c:v>4.1823699260352173E-3</c:v>
                  </c:pt>
                  <c:pt idx="3">
                    <c:v>6.8550694998743599E-3</c:v>
                  </c:pt>
                  <c:pt idx="4">
                    <c:v>1.0482935719389691E-2</c:v>
                  </c:pt>
                  <c:pt idx="5">
                    <c:v>1.9297041052727049E-2</c:v>
                  </c:pt>
                  <c:pt idx="6">
                    <c:v>1.9516832259986763E-2</c:v>
                  </c:pt>
                </c:numCache>
              </c:numRef>
            </c:plus>
            <c:minus>
              <c:numRef>
                <c:f>'pSBT Complete'!$M$26:$S$26</c:f>
                <c:numCache>
                  <c:formatCode>General</c:formatCode>
                  <c:ptCount val="7"/>
                  <c:pt idx="0">
                    <c:v>5.0497836784286826E-3</c:v>
                  </c:pt>
                  <c:pt idx="1">
                    <c:v>2.6956791354752789E-3</c:v>
                  </c:pt>
                  <c:pt idx="2">
                    <c:v>4.1823699260352173E-3</c:v>
                  </c:pt>
                  <c:pt idx="3">
                    <c:v>6.8550694998743599E-3</c:v>
                  </c:pt>
                  <c:pt idx="4">
                    <c:v>1.0482935719389691E-2</c:v>
                  </c:pt>
                  <c:pt idx="5">
                    <c:v>1.9297041052727049E-2</c:v>
                  </c:pt>
                  <c:pt idx="6">
                    <c:v>1.9516832259986763E-2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Complete'!$M$18:$S$18</c:f>
              <c:numCache>
                <c:formatCode>General</c:formatCode>
                <c:ptCount val="7"/>
                <c:pt idx="0">
                  <c:v>-2.0812719862592132E-3</c:v>
                </c:pt>
                <c:pt idx="1">
                  <c:v>-3.0060983332660571E-3</c:v>
                </c:pt>
                <c:pt idx="2">
                  <c:v>-3.1083794081382451E-3</c:v>
                </c:pt>
                <c:pt idx="3">
                  <c:v>-5.4316919017678678E-4</c:v>
                </c:pt>
                <c:pt idx="4">
                  <c:v>8.0399266190918171E-3</c:v>
                </c:pt>
                <c:pt idx="5">
                  <c:v>3.1954651416889142E-2</c:v>
                </c:pt>
                <c:pt idx="6">
                  <c:v>7.1215048463940292E-2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0-4587-B84A-87C7154DF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42052582410247E-2"/>
          <c:y val="0.12077687932513347"/>
          <c:w val="0.89402618706752568"/>
          <c:h val="0.84751488229362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'pSBT Complete'!#REF!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'pSBT Complete'!#REF!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'pSBT Complete'!$M$13:$S$13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'pSBT Complete'!#REF!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390-4482-AF78-6820BA776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76008"/>
        <c:axId val="583948696"/>
      </c:scatterChart>
      <c:valAx>
        <c:axId val="82537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8696"/>
        <c:crosses val="autoZero"/>
        <c:crossBetween val="midCat"/>
      </c:valAx>
      <c:valAx>
        <c:axId val="583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9759405074367"/>
          <c:y val="5.0925925925925923E-2"/>
          <c:w val="0.86489129483814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Hydroxypropyl 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'pSBT Complete'!$V$38:$AB$38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Complete'!$V$41:$AB$41</c:f>
              <c:numCache>
                <c:formatCode>General</c:formatCode>
                <c:ptCount val="7"/>
                <c:pt idx="0">
                  <c:v>7.4371541271680388E-3</c:v>
                </c:pt>
                <c:pt idx="1">
                  <c:v>1.2545255185956583E-2</c:v>
                </c:pt>
                <c:pt idx="2">
                  <c:v>1.6076543405115815E-2</c:v>
                </c:pt>
                <c:pt idx="3">
                  <c:v>1.8528873390525731E-2</c:v>
                </c:pt>
                <c:pt idx="4">
                  <c:v>2.0237333957384064E-2</c:v>
                </c:pt>
                <c:pt idx="5">
                  <c:v>2.143021724089382E-2</c:v>
                </c:pt>
                <c:pt idx="6">
                  <c:v>2.226441440993155E-2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C-4583-A30C-2E7320DED2E0}"/>
            </c:ext>
          </c:extLst>
        </c:ser>
        <c:ser>
          <c:idx val="3"/>
          <c:order val="3"/>
          <c:tx>
            <c:v>Propyl Model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'pSBT Complete'!$V$38:$AB$38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Complete'!$V$40:$AB$40</c:f>
              <c:numCache>
                <c:formatCode>General</c:formatCode>
                <c:ptCount val="7"/>
                <c:pt idx="0">
                  <c:v>4.62515151374749E-3</c:v>
                </c:pt>
                <c:pt idx="1">
                  <c:v>7.8111203006393081E-3</c:v>
                </c:pt>
                <c:pt idx="2">
                  <c:v>1.0018042716497732E-2</c:v>
                </c:pt>
                <c:pt idx="3">
                  <c:v>1.1552792958037716E-2</c:v>
                </c:pt>
                <c:pt idx="4">
                  <c:v>1.2623042118786516E-2</c:v>
                </c:pt>
                <c:pt idx="5">
                  <c:v>1.3370818590231141E-2</c:v>
                </c:pt>
                <c:pt idx="6">
                  <c:v>1.3893994838782142E-2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C-4583-A30C-2E7320DED2E0}"/>
            </c:ext>
          </c:extLst>
        </c:ser>
        <c:ser>
          <c:idx val="5"/>
          <c:order val="5"/>
          <c:tx>
            <c:v>2-Ring Model</c:v>
          </c:tx>
          <c:spPr>
            <a:ln w="19050" cap="rnd">
              <a:solidFill>
                <a:srgbClr val="F96FF2"/>
              </a:solidFill>
              <a:round/>
            </a:ln>
            <a:effectLst/>
          </c:spPr>
          <c:marker>
            <c:symbol val="none"/>
          </c:marker>
          <c:xVal>
            <c:numRef>
              <c:f>'pSBT Complete'!$V$38:$AB$38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Complete'!$V$39:$AB$39</c:f>
              <c:numCache>
                <c:formatCode>General</c:formatCode>
                <c:ptCount val="7"/>
                <c:pt idx="0">
                  <c:v>3.5996977197246785E-3</c:v>
                </c:pt>
                <c:pt idx="1">
                  <c:v>6.1262573599327325E-3</c:v>
                </c:pt>
                <c:pt idx="2">
                  <c:v>7.8996017106401882E-3</c:v>
                </c:pt>
                <c:pt idx="3">
                  <c:v>9.1442785178447363E-3</c:v>
                </c:pt>
                <c:pt idx="4">
                  <c:v>1.0017893590842191E-2</c:v>
                </c:pt>
                <c:pt idx="5">
                  <c:v>1.0631067461641986E-2</c:v>
                </c:pt>
                <c:pt idx="6">
                  <c:v>1.1061442586170889E-2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9C-4583-A30C-2E7320DE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scatterChart>
        <c:scatterStyle val="lineMarker"/>
        <c:varyColors val="0"/>
        <c:ser>
          <c:idx val="1"/>
          <c:order val="1"/>
          <c:tx>
            <c:v>Hydroxypropyl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'pSBT Complete'!$V$32:$AB$32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Complete'!$V$35:$AB$35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C-4583-A30C-2E7320DED2E0}"/>
            </c:ext>
          </c:extLst>
        </c:ser>
        <c:ser>
          <c:idx val="2"/>
          <c:order val="2"/>
          <c:tx>
            <c:v>Propyl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'pSBT Complete'!$V$32:$AB$32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Complete'!$V$34:$AB$34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9C-4583-A30C-2E7320DED2E0}"/>
            </c:ext>
          </c:extLst>
        </c:ser>
        <c:ser>
          <c:idx val="4"/>
          <c:order val="4"/>
          <c:tx>
            <c:v>2-Ring Raw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B9FF7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'pSBT Complete'!$V$32:$AB$32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'pSBT Complete'!$V$33:$AB$33</c:f>
              <c:numCache>
                <c:formatCode>General</c:formatCode>
                <c:ptCount val="7"/>
                <c:pt idx="0">
                  <c:v>-4.1625439725184264E-3</c:v>
                </c:pt>
                <c:pt idx="1">
                  <c:v>-6.0121966665321143E-3</c:v>
                </c:pt>
                <c:pt idx="2">
                  <c:v>-6.2167588162764902E-3</c:v>
                </c:pt>
                <c:pt idx="3">
                  <c:v>-1.0863383803535736E-3</c:v>
                </c:pt>
                <c:pt idx="4">
                  <c:v>1.6079853238183634E-2</c:v>
                </c:pt>
                <c:pt idx="5">
                  <c:v>6.3909302833778284E-2</c:v>
                </c:pt>
                <c:pt idx="6">
                  <c:v>0.14243009692788058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9C-4583-A30C-2E7320DE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69104"/>
        <c:axId val="903265168"/>
      </c:scatterChart>
      <c:valAx>
        <c:axId val="9032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 Time (s)</a:t>
                </a:r>
              </a:p>
            </c:rich>
          </c:tx>
          <c:layout>
            <c:manualLayout>
              <c:xMode val="edge"/>
              <c:yMode val="edge"/>
              <c:x val="0.46847053255813981"/>
              <c:y val="0.9387915904241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5168"/>
        <c:crosses val="autoZero"/>
        <c:crossBetween val="midCat"/>
      </c:valAx>
      <c:valAx>
        <c:axId val="90326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Amplification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26910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2285167790864783E-2"/>
          <c:y val="0.85668245258980014"/>
          <c:w val="0.8954076193029995"/>
          <c:h val="3.8436547163656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Normalized</a:t>
            </a:r>
            <a:r>
              <a:rPr lang="en-CA" sz="2000" baseline="0"/>
              <a:t> Interaction Map (</a:t>
            </a:r>
            <a:r>
              <a:rPr lang="en-CA" sz="2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p &lt; 0.05)</a:t>
            </a:r>
            <a:endParaRPr lang="en-CA" sz="2000"/>
          </a:p>
        </c:rich>
      </c:tx>
      <c:layout>
        <c:manualLayout>
          <c:xMode val="edge"/>
          <c:yMode val="edge"/>
          <c:x val="0.21216258617553757"/>
          <c:y val="1.4519056261343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Lit>
              <c:ptCount val="3"/>
              <c:pt idx="0">
                <c:v>Ring Backbone</c:v>
              </c:pt>
              <c:pt idx="1">
                <c:v>Propyl</c:v>
              </c:pt>
              <c:pt idx="2">
                <c:v>Hydroxypropyl</c:v>
              </c:pt>
            </c:strLit>
          </c:cat>
          <c:val>
            <c:numRef>
              <c:f>'pSBT Complete'!$AA$53:$AA$55</c:f>
              <c:numCache>
                <c:formatCode>General</c:formatCode>
                <c:ptCount val="3"/>
                <c:pt idx="0">
                  <c:v>1.0614529956553027E-2</c:v>
                </c:pt>
                <c:pt idx="1">
                  <c:v>0.80650645595516834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7-4DF9-A078-C9FC7832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918901136"/>
        <c:axId val="918901464"/>
      </c:barChart>
      <c:catAx>
        <c:axId val="91890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464"/>
        <c:crosses val="autoZero"/>
        <c:auto val="1"/>
        <c:lblAlgn val="ctr"/>
        <c:lblOffset val="100"/>
        <c:noMultiLvlLbl val="0"/>
      </c:catAx>
      <c:valAx>
        <c:axId val="91890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 Amplification Factor (AF)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1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'pMPC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(1)'!$S$14:$Y$14</c:f>
              <c:numCache>
                <c:formatCode>General</c:formatCode>
                <c:ptCount val="7"/>
                <c:pt idx="0">
                  <c:v>3.8150474806253346E-2</c:v>
                </c:pt>
                <c:pt idx="1">
                  <c:v>1.7392304027084667E-4</c:v>
                </c:pt>
                <c:pt idx="2">
                  <c:v>5.5089887201278031E-4</c:v>
                </c:pt>
                <c:pt idx="3">
                  <c:v>-7.8201891029029181E-4</c:v>
                </c:pt>
                <c:pt idx="4">
                  <c:v>-3.7299324214001893E-4</c:v>
                </c:pt>
                <c:pt idx="5">
                  <c:v>9.2849676152693592E-4</c:v>
                </c:pt>
                <c:pt idx="6">
                  <c:v>-4.2669978975059507E-5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4-4DA5-8D06-DBD46E782F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'pMPC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(1)'!$S$15:$Y$15</c:f>
              <c:numCache>
                <c:formatCode>General</c:formatCode>
                <c:ptCount val="7"/>
                <c:pt idx="0">
                  <c:v>0.13778964111869832</c:v>
                </c:pt>
                <c:pt idx="1">
                  <c:v>8.8628264277716543E-4</c:v>
                </c:pt>
                <c:pt idx="2">
                  <c:v>3.8495020017877473E-3</c:v>
                </c:pt>
                <c:pt idx="3">
                  <c:v>-1.6942448469674713E-3</c:v>
                </c:pt>
                <c:pt idx="4">
                  <c:v>-2.8497162516311963E-3</c:v>
                </c:pt>
                <c:pt idx="5">
                  <c:v>-7.6347758696519773E-4</c:v>
                </c:pt>
                <c:pt idx="6">
                  <c:v>-2.5897398472872774E-3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4-4DA5-8D06-DBD46E782FC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'pMPC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(1)'!$S$16:$Y$16</c:f>
              <c:numCache>
                <c:formatCode>General</c:formatCode>
                <c:ptCount val="7"/>
                <c:pt idx="0">
                  <c:v>1.5895589954455485E-2</c:v>
                </c:pt>
                <c:pt idx="1">
                  <c:v>1.5501805475735624E-3</c:v>
                </c:pt>
                <c:pt idx="2">
                  <c:v>5.6231572818782136E-3</c:v>
                </c:pt>
                <c:pt idx="3">
                  <c:v>-4.8752820150032623E-4</c:v>
                </c:pt>
                <c:pt idx="4">
                  <c:v>-8.1014191849459311E-4</c:v>
                </c:pt>
                <c:pt idx="5">
                  <c:v>1.72777411176186E-3</c:v>
                </c:pt>
                <c:pt idx="6">
                  <c:v>-2.0307042403854719E-3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4-4DA5-8D06-DBD46E782FC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'pMPC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(1)'!$S$17:$Y$17</c:f>
              <c:numCache>
                <c:formatCode>General</c:formatCode>
                <c:ptCount val="7"/>
                <c:pt idx="0">
                  <c:v>-3.4591834491027415E-2</c:v>
                </c:pt>
                <c:pt idx="1">
                  <c:v>2.9057919410482305E-4</c:v>
                </c:pt>
                <c:pt idx="2">
                  <c:v>7.8423061063703553E-4</c:v>
                </c:pt>
                <c:pt idx="3">
                  <c:v>-9.9237124352236951E-4</c:v>
                </c:pt>
                <c:pt idx="4">
                  <c:v>-3.699761860608353E-4</c:v>
                </c:pt>
                <c:pt idx="5">
                  <c:v>4.0190284177202263E-4</c:v>
                </c:pt>
                <c:pt idx="6">
                  <c:v>-4.8696686535650265E-5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4-4DA5-8D06-DBD46E782FCE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'pMPC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(1)'!$S$18:$Y$18</c:f>
              <c:numCache>
                <c:formatCode>General</c:formatCode>
                <c:ptCount val="7"/>
                <c:pt idx="0">
                  <c:v>5.5855367650971474E-3</c:v>
                </c:pt>
                <c:pt idx="1">
                  <c:v>9.9429250029433911E-5</c:v>
                </c:pt>
                <c:pt idx="2">
                  <c:v>2.9082957278620859E-4</c:v>
                </c:pt>
                <c:pt idx="3">
                  <c:v>-7.5906589140536636E-5</c:v>
                </c:pt>
                <c:pt idx="4">
                  <c:v>9.7412247219453346E-5</c:v>
                </c:pt>
                <c:pt idx="5">
                  <c:v>1.4234255620636512E-4</c:v>
                </c:pt>
                <c:pt idx="6">
                  <c:v>-1.0497992545449372E-4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54-4DA5-8D06-DBD46E782FCE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'pMPC (1)'!$S$13:$Y$13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(1)'!$S$19:$Y$19</c:f>
              <c:numCache>
                <c:formatCode>General</c:formatCode>
                <c:ptCount val="7"/>
                <c:pt idx="0">
                  <c:v>0.17440601457687574</c:v>
                </c:pt>
                <c:pt idx="1">
                  <c:v>3.2553573664049575E-3</c:v>
                </c:pt>
                <c:pt idx="2">
                  <c:v>3.8500664062350171E-3</c:v>
                </c:pt>
                <c:pt idx="3">
                  <c:v>4.7122089519932922E-3</c:v>
                </c:pt>
                <c:pt idx="4">
                  <c:v>2.7433674632998005E-3</c:v>
                </c:pt>
                <c:pt idx="5">
                  <c:v>-3.9057120183779489E-3</c:v>
                </c:pt>
                <c:pt idx="6">
                  <c:v>-3.7862390996626569E-3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54-4DA5-8D06-DBD46E78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'pMPC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(2)'!$S$14:$Y$14</c:f>
              <c:numCache>
                <c:formatCode>General</c:formatCode>
                <c:ptCount val="7"/>
                <c:pt idx="0">
                  <c:v>4.3275541693676527E-2</c:v>
                </c:pt>
                <c:pt idx="1">
                  <c:v>-1.8576469375057423E-4</c:v>
                </c:pt>
                <c:pt idx="2">
                  <c:v>1.3282516838763803E-3</c:v>
                </c:pt>
                <c:pt idx="3">
                  <c:v>-2.7683017170327257E-3</c:v>
                </c:pt>
                <c:pt idx="4">
                  <c:v>-2.4886926395992544E-3</c:v>
                </c:pt>
                <c:pt idx="5">
                  <c:v>-7.700756103862969E-4</c:v>
                </c:pt>
                <c:pt idx="6">
                  <c:v>2.742875111266693E-3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6-4065-9ED0-0111A9F80D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'pMPC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(2)'!$S$15:$Y$15</c:f>
              <c:numCache>
                <c:formatCode>General</c:formatCode>
                <c:ptCount val="7"/>
                <c:pt idx="0">
                  <c:v>0.14213591701551409</c:v>
                </c:pt>
                <c:pt idx="1">
                  <c:v>-2.2555952715486893E-3</c:v>
                </c:pt>
                <c:pt idx="2">
                  <c:v>-1.3652119292520356E-3</c:v>
                </c:pt>
                <c:pt idx="3">
                  <c:v>-3.492637221412557E-3</c:v>
                </c:pt>
                <c:pt idx="4">
                  <c:v>-1.3418677993272655E-3</c:v>
                </c:pt>
                <c:pt idx="5">
                  <c:v>-7.8947289947270155E-4</c:v>
                </c:pt>
                <c:pt idx="6">
                  <c:v>8.4123551556509221E-4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6-4065-9ED0-0111A9F80D0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'pMPC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(2)'!$S$16:$Y$16</c:f>
              <c:numCache>
                <c:formatCode>General</c:formatCode>
                <c:ptCount val="7"/>
                <c:pt idx="0">
                  <c:v>2.0898712028171302E-2</c:v>
                </c:pt>
                <c:pt idx="1">
                  <c:v>-1.9419325699701474E-3</c:v>
                </c:pt>
                <c:pt idx="2">
                  <c:v>2.3301254331150024E-3</c:v>
                </c:pt>
                <c:pt idx="3">
                  <c:v>-3.8448142755449218E-4</c:v>
                </c:pt>
                <c:pt idx="4">
                  <c:v>-1.244279802650462E-3</c:v>
                </c:pt>
                <c:pt idx="5">
                  <c:v>-1.4063022945194955E-3</c:v>
                </c:pt>
                <c:pt idx="6">
                  <c:v>-3.1199384807107668E-4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6-4065-9ED0-0111A9F80D0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'pMPC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(2)'!$S$17:$Y$17</c:f>
              <c:numCache>
                <c:formatCode>General</c:formatCode>
                <c:ptCount val="7"/>
                <c:pt idx="0">
                  <c:v>-2.9230930600367439E-2</c:v>
                </c:pt>
                <c:pt idx="1">
                  <c:v>-3.6279830827997778E-4</c:v>
                </c:pt>
                <c:pt idx="2">
                  <c:v>5.4679618059513287E-5</c:v>
                </c:pt>
                <c:pt idx="3">
                  <c:v>-2.8287881854165663E-3</c:v>
                </c:pt>
                <c:pt idx="4">
                  <c:v>-1.0505870955898409E-3</c:v>
                </c:pt>
                <c:pt idx="5">
                  <c:v>-1.2211209384404443E-5</c:v>
                </c:pt>
                <c:pt idx="6">
                  <c:v>2.8885588039235118E-3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6-4065-9ED0-0111A9F80D0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'pMPC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(2)'!$S$18:$Y$18</c:f>
              <c:numCache>
                <c:formatCode>General</c:formatCode>
                <c:ptCount val="7"/>
                <c:pt idx="0">
                  <c:v>7.5672388440132469E-3</c:v>
                </c:pt>
                <c:pt idx="1">
                  <c:v>-2.2272510535224644E-4</c:v>
                </c:pt>
                <c:pt idx="2">
                  <c:v>1.189750996222916E-4</c:v>
                </c:pt>
                <c:pt idx="3">
                  <c:v>-1.6995970442037667E-3</c:v>
                </c:pt>
                <c:pt idx="4">
                  <c:v>-7.1860616340512867E-5</c:v>
                </c:pt>
                <c:pt idx="5">
                  <c:v>1.0393304985201848E-4</c:v>
                </c:pt>
                <c:pt idx="6">
                  <c:v>1.6662101059317879E-3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6-4065-9ED0-0111A9F80D0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'pMPC (2)'!$S$13:$Y$13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(2)'!$S$19:$Y$19</c:f>
              <c:numCache>
                <c:formatCode>General</c:formatCode>
                <c:ptCount val="7"/>
                <c:pt idx="0">
                  <c:v>0.18127285069284729</c:v>
                </c:pt>
                <c:pt idx="1">
                  <c:v>-1.0950496689629021E-3</c:v>
                </c:pt>
                <c:pt idx="2">
                  <c:v>-2.641348311764252E-3</c:v>
                </c:pt>
                <c:pt idx="3">
                  <c:v>-4.4562717244056634E-3</c:v>
                </c:pt>
                <c:pt idx="4">
                  <c:v>1.2616518431222978E-4</c:v>
                </c:pt>
                <c:pt idx="5">
                  <c:v>3.9619966408178979E-4</c:v>
                </c:pt>
                <c:pt idx="6">
                  <c:v>3.6648852499477154E-3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6-4065-9ED0-0111A9F8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'pMPC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(3)'!$S$14:$Y$14</c:f>
              <c:numCache>
                <c:formatCode>General</c:formatCode>
                <c:ptCount val="7"/>
                <c:pt idx="0">
                  <c:v>4.1352349920811833E-2</c:v>
                </c:pt>
                <c:pt idx="1">
                  <c:v>6.3717967187943054E-4</c:v>
                </c:pt>
                <c:pt idx="2">
                  <c:v>-3.2624094700428256E-5</c:v>
                </c:pt>
                <c:pt idx="3">
                  <c:v>1.7626238883771271E-4</c:v>
                </c:pt>
                <c:pt idx="4">
                  <c:v>-3.9745313828369318E-4</c:v>
                </c:pt>
                <c:pt idx="5">
                  <c:v>7.1533123579731813E-4</c:v>
                </c:pt>
                <c:pt idx="6">
                  <c:v>-4.6169661179810279E-4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9-49FD-A69B-3927A2A526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'pMPC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(3)'!$S$15:$Y$15</c:f>
              <c:numCache>
                <c:formatCode>General</c:formatCode>
                <c:ptCount val="7"/>
                <c:pt idx="0">
                  <c:v>0.1402482433711767</c:v>
                </c:pt>
                <c:pt idx="1">
                  <c:v>2.6831394095325173E-4</c:v>
                </c:pt>
                <c:pt idx="2">
                  <c:v>2.6224046174664517E-3</c:v>
                </c:pt>
                <c:pt idx="3">
                  <c:v>-2.2273988903432794E-4</c:v>
                </c:pt>
                <c:pt idx="4">
                  <c:v>5.8293484644327063E-4</c:v>
                </c:pt>
                <c:pt idx="5">
                  <c:v>-1.4446160392607018E-3</c:v>
                </c:pt>
                <c:pt idx="6">
                  <c:v>2.3490083029596041E-3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9-49FD-A69B-3927A2A526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'pMPC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(3)'!$S$16:$Y$16</c:f>
              <c:numCache>
                <c:formatCode>General</c:formatCode>
                <c:ptCount val="7"/>
                <c:pt idx="0">
                  <c:v>2.0049948953277202E-2</c:v>
                </c:pt>
                <c:pt idx="1">
                  <c:v>1.5310208645345414E-4</c:v>
                </c:pt>
                <c:pt idx="2">
                  <c:v>1.7375461260907556E-3</c:v>
                </c:pt>
                <c:pt idx="3">
                  <c:v>-8.4650592460067445E-4</c:v>
                </c:pt>
                <c:pt idx="4">
                  <c:v>-3.4470306246074351E-5</c:v>
                </c:pt>
                <c:pt idx="5">
                  <c:v>4.4873867991244569E-4</c:v>
                </c:pt>
                <c:pt idx="6">
                  <c:v>1.9792862767173893E-3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9-49FD-A69B-3927A2A526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'pMPC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(3)'!$S$17:$Y$17</c:f>
              <c:numCache>
                <c:formatCode>General</c:formatCode>
                <c:ptCount val="7"/>
                <c:pt idx="0">
                  <c:v>-3.1876264911144966E-2</c:v>
                </c:pt>
                <c:pt idx="1">
                  <c:v>5.4356996709458718E-4</c:v>
                </c:pt>
                <c:pt idx="2">
                  <c:v>-1.5102726389139279E-4</c:v>
                </c:pt>
                <c:pt idx="3">
                  <c:v>-7.0433184550388087E-4</c:v>
                </c:pt>
                <c:pt idx="4">
                  <c:v>6.8458983339438929E-4</c:v>
                </c:pt>
                <c:pt idx="5">
                  <c:v>5.7268153706605083E-4</c:v>
                </c:pt>
                <c:pt idx="6">
                  <c:v>2.1654375689857138E-4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9-49FD-A69B-3927A2A526C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'pMPC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(3)'!$S$18:$Y$18</c:f>
              <c:numCache>
                <c:formatCode>General</c:formatCode>
                <c:ptCount val="7"/>
                <c:pt idx="0">
                  <c:v>6.4551110909579126E-3</c:v>
                </c:pt>
                <c:pt idx="1">
                  <c:v>2.5856961366106022E-4</c:v>
                </c:pt>
                <c:pt idx="2">
                  <c:v>1.3743379450988773E-5</c:v>
                </c:pt>
                <c:pt idx="3">
                  <c:v>-9.1690551958658668E-5</c:v>
                </c:pt>
                <c:pt idx="4">
                  <c:v>1.3771813378175992E-4</c:v>
                </c:pt>
                <c:pt idx="5">
                  <c:v>2.9060903976678058E-4</c:v>
                </c:pt>
                <c:pt idx="6">
                  <c:v>3.5835096823336649E-4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9-49FD-A69B-3927A2A526C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'pMPC (3)'!$S$13:$Y$13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(3)'!$S$19:$Y$19</c:f>
              <c:numCache>
                <c:formatCode>General</c:formatCode>
                <c:ptCount val="7"/>
                <c:pt idx="0">
                  <c:v>0.17528312512114455</c:v>
                </c:pt>
                <c:pt idx="1">
                  <c:v>5.6055785329190268E-4</c:v>
                </c:pt>
                <c:pt idx="2">
                  <c:v>2.5626170262884719E-3</c:v>
                </c:pt>
                <c:pt idx="3">
                  <c:v>-4.7993979172806355E-3</c:v>
                </c:pt>
                <c:pt idx="4">
                  <c:v>1.5027486356406659E-3</c:v>
                </c:pt>
                <c:pt idx="5">
                  <c:v>1.1201878582031224E-3</c:v>
                </c:pt>
                <c:pt idx="6">
                  <c:v>1.6396728719234614E-3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59-49FD-A69B-3927A2A5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85216"/>
        <c:axId val="423593616"/>
      </c:scatterChart>
      <c:valAx>
        <c:axId val="8159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3616"/>
        <c:crosses val="autoZero"/>
        <c:crossBetween val="midCat"/>
      </c:valAx>
      <c:valAx>
        <c:axId val="423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050741486098363E-2"/>
          <c:y val="9.8713440723038642E-2"/>
          <c:w val="0.91498068944855837"/>
          <c:h val="0.82526288401151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'pMPC Complete'!$L$15</c:f>
              <c:strCache>
                <c:ptCount val="1"/>
                <c:pt idx="0">
                  <c:v>4.4870 .. 4.2591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Complete'!$M$15:$S$15</c:f>
              <c:numCache>
                <c:formatCode>General</c:formatCode>
                <c:ptCount val="7"/>
                <c:pt idx="0">
                  <c:v>4.0926122140247233E-2</c:v>
                </c:pt>
                <c:pt idx="1">
                  <c:v>2.0844600613323434E-4</c:v>
                </c:pt>
                <c:pt idx="2">
                  <c:v>6.1550882039624417E-4</c:v>
                </c:pt>
                <c:pt idx="3">
                  <c:v>-1.1246860794951014E-3</c:v>
                </c:pt>
                <c:pt idx="4">
                  <c:v>-1.0863796733409888E-3</c:v>
                </c:pt>
                <c:pt idx="5">
                  <c:v>2.9125079564598573E-4</c:v>
                </c:pt>
                <c:pt idx="6">
                  <c:v>7.4616950683117694E-4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B-4B4C-8DE5-A59BA7064C50}"/>
            </c:ext>
          </c:extLst>
        </c:ser>
        <c:ser>
          <c:idx val="1"/>
          <c:order val="1"/>
          <c:tx>
            <c:strRef>
              <c:f>'pMPC Complete'!$L$16</c:f>
              <c:strCache>
                <c:ptCount val="1"/>
                <c:pt idx="0">
                  <c:v>4.2591 .. 4.1525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Complete'!$M$16:$S$16</c:f>
              <c:numCache>
                <c:formatCode>General</c:formatCode>
                <c:ptCount val="7"/>
                <c:pt idx="0">
                  <c:v>0.14005793383512968</c:v>
                </c:pt>
                <c:pt idx="1">
                  <c:v>-3.6699956260609069E-4</c:v>
                </c:pt>
                <c:pt idx="2">
                  <c:v>1.7022315633340543E-3</c:v>
                </c:pt>
                <c:pt idx="3">
                  <c:v>-1.8032073191381187E-3</c:v>
                </c:pt>
                <c:pt idx="4">
                  <c:v>-1.2028830681717303E-3</c:v>
                </c:pt>
                <c:pt idx="5">
                  <c:v>-9.9918884189953362E-4</c:v>
                </c:pt>
                <c:pt idx="6">
                  <c:v>2.0016799041247296E-4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B-4B4C-8DE5-A59BA7064C50}"/>
            </c:ext>
          </c:extLst>
        </c:ser>
        <c:ser>
          <c:idx val="2"/>
          <c:order val="2"/>
          <c:tx>
            <c:strRef>
              <c:f>'pMPC Complete'!$L$17</c:f>
              <c:strCache>
                <c:ptCount val="1"/>
                <c:pt idx="0">
                  <c:v>4.1525 .. 3.9507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Complete'!$M$17:$S$17</c:f>
              <c:numCache>
                <c:formatCode>General</c:formatCode>
                <c:ptCount val="7"/>
                <c:pt idx="0">
                  <c:v>1.8948083645301331E-2</c:v>
                </c:pt>
                <c:pt idx="1">
                  <c:v>-7.9549978647710295E-5</c:v>
                </c:pt>
                <c:pt idx="2">
                  <c:v>3.2302762803613238E-3</c:v>
                </c:pt>
                <c:pt idx="3">
                  <c:v>-5.7283851788516432E-4</c:v>
                </c:pt>
                <c:pt idx="4">
                  <c:v>-6.9629734246370986E-4</c:v>
                </c:pt>
                <c:pt idx="5">
                  <c:v>2.5673683238493678E-4</c:v>
                </c:pt>
                <c:pt idx="6">
                  <c:v>-1.211372705797197E-4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B-4B4C-8DE5-A59BA7064C50}"/>
            </c:ext>
          </c:extLst>
        </c:ser>
        <c:ser>
          <c:idx val="3"/>
          <c:order val="3"/>
          <c:tx>
            <c:strRef>
              <c:f>'pMPC Complete'!$L$18</c:f>
              <c:strCache>
                <c:ptCount val="1"/>
                <c:pt idx="0">
                  <c:v>3.8560 .. 3.5364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Complete'!$M$18:$S$18</c:f>
              <c:numCache>
                <c:formatCode>General</c:formatCode>
                <c:ptCount val="7"/>
                <c:pt idx="0">
                  <c:v>-3.1899676667513276E-2</c:v>
                </c:pt>
                <c:pt idx="1">
                  <c:v>1.5711695097314415E-4</c:v>
                </c:pt>
                <c:pt idx="2">
                  <c:v>2.2929432160171868E-4</c:v>
                </c:pt>
                <c:pt idx="3">
                  <c:v>-1.5084970914809391E-3</c:v>
                </c:pt>
                <c:pt idx="4">
                  <c:v>-2.4532448275209562E-4</c:v>
                </c:pt>
                <c:pt idx="5">
                  <c:v>3.2079105648455636E-4</c:v>
                </c:pt>
                <c:pt idx="6">
                  <c:v>1.0188019580954775E-3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1B-4B4C-8DE5-A59BA7064C50}"/>
            </c:ext>
          </c:extLst>
        </c:ser>
        <c:ser>
          <c:idx val="4"/>
          <c:order val="4"/>
          <c:tx>
            <c:strRef>
              <c:f>'pMPC Complete'!$L$19</c:f>
              <c:strCache>
                <c:ptCount val="1"/>
                <c:pt idx="0">
                  <c:v>3.5364 .. 3.0698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Complete'!$M$19:$S$19</c:f>
              <c:numCache>
                <c:formatCode>General</c:formatCode>
                <c:ptCount val="7"/>
                <c:pt idx="0">
                  <c:v>6.535962233356102E-3</c:v>
                </c:pt>
                <c:pt idx="1">
                  <c:v>4.5091252779415901E-5</c:v>
                </c:pt>
                <c:pt idx="2">
                  <c:v>1.4118268395316299E-4</c:v>
                </c:pt>
                <c:pt idx="3">
                  <c:v>-6.2239806176765395E-4</c:v>
                </c:pt>
                <c:pt idx="4">
                  <c:v>5.442325488690013E-5</c:v>
                </c:pt>
                <c:pt idx="5">
                  <c:v>1.7896154860838807E-4</c:v>
                </c:pt>
                <c:pt idx="6">
                  <c:v>6.398603829035535E-4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1B-4B4C-8DE5-A59BA7064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727656"/>
        <c:axId val="921729952"/>
      </c:scatterChart>
      <c:valAx>
        <c:axId val="9217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9952"/>
        <c:crosses val="autoZero"/>
        <c:crossBetween val="midCat"/>
      </c:valAx>
      <c:valAx>
        <c:axId val="9217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72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175499830331219E-2"/>
          <c:y val="0.86141214806919664"/>
          <c:w val="0.92796210500072718"/>
          <c:h val="0.1168487152940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'pMPC Complete'!$L$15</c:f>
              <c:strCache>
                <c:ptCount val="1"/>
                <c:pt idx="0">
                  <c:v>4.4870 .. 4.2591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'pMPC Complete'!$M$24:$S$24</c:f>
                <c:numCache>
                  <c:formatCode>General</c:formatCode>
                  <c:ptCount val="7"/>
                  <c:pt idx="0">
                    <c:v>1.4947497271933911E-3</c:v>
                  </c:pt>
                  <c:pt idx="1">
                    <c:v>2.3818986377082636E-4</c:v>
                  </c:pt>
                  <c:pt idx="2">
                    <c:v>3.9417701406510423E-4</c:v>
                  </c:pt>
                  <c:pt idx="3">
                    <c:v>8.6711783801919965E-4</c:v>
                  </c:pt>
                  <c:pt idx="4">
                    <c:v>7.0119203578189666E-4</c:v>
                  </c:pt>
                  <c:pt idx="5">
                    <c:v>5.3421911560892548E-4</c:v>
                  </c:pt>
                  <c:pt idx="6">
                    <c:v>1.0056541457913357E-3</c:v>
                  </c:pt>
                </c:numCache>
              </c:numRef>
            </c:plus>
            <c:minus>
              <c:numRef>
                <c:f>'pMPC Complete'!$M$24:$S$24</c:f>
                <c:numCache>
                  <c:formatCode>General</c:formatCode>
                  <c:ptCount val="7"/>
                  <c:pt idx="0">
                    <c:v>1.4947497271933911E-3</c:v>
                  </c:pt>
                  <c:pt idx="1">
                    <c:v>2.3818986377082636E-4</c:v>
                  </c:pt>
                  <c:pt idx="2">
                    <c:v>3.9417701406510423E-4</c:v>
                  </c:pt>
                  <c:pt idx="3">
                    <c:v>8.6711783801919965E-4</c:v>
                  </c:pt>
                  <c:pt idx="4">
                    <c:v>7.0119203578189666E-4</c:v>
                  </c:pt>
                  <c:pt idx="5">
                    <c:v>5.3421911560892548E-4</c:v>
                  </c:pt>
                  <c:pt idx="6">
                    <c:v>1.0056541457913357E-3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stdDev"/>
            <c:noEndCap val="0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'pMPC Complete'!$M$14:$S$14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</c:numCache>
            </c:numRef>
          </c:xVal>
          <c:yVal>
            <c:numRef>
              <c:f>'pMPC Complete'!$M$15:$S$15</c:f>
              <c:numCache>
                <c:formatCode>General</c:formatCode>
                <c:ptCount val="7"/>
                <c:pt idx="0">
                  <c:v>4.0926122140247233E-2</c:v>
                </c:pt>
                <c:pt idx="1">
                  <c:v>2.0844600613323434E-4</c:v>
                </c:pt>
                <c:pt idx="2">
                  <c:v>6.1550882039624417E-4</c:v>
                </c:pt>
                <c:pt idx="3">
                  <c:v>-1.1246860794951014E-3</c:v>
                </c:pt>
                <c:pt idx="4">
                  <c:v>-1.0863796733409888E-3</c:v>
                </c:pt>
                <c:pt idx="5">
                  <c:v>2.9125079564598573E-4</c:v>
                </c:pt>
                <c:pt idx="6">
                  <c:v>7.4616950683117694E-4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B-4598-97BE-72FF56E4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732056"/>
        <c:axId val="832732384"/>
      </c:scatterChart>
      <c:valAx>
        <c:axId val="83273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384"/>
        <c:crosses val="autoZero"/>
        <c:crossBetween val="midCat"/>
      </c:valAx>
      <c:valAx>
        <c:axId val="8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3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10" Type="http://schemas.openxmlformats.org/officeDocument/2006/relationships/chart" Target="../charts/chart69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5" Type="http://schemas.openxmlformats.org/officeDocument/2006/relationships/chart" Target="../charts/chart102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19</xdr:row>
      <xdr:rowOff>76200</xdr:rowOff>
    </xdr:from>
    <xdr:to>
      <xdr:col>25</xdr:col>
      <xdr:colOff>419100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0B6D3-F900-4A78-A8C1-AA92CF7E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26</xdr:row>
      <xdr:rowOff>109817</xdr:rowOff>
    </xdr:from>
    <xdr:to>
      <xdr:col>26</xdr:col>
      <xdr:colOff>194983</xdr:colOff>
      <xdr:row>41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3A851-092C-41EA-84D4-A1CDD24C3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38100</xdr:rowOff>
    </xdr:from>
    <xdr:to>
      <xdr:col>31</xdr:col>
      <xdr:colOff>561975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BF9C8-3BC3-4F0F-BA7F-F9D4B1EBE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494739</xdr:colOff>
      <xdr:row>35</xdr:row>
      <xdr:rowOff>84044</xdr:rowOff>
    </xdr:from>
    <xdr:to>
      <xdr:col>9</xdr:col>
      <xdr:colOff>22971</xdr:colOff>
      <xdr:row>53</xdr:row>
      <xdr:rowOff>165006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32B72-73AF-48CC-A54D-578043A31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416299</xdr:colOff>
      <xdr:row>35</xdr:row>
      <xdr:rowOff>97491</xdr:rowOff>
    </xdr:from>
    <xdr:to>
      <xdr:col>19</xdr:col>
      <xdr:colOff>216273</xdr:colOff>
      <xdr:row>53</xdr:row>
      <xdr:rowOff>30815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887E05-5C40-42BA-B569-9ED712CC0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51</xdr:row>
      <xdr:rowOff>38100</xdr:rowOff>
    </xdr:from>
    <xdr:to>
      <xdr:col>10</xdr:col>
      <xdr:colOff>533400</xdr:colOff>
      <xdr:row>68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91C44-F8DD-47CB-AFA2-1714EB610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51</xdr:row>
      <xdr:rowOff>19050</xdr:rowOff>
    </xdr:from>
    <xdr:to>
      <xdr:col>19</xdr:col>
      <xdr:colOff>514350</xdr:colOff>
      <xdr:row>68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0C9BA2-1B70-48D2-97D4-074D8C0EC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69</xdr:row>
      <xdr:rowOff>114300</xdr:rowOff>
    </xdr:from>
    <xdr:to>
      <xdr:col>11</xdr:col>
      <xdr:colOff>19050</xdr:colOff>
      <xdr:row>87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F7BB3F-08E1-413C-8F99-42F7B048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200025</xdr:colOff>
      <xdr:row>69</xdr:row>
      <xdr:rowOff>85725</xdr:rowOff>
    </xdr:from>
    <xdr:to>
      <xdr:col>20</xdr:col>
      <xdr:colOff>0</xdr:colOff>
      <xdr:row>87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D25D88-DE18-4DD9-A431-39F8B2322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333375</xdr:colOff>
      <xdr:row>87</xdr:row>
      <xdr:rowOff>161925</xdr:rowOff>
    </xdr:from>
    <xdr:to>
      <xdr:col>10</xdr:col>
      <xdr:colOff>590550</xdr:colOff>
      <xdr:row>105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23B0A3-2725-4B1B-9BF7-EB3FC6FA5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171535</xdr:colOff>
      <xdr:row>61</xdr:row>
      <xdr:rowOff>60772</xdr:rowOff>
    </xdr:from>
    <xdr:to>
      <xdr:col>49</xdr:col>
      <xdr:colOff>345226</xdr:colOff>
      <xdr:row>90</xdr:row>
      <xdr:rowOff>112059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387FBE-1905-42CD-9E9C-6FB932389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103655</xdr:colOff>
      <xdr:row>39</xdr:row>
      <xdr:rowOff>45384</xdr:rowOff>
    </xdr:from>
    <xdr:to>
      <xdr:col>10</xdr:col>
      <xdr:colOff>80122</xdr:colOff>
      <xdr:row>66</xdr:row>
      <xdr:rowOff>150159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05835D-CC04-4685-80E1-1B249A18B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257734</xdr:colOff>
      <xdr:row>35</xdr:row>
      <xdr:rowOff>168088</xdr:rowOff>
    </xdr:from>
    <xdr:to>
      <xdr:col>32</xdr:col>
      <xdr:colOff>156881</xdr:colOff>
      <xdr:row>58</xdr:row>
      <xdr:rowOff>189379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7C8577-1C6B-4270-B6FB-21594A073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22</xdr:row>
      <xdr:rowOff>188258</xdr:rowOff>
    </xdr:from>
    <xdr:to>
      <xdr:col>25</xdr:col>
      <xdr:colOff>374276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E90B3-2A49-43BC-85FA-DB76103A1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22</xdr:row>
      <xdr:rowOff>188258</xdr:rowOff>
    </xdr:from>
    <xdr:to>
      <xdr:col>25</xdr:col>
      <xdr:colOff>374276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EC31B-7F9B-4D54-8FB9-8735AAFA9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22</xdr:row>
      <xdr:rowOff>188258</xdr:rowOff>
    </xdr:from>
    <xdr:to>
      <xdr:col>25</xdr:col>
      <xdr:colOff>374276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2D78F-99F3-4FB2-97EB-EEE27310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569259</xdr:colOff>
      <xdr:row>1</xdr:row>
      <xdr:rowOff>49306</xdr:rowOff>
    </xdr:from>
    <xdr:to>
      <xdr:col>38</xdr:col>
      <xdr:colOff>259416</xdr:colOff>
      <xdr:row>20</xdr:row>
      <xdr:rowOff>125505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F14E7-FB2A-47E0-B7FB-87D4A6D65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494739</xdr:colOff>
      <xdr:row>41</xdr:row>
      <xdr:rowOff>84044</xdr:rowOff>
    </xdr:from>
    <xdr:to>
      <xdr:col>9</xdr:col>
      <xdr:colOff>22971</xdr:colOff>
      <xdr:row>59</xdr:row>
      <xdr:rowOff>165006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0A608-9296-4B73-B8C2-501483AA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416299</xdr:colOff>
      <xdr:row>41</xdr:row>
      <xdr:rowOff>97491</xdr:rowOff>
    </xdr:from>
    <xdr:to>
      <xdr:col>19</xdr:col>
      <xdr:colOff>216273</xdr:colOff>
      <xdr:row>59</xdr:row>
      <xdr:rowOff>30815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FC671-9AF0-4238-8D98-054FE918C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57</xdr:row>
      <xdr:rowOff>38100</xdr:rowOff>
    </xdr:from>
    <xdr:to>
      <xdr:col>10</xdr:col>
      <xdr:colOff>533400</xdr:colOff>
      <xdr:row>74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FA0B60-05C5-4EC2-AED1-E29C0179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57</xdr:row>
      <xdr:rowOff>19050</xdr:rowOff>
    </xdr:from>
    <xdr:to>
      <xdr:col>19</xdr:col>
      <xdr:colOff>514350</xdr:colOff>
      <xdr:row>74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CFBC1-102F-4602-ADDE-60A84F220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75</xdr:row>
      <xdr:rowOff>114300</xdr:rowOff>
    </xdr:from>
    <xdr:to>
      <xdr:col>11</xdr:col>
      <xdr:colOff>19050</xdr:colOff>
      <xdr:row>93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7EA8A0-C0A3-4882-AF93-18E016994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200025</xdr:colOff>
      <xdr:row>75</xdr:row>
      <xdr:rowOff>85725</xdr:rowOff>
    </xdr:from>
    <xdr:to>
      <xdr:col>20</xdr:col>
      <xdr:colOff>0</xdr:colOff>
      <xdr:row>93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22FF87-8510-431C-A7A1-82C259132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333375</xdr:colOff>
      <xdr:row>93</xdr:row>
      <xdr:rowOff>161925</xdr:rowOff>
    </xdr:from>
    <xdr:to>
      <xdr:col>10</xdr:col>
      <xdr:colOff>590550</xdr:colOff>
      <xdr:row>111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51ADF2-62D6-4E76-9ABC-77F33FFBC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190500</xdr:colOff>
      <xdr:row>93</xdr:row>
      <xdr:rowOff>114300</xdr:rowOff>
    </xdr:from>
    <xdr:to>
      <xdr:col>19</xdr:col>
      <xdr:colOff>600075</xdr:colOff>
      <xdr:row>111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BFC0C9-20DE-492D-B3E7-69C22FF2D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363827</xdr:colOff>
      <xdr:row>37</xdr:row>
      <xdr:rowOff>133961</xdr:rowOff>
    </xdr:from>
    <xdr:to>
      <xdr:col>49</xdr:col>
      <xdr:colOff>288034</xdr:colOff>
      <xdr:row>78</xdr:row>
      <xdr:rowOff>44314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7576DB-2F6B-403C-82E3-DF0DFCA13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316567</xdr:colOff>
      <xdr:row>42</xdr:row>
      <xdr:rowOff>135031</xdr:rowOff>
    </xdr:from>
    <xdr:to>
      <xdr:col>17</xdr:col>
      <xdr:colOff>449916</xdr:colOff>
      <xdr:row>70</xdr:row>
      <xdr:rowOff>49306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BD2DDE-2332-4A22-B5AE-1D2A700FF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224118</xdr:colOff>
      <xdr:row>60</xdr:row>
      <xdr:rowOff>11206</xdr:rowOff>
    </xdr:from>
    <xdr:to>
      <xdr:col>40</xdr:col>
      <xdr:colOff>67235</xdr:colOff>
      <xdr:row>87</xdr:row>
      <xdr:rowOff>21291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B26F52-B51D-498F-A3F7-BEA893AC1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20</xdr:row>
      <xdr:rowOff>188258</xdr:rowOff>
    </xdr:from>
    <xdr:to>
      <xdr:col>25</xdr:col>
      <xdr:colOff>374276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ABBF8-BE16-4CBD-8351-E8623314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20</xdr:row>
      <xdr:rowOff>188258</xdr:rowOff>
    </xdr:from>
    <xdr:to>
      <xdr:col>25</xdr:col>
      <xdr:colOff>374276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B6B96-AB4E-4B6C-BF50-584978FC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20</xdr:row>
      <xdr:rowOff>188258</xdr:rowOff>
    </xdr:from>
    <xdr:to>
      <xdr:col>25</xdr:col>
      <xdr:colOff>374276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DCF6-BDE9-47C3-8FB2-60818A238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38100</xdr:rowOff>
    </xdr:from>
    <xdr:to>
      <xdr:col>31</xdr:col>
      <xdr:colOff>561975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A708A-2224-462C-90A4-10AB1C334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494739</xdr:colOff>
      <xdr:row>35</xdr:row>
      <xdr:rowOff>84044</xdr:rowOff>
    </xdr:from>
    <xdr:to>
      <xdr:col>9</xdr:col>
      <xdr:colOff>22971</xdr:colOff>
      <xdr:row>53</xdr:row>
      <xdr:rowOff>165006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E2F12-291F-4684-9811-0BFBCA6FA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416299</xdr:colOff>
      <xdr:row>35</xdr:row>
      <xdr:rowOff>97491</xdr:rowOff>
    </xdr:from>
    <xdr:to>
      <xdr:col>19</xdr:col>
      <xdr:colOff>216273</xdr:colOff>
      <xdr:row>53</xdr:row>
      <xdr:rowOff>30815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BC91A-35F8-4EE2-A8A4-AE244AE8F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51</xdr:row>
      <xdr:rowOff>38100</xdr:rowOff>
    </xdr:from>
    <xdr:to>
      <xdr:col>10</xdr:col>
      <xdr:colOff>533400</xdr:colOff>
      <xdr:row>68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A86643-5467-42E6-BAC7-0B51715EE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51</xdr:row>
      <xdr:rowOff>19050</xdr:rowOff>
    </xdr:from>
    <xdr:to>
      <xdr:col>19</xdr:col>
      <xdr:colOff>514350</xdr:colOff>
      <xdr:row>68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DD8DE6-30B4-49AA-BD9B-417EB8DB1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69</xdr:row>
      <xdr:rowOff>114300</xdr:rowOff>
    </xdr:from>
    <xdr:to>
      <xdr:col>11</xdr:col>
      <xdr:colOff>19050</xdr:colOff>
      <xdr:row>87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663906-A794-4146-A876-B3D140F22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200025</xdr:colOff>
      <xdr:row>69</xdr:row>
      <xdr:rowOff>85725</xdr:rowOff>
    </xdr:from>
    <xdr:to>
      <xdr:col>20</xdr:col>
      <xdr:colOff>0</xdr:colOff>
      <xdr:row>87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411188-B16B-44BE-9991-6CC0276B4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333375</xdr:colOff>
      <xdr:row>87</xdr:row>
      <xdr:rowOff>161925</xdr:rowOff>
    </xdr:from>
    <xdr:to>
      <xdr:col>10</xdr:col>
      <xdr:colOff>590550</xdr:colOff>
      <xdr:row>105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500966-80FC-44A0-A9DE-70C50C544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48268</xdr:colOff>
      <xdr:row>33</xdr:row>
      <xdr:rowOff>184037</xdr:rowOff>
    </xdr:from>
    <xdr:to>
      <xdr:col>42</xdr:col>
      <xdr:colOff>76283</xdr:colOff>
      <xdr:row>63</xdr:row>
      <xdr:rowOff>44824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2122F3-3349-4DC6-91F8-03BF2ABC0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92448</xdr:colOff>
      <xdr:row>35</xdr:row>
      <xdr:rowOff>34178</xdr:rowOff>
    </xdr:from>
    <xdr:to>
      <xdr:col>18</xdr:col>
      <xdr:colOff>225797</xdr:colOff>
      <xdr:row>62</xdr:row>
      <xdr:rowOff>138953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C2F4F03-5A1B-4468-A2F4-87074EC52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38100</xdr:rowOff>
    </xdr:from>
    <xdr:to>
      <xdr:col>31</xdr:col>
      <xdr:colOff>561975</xdr:colOff>
      <xdr:row>20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EC754-C5B0-4840-A125-BE2916BC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180974</xdr:colOff>
      <xdr:row>35</xdr:row>
      <xdr:rowOff>95250</xdr:rowOff>
    </xdr:from>
    <xdr:to>
      <xdr:col>10</xdr:col>
      <xdr:colOff>314324</xdr:colOff>
      <xdr:row>53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A1172-EBAC-451D-AB5F-565809538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37</xdr:row>
      <xdr:rowOff>19050</xdr:rowOff>
    </xdr:from>
    <xdr:to>
      <xdr:col>18</xdr:col>
      <xdr:colOff>171450</xdr:colOff>
      <xdr:row>54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6B039-AF81-4AC8-A84A-2E25E026C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54</xdr:row>
      <xdr:rowOff>38100</xdr:rowOff>
    </xdr:from>
    <xdr:to>
      <xdr:col>10</xdr:col>
      <xdr:colOff>533400</xdr:colOff>
      <xdr:row>71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A2A940-93A2-4AE9-954A-4EE7961C6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54</xdr:row>
      <xdr:rowOff>19050</xdr:rowOff>
    </xdr:from>
    <xdr:to>
      <xdr:col>19</xdr:col>
      <xdr:colOff>514350</xdr:colOff>
      <xdr:row>71</xdr:row>
      <xdr:rowOff>142874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978F61-976B-4AC5-81E1-6E649473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72</xdr:row>
      <xdr:rowOff>114300</xdr:rowOff>
    </xdr:from>
    <xdr:to>
      <xdr:col>11</xdr:col>
      <xdr:colOff>19050</xdr:colOff>
      <xdr:row>90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8930B-BE0E-49C4-B2AF-0ED0B7ADD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200025</xdr:colOff>
      <xdr:row>72</xdr:row>
      <xdr:rowOff>85725</xdr:rowOff>
    </xdr:from>
    <xdr:to>
      <xdr:col>20</xdr:col>
      <xdr:colOff>0</xdr:colOff>
      <xdr:row>90</xdr:row>
      <xdr:rowOff>19049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87FBF1-815F-439D-9E8F-725F5628F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333375</xdr:colOff>
      <xdr:row>90</xdr:row>
      <xdr:rowOff>161925</xdr:rowOff>
    </xdr:from>
    <xdr:to>
      <xdr:col>10</xdr:col>
      <xdr:colOff>590550</xdr:colOff>
      <xdr:row>108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A8D95C-0A13-4093-BDBA-3C29C6DDF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190500</xdr:colOff>
      <xdr:row>90</xdr:row>
      <xdr:rowOff>114300</xdr:rowOff>
    </xdr:from>
    <xdr:to>
      <xdr:col>19</xdr:col>
      <xdr:colOff>600075</xdr:colOff>
      <xdr:row>108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45B098-40C1-463B-B74B-78DF72EB0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227565</xdr:colOff>
      <xdr:row>65</xdr:row>
      <xdr:rowOff>94389</xdr:rowOff>
    </xdr:from>
    <xdr:to>
      <xdr:col>31</xdr:col>
      <xdr:colOff>479697</xdr:colOff>
      <xdr:row>94</xdr:row>
      <xdr:rowOff>145676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994444-E6B8-48E3-8F37-9B30D49D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238126</xdr:colOff>
      <xdr:row>35</xdr:row>
      <xdr:rowOff>123825</xdr:rowOff>
    </xdr:from>
    <xdr:to>
      <xdr:col>14</xdr:col>
      <xdr:colOff>371475</xdr:colOff>
      <xdr:row>63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7EFE63-717F-4004-BF3A-5A32C711D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20</xdr:row>
      <xdr:rowOff>188258</xdr:rowOff>
    </xdr:from>
    <xdr:to>
      <xdr:col>25</xdr:col>
      <xdr:colOff>374276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D3153-5660-4E58-A612-13212F143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20</xdr:row>
      <xdr:rowOff>188258</xdr:rowOff>
    </xdr:from>
    <xdr:to>
      <xdr:col>25</xdr:col>
      <xdr:colOff>374276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71C71-D909-4C58-872F-4A01C78F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20</xdr:row>
      <xdr:rowOff>188258</xdr:rowOff>
    </xdr:from>
    <xdr:to>
      <xdr:col>25</xdr:col>
      <xdr:colOff>374276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40960-B618-4449-932B-7FAB77AD7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38100</xdr:rowOff>
    </xdr:from>
    <xdr:to>
      <xdr:col>31</xdr:col>
      <xdr:colOff>561975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26BC06-4F35-4B85-861E-3DA7756EA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494739</xdr:colOff>
      <xdr:row>35</xdr:row>
      <xdr:rowOff>84044</xdr:rowOff>
    </xdr:from>
    <xdr:to>
      <xdr:col>9</xdr:col>
      <xdr:colOff>22971</xdr:colOff>
      <xdr:row>53</xdr:row>
      <xdr:rowOff>165006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F4FAA-4720-4AA8-948B-8BAD865D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416299</xdr:colOff>
      <xdr:row>35</xdr:row>
      <xdr:rowOff>97491</xdr:rowOff>
    </xdr:from>
    <xdr:to>
      <xdr:col>19</xdr:col>
      <xdr:colOff>216273</xdr:colOff>
      <xdr:row>53</xdr:row>
      <xdr:rowOff>30815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D5E85-EC0D-402F-9D3D-C24C5F5E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51</xdr:row>
      <xdr:rowOff>38100</xdr:rowOff>
    </xdr:from>
    <xdr:to>
      <xdr:col>10</xdr:col>
      <xdr:colOff>533400</xdr:colOff>
      <xdr:row>68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37A12-9980-40F9-B56F-794FA40D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51</xdr:row>
      <xdr:rowOff>19050</xdr:rowOff>
    </xdr:from>
    <xdr:to>
      <xdr:col>19</xdr:col>
      <xdr:colOff>514350</xdr:colOff>
      <xdr:row>68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06AD4F-B00C-448D-940F-9F8B7FE8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69</xdr:row>
      <xdr:rowOff>114300</xdr:rowOff>
    </xdr:from>
    <xdr:to>
      <xdr:col>11</xdr:col>
      <xdr:colOff>19050</xdr:colOff>
      <xdr:row>87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32B17F-FEF7-45C3-B352-5BD46FB85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200025</xdr:colOff>
      <xdr:row>69</xdr:row>
      <xdr:rowOff>85725</xdr:rowOff>
    </xdr:from>
    <xdr:to>
      <xdr:col>20</xdr:col>
      <xdr:colOff>0</xdr:colOff>
      <xdr:row>87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360EF1-3EEA-4971-87EB-BD37D3CF2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333375</xdr:colOff>
      <xdr:row>87</xdr:row>
      <xdr:rowOff>161925</xdr:rowOff>
    </xdr:from>
    <xdr:to>
      <xdr:col>10</xdr:col>
      <xdr:colOff>590550</xdr:colOff>
      <xdr:row>105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C69B14-D7AF-4F2E-8BED-14055958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227565</xdr:colOff>
      <xdr:row>62</xdr:row>
      <xdr:rowOff>94389</xdr:rowOff>
    </xdr:from>
    <xdr:to>
      <xdr:col>31</xdr:col>
      <xdr:colOff>479697</xdr:colOff>
      <xdr:row>91</xdr:row>
      <xdr:rowOff>145676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E961E4-D7E2-4C6D-BA60-73EB3E874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103655</xdr:colOff>
      <xdr:row>39</xdr:row>
      <xdr:rowOff>45384</xdr:rowOff>
    </xdr:from>
    <xdr:to>
      <xdr:col>10</xdr:col>
      <xdr:colOff>80122</xdr:colOff>
      <xdr:row>66</xdr:row>
      <xdr:rowOff>150159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6154AE-1CF6-4427-8D99-8D6538A7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19</xdr:row>
      <xdr:rowOff>76200</xdr:rowOff>
    </xdr:from>
    <xdr:to>
      <xdr:col>25</xdr:col>
      <xdr:colOff>419100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900B2-05BD-4D0A-B7A5-63F518A54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19</xdr:row>
      <xdr:rowOff>76200</xdr:rowOff>
    </xdr:from>
    <xdr:to>
      <xdr:col>25</xdr:col>
      <xdr:colOff>419100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0CAE8-7C5A-4E81-B207-D1E52A8EF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19</xdr:row>
      <xdr:rowOff>76200</xdr:rowOff>
    </xdr:from>
    <xdr:to>
      <xdr:col>25</xdr:col>
      <xdr:colOff>419100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E9E06-E0D9-4551-B8C5-C09582B88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38100</xdr:rowOff>
    </xdr:from>
    <xdr:to>
      <xdr:col>31</xdr:col>
      <xdr:colOff>561975</xdr:colOff>
      <xdr:row>17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BEB96-B4B4-4149-B9F8-C41D29405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494739</xdr:colOff>
      <xdr:row>29</xdr:row>
      <xdr:rowOff>84044</xdr:rowOff>
    </xdr:from>
    <xdr:to>
      <xdr:col>9</xdr:col>
      <xdr:colOff>22971</xdr:colOff>
      <xdr:row>47</xdr:row>
      <xdr:rowOff>165006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62146-60BC-4714-84AF-354CF89E1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416299</xdr:colOff>
      <xdr:row>29</xdr:row>
      <xdr:rowOff>97491</xdr:rowOff>
    </xdr:from>
    <xdr:to>
      <xdr:col>19</xdr:col>
      <xdr:colOff>216273</xdr:colOff>
      <xdr:row>47</xdr:row>
      <xdr:rowOff>30815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32131-BD2A-4B57-8A44-9C0642A30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45</xdr:row>
      <xdr:rowOff>38100</xdr:rowOff>
    </xdr:from>
    <xdr:to>
      <xdr:col>10</xdr:col>
      <xdr:colOff>533400</xdr:colOff>
      <xdr:row>62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38BDF-5414-4B7D-9FDB-339136CAD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45</xdr:row>
      <xdr:rowOff>19050</xdr:rowOff>
    </xdr:from>
    <xdr:to>
      <xdr:col>19</xdr:col>
      <xdr:colOff>514350</xdr:colOff>
      <xdr:row>62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4FFA1A-443C-4CD8-ACCC-EB665BBF3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63</xdr:row>
      <xdr:rowOff>114300</xdr:rowOff>
    </xdr:from>
    <xdr:to>
      <xdr:col>11</xdr:col>
      <xdr:colOff>19050</xdr:colOff>
      <xdr:row>81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894CF3-032B-4A45-A1DA-8F7CE9F87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333375</xdr:colOff>
      <xdr:row>81</xdr:row>
      <xdr:rowOff>161925</xdr:rowOff>
    </xdr:from>
    <xdr:to>
      <xdr:col>10</xdr:col>
      <xdr:colOff>590550</xdr:colOff>
      <xdr:row>99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AE7EC9-32FE-4327-9FE0-05109F7A6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227565</xdr:colOff>
      <xdr:row>56</xdr:row>
      <xdr:rowOff>94389</xdr:rowOff>
    </xdr:from>
    <xdr:to>
      <xdr:col>31</xdr:col>
      <xdr:colOff>479697</xdr:colOff>
      <xdr:row>85</xdr:row>
      <xdr:rowOff>145676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12A884-EE49-4AD4-A574-43DB58DF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103655</xdr:colOff>
      <xdr:row>33</xdr:row>
      <xdr:rowOff>45384</xdr:rowOff>
    </xdr:from>
    <xdr:to>
      <xdr:col>10</xdr:col>
      <xdr:colOff>80122</xdr:colOff>
      <xdr:row>60</xdr:row>
      <xdr:rowOff>150159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6F4F00-CCBC-46AD-9B0C-5926A97AB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20</xdr:row>
      <xdr:rowOff>76200</xdr:rowOff>
    </xdr:from>
    <xdr:to>
      <xdr:col>25</xdr:col>
      <xdr:colOff>419100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E5903-66F7-4A2A-A2F9-8B81FB98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20</xdr:row>
      <xdr:rowOff>76200</xdr:rowOff>
    </xdr:from>
    <xdr:to>
      <xdr:col>25</xdr:col>
      <xdr:colOff>419100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FD321-DA12-4116-999B-FF22AB081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19</xdr:row>
      <xdr:rowOff>76200</xdr:rowOff>
    </xdr:from>
    <xdr:to>
      <xdr:col>25</xdr:col>
      <xdr:colOff>419100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C21DC-0474-4DD0-9FDC-466506825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20</xdr:row>
      <xdr:rowOff>76200</xdr:rowOff>
    </xdr:from>
    <xdr:to>
      <xdr:col>25</xdr:col>
      <xdr:colOff>419100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62171-5553-4C9A-BD70-0539D68D5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38100</xdr:rowOff>
    </xdr:from>
    <xdr:to>
      <xdr:col>31</xdr:col>
      <xdr:colOff>561975</xdr:colOff>
      <xdr:row>18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1E22E-ED78-4486-B397-2042A29B5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494739</xdr:colOff>
      <xdr:row>31</xdr:row>
      <xdr:rowOff>84044</xdr:rowOff>
    </xdr:from>
    <xdr:to>
      <xdr:col>9</xdr:col>
      <xdr:colOff>22971</xdr:colOff>
      <xdr:row>49</xdr:row>
      <xdr:rowOff>165006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DCE20-FB29-40AE-B28B-FD37EDBCC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416299</xdr:colOff>
      <xdr:row>31</xdr:row>
      <xdr:rowOff>97491</xdr:rowOff>
    </xdr:from>
    <xdr:to>
      <xdr:col>19</xdr:col>
      <xdr:colOff>216273</xdr:colOff>
      <xdr:row>49</xdr:row>
      <xdr:rowOff>30815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0BD217-13F1-4C48-8A92-7E40C27D1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47</xdr:row>
      <xdr:rowOff>38100</xdr:rowOff>
    </xdr:from>
    <xdr:to>
      <xdr:col>10</xdr:col>
      <xdr:colOff>533400</xdr:colOff>
      <xdr:row>64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8D2D86-4F30-4C14-B6D9-D16789E8F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47</xdr:row>
      <xdr:rowOff>19050</xdr:rowOff>
    </xdr:from>
    <xdr:to>
      <xdr:col>19</xdr:col>
      <xdr:colOff>514350</xdr:colOff>
      <xdr:row>64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9BA5F-B267-4C8E-9ED5-7B2F457C6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65</xdr:row>
      <xdr:rowOff>114300</xdr:rowOff>
    </xdr:from>
    <xdr:to>
      <xdr:col>11</xdr:col>
      <xdr:colOff>19050</xdr:colOff>
      <xdr:row>83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9B2FD-5A24-45DD-8EC7-387AEDA39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333375</xdr:colOff>
      <xdr:row>83</xdr:row>
      <xdr:rowOff>161925</xdr:rowOff>
    </xdr:from>
    <xdr:to>
      <xdr:col>10</xdr:col>
      <xdr:colOff>590550</xdr:colOff>
      <xdr:row>101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357316-12E4-464D-B1F7-50BC352B9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227565</xdr:colOff>
      <xdr:row>58</xdr:row>
      <xdr:rowOff>94389</xdr:rowOff>
    </xdr:from>
    <xdr:to>
      <xdr:col>31</xdr:col>
      <xdr:colOff>479697</xdr:colOff>
      <xdr:row>87</xdr:row>
      <xdr:rowOff>145676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EDDB54-0D96-48F5-AA88-7FE225176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103655</xdr:colOff>
      <xdr:row>35</xdr:row>
      <xdr:rowOff>45384</xdr:rowOff>
    </xdr:from>
    <xdr:to>
      <xdr:col>10</xdr:col>
      <xdr:colOff>80122</xdr:colOff>
      <xdr:row>62</xdr:row>
      <xdr:rowOff>150159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0FDE52-0CAB-43D5-AECB-C1A5C72ED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409575</xdr:colOff>
      <xdr:row>23</xdr:row>
      <xdr:rowOff>121023</xdr:rowOff>
    </xdr:from>
    <xdr:to>
      <xdr:col>25</xdr:col>
      <xdr:colOff>194982</xdr:colOff>
      <xdr:row>44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A0960-633F-4004-978E-EE83D1694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353546</xdr:colOff>
      <xdr:row>23</xdr:row>
      <xdr:rowOff>121023</xdr:rowOff>
    </xdr:from>
    <xdr:to>
      <xdr:col>26</xdr:col>
      <xdr:colOff>138954</xdr:colOff>
      <xdr:row>44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8576C-F72E-4061-A9B9-9A0165198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588869</xdr:colOff>
      <xdr:row>22</xdr:row>
      <xdr:rowOff>188258</xdr:rowOff>
    </xdr:from>
    <xdr:to>
      <xdr:col>25</xdr:col>
      <xdr:colOff>374276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C5D9A-A66C-4124-B4DC-63E46C2EC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2</xdr:row>
      <xdr:rowOff>38100</xdr:rowOff>
    </xdr:from>
    <xdr:to>
      <xdr:col>31</xdr:col>
      <xdr:colOff>561975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A8905-5849-475F-9C7F-756D17A24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494739</xdr:colOff>
      <xdr:row>41</xdr:row>
      <xdr:rowOff>84044</xdr:rowOff>
    </xdr:from>
    <xdr:to>
      <xdr:col>9</xdr:col>
      <xdr:colOff>22971</xdr:colOff>
      <xdr:row>59</xdr:row>
      <xdr:rowOff>165006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F86F2-AC97-4FA8-A069-5DEFDA06E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416299</xdr:colOff>
      <xdr:row>41</xdr:row>
      <xdr:rowOff>97491</xdr:rowOff>
    </xdr:from>
    <xdr:to>
      <xdr:col>19</xdr:col>
      <xdr:colOff>216273</xdr:colOff>
      <xdr:row>59</xdr:row>
      <xdr:rowOff>30815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B6928F-E934-407F-96E5-211FA50F2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57</xdr:row>
      <xdr:rowOff>38100</xdr:rowOff>
    </xdr:from>
    <xdr:to>
      <xdr:col>10</xdr:col>
      <xdr:colOff>533400</xdr:colOff>
      <xdr:row>74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46B2A-27ED-4641-BCDC-5A9E3E935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104775</xdr:colOff>
      <xdr:row>57</xdr:row>
      <xdr:rowOff>19050</xdr:rowOff>
    </xdr:from>
    <xdr:to>
      <xdr:col>19</xdr:col>
      <xdr:colOff>514350</xdr:colOff>
      <xdr:row>74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8B11B6-3C85-4A69-8B8A-2ECEDB6E0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371475</xdr:colOff>
      <xdr:row>75</xdr:row>
      <xdr:rowOff>114300</xdr:rowOff>
    </xdr:from>
    <xdr:to>
      <xdr:col>11</xdr:col>
      <xdr:colOff>19050</xdr:colOff>
      <xdr:row>93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97354B-BC0B-415F-A1A3-2769532CC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200025</xdr:colOff>
      <xdr:row>75</xdr:row>
      <xdr:rowOff>85725</xdr:rowOff>
    </xdr:from>
    <xdr:to>
      <xdr:col>20</xdr:col>
      <xdr:colOff>0</xdr:colOff>
      <xdr:row>93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88F11D-8679-4F8F-926B-9B9A6210B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333375</xdr:colOff>
      <xdr:row>93</xdr:row>
      <xdr:rowOff>161925</xdr:rowOff>
    </xdr:from>
    <xdr:to>
      <xdr:col>10</xdr:col>
      <xdr:colOff>590550</xdr:colOff>
      <xdr:row>111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2A0770-4FAB-45B7-8D52-17F5FB7E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190500</xdr:colOff>
      <xdr:row>93</xdr:row>
      <xdr:rowOff>114300</xdr:rowOff>
    </xdr:from>
    <xdr:to>
      <xdr:col>19</xdr:col>
      <xdr:colOff>600075</xdr:colOff>
      <xdr:row>111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C9E62F-4A34-4468-8767-C45434633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227565</xdr:colOff>
      <xdr:row>68</xdr:row>
      <xdr:rowOff>94389</xdr:rowOff>
    </xdr:from>
    <xdr:to>
      <xdr:col>31</xdr:col>
      <xdr:colOff>479697</xdr:colOff>
      <xdr:row>97</xdr:row>
      <xdr:rowOff>145676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DD6F9E-2700-4A4E-BC32-1FFEF6693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316567</xdr:colOff>
      <xdr:row>42</xdr:row>
      <xdr:rowOff>135031</xdr:rowOff>
    </xdr:from>
    <xdr:to>
      <xdr:col>17</xdr:col>
      <xdr:colOff>449916</xdr:colOff>
      <xdr:row>70</xdr:row>
      <xdr:rowOff>49306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D37085-C793-4531-8D72-2AA4DC8E1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26</xdr:row>
      <xdr:rowOff>109817</xdr:rowOff>
    </xdr:from>
    <xdr:to>
      <xdr:col>26</xdr:col>
      <xdr:colOff>194983</xdr:colOff>
      <xdr:row>41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565AA-B96A-4E68-AEF6-9F72FB07B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409575</xdr:colOff>
      <xdr:row>26</xdr:row>
      <xdr:rowOff>109817</xdr:rowOff>
    </xdr:from>
    <xdr:to>
      <xdr:col>26</xdr:col>
      <xdr:colOff>194983</xdr:colOff>
      <xdr:row>41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C78F7-6EC4-4B99-ABD5-27735D590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E8EF-9D63-4750-A872-A6225702635D}">
  <dimension ref="A1:Y109"/>
  <sheetViews>
    <sheetView zoomScale="125" zoomScaleNormal="85" workbookViewId="0">
      <selection activeCell="A17" sqref="A17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56</v>
      </c>
      <c r="D14" s="1">
        <v>3.19</v>
      </c>
      <c r="E14" s="6">
        <v>122553.35030000001</v>
      </c>
      <c r="F14" s="12"/>
      <c r="G14" s="5">
        <v>1</v>
      </c>
      <c r="H14" s="1" t="s">
        <v>56</v>
      </c>
      <c r="I14" s="1">
        <v>1</v>
      </c>
      <c r="J14" s="6">
        <v>108209.8901</v>
      </c>
      <c r="L14" s="1" t="s">
        <v>56</v>
      </c>
      <c r="M14">
        <f>(E21-E14)</f>
        <v>9989.595599999986</v>
      </c>
      <c r="N14">
        <f>(J21-J14)</f>
        <v>8998.717599999989</v>
      </c>
      <c r="O14">
        <f>(N14-M14)/J21</f>
        <v>-8.453969545787865E-3</v>
      </c>
      <c r="R14" s="1" t="s">
        <v>56</v>
      </c>
      <c r="S14">
        <f t="shared" ref="S14:S18" si="0">O14</f>
        <v>-8.453969545787865E-3</v>
      </c>
      <c r="T14">
        <f>O28</f>
        <v>-2.0768340180836242E-2</v>
      </c>
      <c r="U14">
        <f>O42</f>
        <v>-2.6437277670037427E-2</v>
      </c>
      <c r="V14">
        <f>O56</f>
        <v>-3.0135314228782448E-2</v>
      </c>
      <c r="W14">
        <f>O70</f>
        <v>-3.4687371441034245E-2</v>
      </c>
      <c r="X14">
        <f>O84</f>
        <v>-3.5387110409611164E-2</v>
      </c>
      <c r="Y14">
        <f>O98</f>
        <v>-3.5569425747947005E-2</v>
      </c>
    </row>
    <row r="15" spans="1:25" ht="24">
      <c r="B15" s="5">
        <v>2</v>
      </c>
      <c r="C15" s="1" t="s">
        <v>57</v>
      </c>
      <c r="D15" s="1">
        <v>1.08</v>
      </c>
      <c r="E15" s="6">
        <v>41635.7281</v>
      </c>
      <c r="F15" s="12"/>
      <c r="G15" s="5">
        <v>2</v>
      </c>
      <c r="H15" s="1" t="s">
        <v>57</v>
      </c>
      <c r="I15" s="1">
        <v>0.35</v>
      </c>
      <c r="J15" s="6">
        <v>37873.183599999997</v>
      </c>
      <c r="L15" s="1" t="s">
        <v>57</v>
      </c>
      <c r="M15">
        <f>(E22-E15)</f>
        <v>5164.8308000000034</v>
      </c>
      <c r="N15">
        <f>(J22-J15)</f>
        <v>4715.2252000000008</v>
      </c>
      <c r="O15">
        <f>(N15-M15)/J22</f>
        <v>-1.0556994559515044E-2</v>
      </c>
      <c r="R15" s="1" t="s">
        <v>57</v>
      </c>
      <c r="S15">
        <f t="shared" si="0"/>
        <v>-1.0556994559515044E-2</v>
      </c>
      <c r="T15">
        <f>O29</f>
        <v>-2.6884453395629129E-2</v>
      </c>
      <c r="U15">
        <f>O43</f>
        <v>-3.7044144817394209E-2</v>
      </c>
      <c r="V15">
        <f>O57</f>
        <v>-4.2166889654327154E-2</v>
      </c>
      <c r="W15">
        <f>O71</f>
        <v>-4.6213549548702826E-2</v>
      </c>
      <c r="X15">
        <f>O85</f>
        <v>-4.8104757780991228E-2</v>
      </c>
      <c r="Y15">
        <f>O99</f>
        <v>-4.807225885793396E-2</v>
      </c>
    </row>
    <row r="16" spans="1:25" ht="24">
      <c r="B16" s="5">
        <v>3</v>
      </c>
      <c r="C16" s="1" t="s">
        <v>58</v>
      </c>
      <c r="D16" s="1">
        <v>2.82</v>
      </c>
      <c r="E16" s="6">
        <v>108471.9757</v>
      </c>
      <c r="F16" s="12"/>
      <c r="G16" s="5">
        <v>3</v>
      </c>
      <c r="H16" s="1" t="s">
        <v>58</v>
      </c>
      <c r="I16" s="1">
        <v>0.89</v>
      </c>
      <c r="J16" s="6">
        <v>96528.705199999997</v>
      </c>
      <c r="L16" s="1" t="s">
        <v>58</v>
      </c>
      <c r="M16">
        <f>(E23-E16)</f>
        <v>2492.1388000000006</v>
      </c>
      <c r="N16">
        <f>(J23-J16)</f>
        <v>2382.0424000000057</v>
      </c>
      <c r="O16">
        <f>(N16-M16)/J23</f>
        <v>-1.11308834147357E-3</v>
      </c>
      <c r="R16" s="1" t="s">
        <v>58</v>
      </c>
      <c r="S16">
        <f t="shared" si="0"/>
        <v>-1.11308834147357E-3</v>
      </c>
      <c r="T16">
        <f>O30</f>
        <v>-6.6044236793573836E-3</v>
      </c>
      <c r="U16">
        <f>O44</f>
        <v>-9.7717986230657049E-3</v>
      </c>
      <c r="V16">
        <f>O58</f>
        <v>-1.0017512799152011E-2</v>
      </c>
      <c r="W16">
        <f>O72</f>
        <v>-1.2704136983601495E-2</v>
      </c>
      <c r="X16">
        <f>O86</f>
        <v>-1.392789483513009E-2</v>
      </c>
      <c r="Y16">
        <f>O100</f>
        <v>-1.4018333401845069E-2</v>
      </c>
    </row>
    <row r="17" spans="2:25" ht="24">
      <c r="B17" s="5">
        <v>4</v>
      </c>
      <c r="C17" s="1" t="s">
        <v>59</v>
      </c>
      <c r="D17" s="1">
        <v>13.19</v>
      </c>
      <c r="E17" s="6">
        <v>507097.74099999998</v>
      </c>
      <c r="F17" s="12"/>
      <c r="G17" s="5">
        <v>4</v>
      </c>
      <c r="H17" s="1" t="s">
        <v>59</v>
      </c>
      <c r="I17" s="1">
        <v>4.21</v>
      </c>
      <c r="J17" s="6">
        <v>455482.81420000002</v>
      </c>
      <c r="L17" s="1" t="s">
        <v>59</v>
      </c>
      <c r="M17">
        <f>(E24-E17)</f>
        <v>1076.6761000000406</v>
      </c>
      <c r="N17">
        <f>(J24-J17)</f>
        <v>1587.3754999999655</v>
      </c>
      <c r="O17">
        <f>(N17-M17)/J24</f>
        <v>1.1173325487166964E-3</v>
      </c>
      <c r="R17" s="1" t="s">
        <v>59</v>
      </c>
      <c r="S17">
        <f t="shared" si="0"/>
        <v>1.1173325487166964E-3</v>
      </c>
      <c r="T17">
        <f>O31</f>
        <v>-2.0674450204611647E-3</v>
      </c>
      <c r="U17">
        <f>O45</f>
        <v>-3.7577456567109754E-3</v>
      </c>
      <c r="V17">
        <f>O59</f>
        <v>-4.6238830723660243E-3</v>
      </c>
      <c r="W17">
        <f>O73</f>
        <v>-5.1805802274700278E-3</v>
      </c>
      <c r="X17">
        <f>O87</f>
        <v>-5.6597644671281056E-3</v>
      </c>
      <c r="Y17">
        <f>O101</f>
        <v>-6.0493957928051158E-3</v>
      </c>
    </row>
    <row r="18" spans="2:25" ht="24">
      <c r="B18" s="7">
        <v>5</v>
      </c>
      <c r="C18" s="8" t="s">
        <v>60</v>
      </c>
      <c r="D18" s="8">
        <v>0.72</v>
      </c>
      <c r="E18" s="9">
        <v>27543.614300000001</v>
      </c>
      <c r="F18" s="12"/>
      <c r="G18" s="7">
        <v>5</v>
      </c>
      <c r="H18" s="8" t="s">
        <v>60</v>
      </c>
      <c r="I18" s="8">
        <v>0.23</v>
      </c>
      <c r="J18" s="9">
        <v>24933.455000000002</v>
      </c>
      <c r="L18" s="8" t="s">
        <v>60</v>
      </c>
      <c r="M18">
        <f>(E25-E18)</f>
        <v>16466.120600000002</v>
      </c>
      <c r="N18">
        <f>(J25-J18)</f>
        <v>14706.777199999997</v>
      </c>
      <c r="O18">
        <f>(N18-M18)/J25</f>
        <v>-4.4382772308785956E-2</v>
      </c>
      <c r="R18" s="8" t="s">
        <v>60</v>
      </c>
      <c r="S18">
        <f t="shared" si="0"/>
        <v>-4.4382772308785956E-2</v>
      </c>
      <c r="T18">
        <f>O32</f>
        <v>-5.3953127462198477E-2</v>
      </c>
      <c r="U18">
        <f>O46</f>
        <v>-6.2509250221431528E-2</v>
      </c>
      <c r="V18">
        <f>O60</f>
        <v>-6.5289170142740299E-2</v>
      </c>
      <c r="W18">
        <f>O74</f>
        <v>-6.7083605654042602E-2</v>
      </c>
      <c r="X18">
        <f>O88</f>
        <v>-6.7323110070470246E-2</v>
      </c>
      <c r="Y18">
        <f>O102</f>
        <v>-6.8433873604878542E-2</v>
      </c>
    </row>
    <row r="19" spans="2:25">
      <c r="B19">
        <v>0.25</v>
      </c>
      <c r="C19" s="10" t="s">
        <v>5</v>
      </c>
      <c r="D19" s="10" t="s">
        <v>4</v>
      </c>
      <c r="E19" s="10"/>
      <c r="F19" s="10"/>
      <c r="G19">
        <v>0.25</v>
      </c>
      <c r="H19" s="10" t="s">
        <v>5</v>
      </c>
      <c r="I19" s="10" t="s">
        <v>6</v>
      </c>
      <c r="J19" s="10"/>
    </row>
    <row r="20" spans="2:25">
      <c r="B20" s="2"/>
      <c r="C20" s="3" t="s">
        <v>0</v>
      </c>
      <c r="D20" s="3" t="s">
        <v>1</v>
      </c>
      <c r="E20" s="4" t="s">
        <v>2</v>
      </c>
      <c r="G20" s="2"/>
      <c r="H20" s="3" t="s">
        <v>0</v>
      </c>
      <c r="I20" s="3" t="s">
        <v>1</v>
      </c>
      <c r="J20" s="4" t="s">
        <v>2</v>
      </c>
    </row>
    <row r="21" spans="2:25" ht="24">
      <c r="B21" s="5">
        <v>1</v>
      </c>
      <c r="C21" s="1" t="s">
        <v>56</v>
      </c>
      <c r="D21" s="1">
        <v>3.15</v>
      </c>
      <c r="E21" s="6">
        <v>132542.94589999999</v>
      </c>
      <c r="G21" s="5">
        <v>1</v>
      </c>
      <c r="H21" s="1" t="s">
        <v>56</v>
      </c>
      <c r="I21" s="1">
        <v>3.1</v>
      </c>
      <c r="J21" s="6">
        <v>117208.60769999999</v>
      </c>
    </row>
    <row r="22" spans="2:25" ht="24">
      <c r="B22" s="5">
        <v>2</v>
      </c>
      <c r="C22" s="1" t="s">
        <v>57</v>
      </c>
      <c r="D22" s="1">
        <v>1.1100000000000001</v>
      </c>
      <c r="E22" s="6">
        <v>46800.558900000004</v>
      </c>
      <c r="G22" s="5">
        <v>2</v>
      </c>
      <c r="H22" s="1" t="s">
        <v>57</v>
      </c>
      <c r="I22" s="1">
        <v>1.1299999999999999</v>
      </c>
      <c r="J22" s="6">
        <v>42588.408799999997</v>
      </c>
    </row>
    <row r="23" spans="2:25" ht="24">
      <c r="B23" s="5">
        <v>3</v>
      </c>
      <c r="C23" s="1" t="s">
        <v>58</v>
      </c>
      <c r="D23" s="1">
        <v>2.63</v>
      </c>
      <c r="E23" s="6">
        <v>110964.1145</v>
      </c>
      <c r="G23" s="5">
        <v>3</v>
      </c>
      <c r="H23" s="1" t="s">
        <v>58</v>
      </c>
      <c r="I23" s="1">
        <v>2.62</v>
      </c>
      <c r="J23" s="6">
        <v>98910.747600000002</v>
      </c>
    </row>
    <row r="24" spans="2:25" ht="24">
      <c r="B24" s="5">
        <v>4</v>
      </c>
      <c r="C24" s="1" t="s">
        <v>59</v>
      </c>
      <c r="D24" s="1">
        <v>12.06</v>
      </c>
      <c r="E24" s="6">
        <v>508174.41710000002</v>
      </c>
      <c r="G24" s="5">
        <v>4</v>
      </c>
      <c r="H24" s="1" t="s">
        <v>59</v>
      </c>
      <c r="I24" s="1">
        <v>12.1</v>
      </c>
      <c r="J24" s="6">
        <v>457070.18969999999</v>
      </c>
    </row>
    <row r="25" spans="2:25" ht="24">
      <c r="B25" s="7">
        <v>5</v>
      </c>
      <c r="C25" s="8" t="s">
        <v>60</v>
      </c>
      <c r="D25" s="8">
        <v>1.04</v>
      </c>
      <c r="E25" s="9">
        <v>44009.734900000003</v>
      </c>
      <c r="G25" s="7">
        <v>5</v>
      </c>
      <c r="H25" s="8" t="s">
        <v>60</v>
      </c>
      <c r="I25" s="8">
        <v>1.05</v>
      </c>
      <c r="J25" s="9">
        <v>39640.232199999999</v>
      </c>
    </row>
    <row r="26" spans="2:25">
      <c r="B26">
        <v>0.5</v>
      </c>
      <c r="C26" s="10" t="s">
        <v>3</v>
      </c>
      <c r="D26" s="10" t="s">
        <v>4</v>
      </c>
      <c r="G26">
        <v>0.5</v>
      </c>
      <c r="H26" s="10" t="s">
        <v>3</v>
      </c>
      <c r="I26" s="10" t="s">
        <v>6</v>
      </c>
    </row>
    <row r="27" spans="2:2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37</v>
      </c>
      <c r="M27" t="s">
        <v>4</v>
      </c>
      <c r="N27" t="s">
        <v>6</v>
      </c>
      <c r="O27" t="s">
        <v>36</v>
      </c>
    </row>
    <row r="28" spans="2:25" ht="24">
      <c r="B28" s="5">
        <v>1</v>
      </c>
      <c r="C28" s="1" t="s">
        <v>56</v>
      </c>
      <c r="D28" s="1">
        <v>5.31</v>
      </c>
      <c r="E28" s="6">
        <v>113859.33010000001</v>
      </c>
      <c r="G28" s="5">
        <v>1</v>
      </c>
      <c r="H28" s="1" t="s">
        <v>56</v>
      </c>
      <c r="I28" s="1">
        <v>5.25</v>
      </c>
      <c r="J28" s="6">
        <v>100860.8544</v>
      </c>
      <c r="L28" s="1" t="s">
        <v>56</v>
      </c>
      <c r="M28">
        <f>(E35-E28)</f>
        <v>18834.781799999982</v>
      </c>
      <c r="N28">
        <f>(J35-J28)</f>
        <v>16399.479300000006</v>
      </c>
      <c r="O28">
        <f>(N28-M28)/J35</f>
        <v>-2.0768340180836242E-2</v>
      </c>
    </row>
    <row r="29" spans="2:25" ht="24">
      <c r="B29" s="5">
        <v>2</v>
      </c>
      <c r="C29" s="1" t="s">
        <v>57</v>
      </c>
      <c r="D29" s="1">
        <v>1.63</v>
      </c>
      <c r="E29" s="6">
        <v>34927.334799999997</v>
      </c>
      <c r="G29" s="5">
        <v>2</v>
      </c>
      <c r="H29" s="1" t="s">
        <v>57</v>
      </c>
      <c r="I29" s="1">
        <v>1.66</v>
      </c>
      <c r="J29" s="6">
        <v>31904.851299999998</v>
      </c>
      <c r="L29" s="1" t="s">
        <v>57</v>
      </c>
      <c r="M29">
        <f>(E36-E29)</f>
        <v>11776.741300000002</v>
      </c>
      <c r="N29">
        <f>(J36-J29)</f>
        <v>10633.1309</v>
      </c>
      <c r="O29">
        <f>(N29-M29)/J36</f>
        <v>-2.6884453395629129E-2</v>
      </c>
    </row>
    <row r="30" spans="2:25" ht="24">
      <c r="B30" s="5">
        <v>3</v>
      </c>
      <c r="C30" s="1" t="s">
        <v>58</v>
      </c>
      <c r="D30" s="1">
        <v>4.93</v>
      </c>
      <c r="E30" s="6">
        <v>105740.0416</v>
      </c>
      <c r="G30" s="5">
        <v>3</v>
      </c>
      <c r="H30" s="1" t="s">
        <v>58</v>
      </c>
      <c r="I30" s="1">
        <v>4.9000000000000004</v>
      </c>
      <c r="J30" s="6">
        <v>94274.788799999995</v>
      </c>
      <c r="L30" s="1" t="s">
        <v>58</v>
      </c>
      <c r="M30">
        <f>(E37-E30)</f>
        <v>5229.1588000000047</v>
      </c>
      <c r="N30">
        <f>(J37-J30)</f>
        <v>4576.3043000000034</v>
      </c>
      <c r="O30">
        <f>(N30-M30)/J37</f>
        <v>-6.6044236793573836E-3</v>
      </c>
    </row>
    <row r="31" spans="2:25" ht="24">
      <c r="B31" s="5">
        <v>4</v>
      </c>
      <c r="C31" s="1" t="s">
        <v>59</v>
      </c>
      <c r="D31" s="1">
        <v>23.12</v>
      </c>
      <c r="E31" s="6">
        <v>495559.9069</v>
      </c>
      <c r="G31" s="5">
        <v>4</v>
      </c>
      <c r="H31" s="1" t="s">
        <v>59</v>
      </c>
      <c r="I31" s="1">
        <v>23.18</v>
      </c>
      <c r="J31" s="6">
        <v>445750.6152</v>
      </c>
      <c r="L31" s="1" t="s">
        <v>59</v>
      </c>
      <c r="M31">
        <f>(E38-E31)</f>
        <v>11975.091799999995</v>
      </c>
      <c r="N31">
        <f>(J38-J31)</f>
        <v>11030.721499999985</v>
      </c>
      <c r="O31">
        <f>(N31-M31)/J38</f>
        <v>-2.0674450204611647E-3</v>
      </c>
    </row>
    <row r="32" spans="2:25" ht="24">
      <c r="B32" s="7">
        <v>5</v>
      </c>
      <c r="C32" s="8" t="s">
        <v>60</v>
      </c>
      <c r="D32" s="8">
        <v>1</v>
      </c>
      <c r="E32" s="9">
        <v>21507.529900000001</v>
      </c>
      <c r="G32" s="7">
        <v>5</v>
      </c>
      <c r="H32" s="8" t="s">
        <v>60</v>
      </c>
      <c r="I32" s="8">
        <v>1.01</v>
      </c>
      <c r="J32" s="9">
        <v>19455.758600000001</v>
      </c>
      <c r="L32" s="8" t="s">
        <v>60</v>
      </c>
      <c r="M32">
        <f>(E39-E32)</f>
        <v>22394.514799999997</v>
      </c>
      <c r="N32">
        <f>(J39-J32)</f>
        <v>20252.148999999998</v>
      </c>
      <c r="O32">
        <f>(N32-M32)/J39</f>
        <v>-5.3953127462198477E-2</v>
      </c>
    </row>
    <row r="33" spans="2:15">
      <c r="B33">
        <v>0.5</v>
      </c>
      <c r="C33" s="10" t="s">
        <v>5</v>
      </c>
      <c r="D33" s="10" t="s">
        <v>4</v>
      </c>
      <c r="G33">
        <v>0.5</v>
      </c>
      <c r="H33" s="10" t="s">
        <v>5</v>
      </c>
      <c r="I33" s="10" t="s">
        <v>6</v>
      </c>
    </row>
    <row r="34" spans="2:15">
      <c r="B34" s="2"/>
      <c r="C34" s="3" t="s">
        <v>0</v>
      </c>
      <c r="D34" s="3" t="s">
        <v>1</v>
      </c>
      <c r="E34" s="4" t="s">
        <v>2</v>
      </c>
      <c r="G34" s="2"/>
      <c r="H34" s="3" t="s">
        <v>0</v>
      </c>
      <c r="I34" s="3" t="s">
        <v>1</v>
      </c>
      <c r="J34" s="4" t="s">
        <v>2</v>
      </c>
    </row>
    <row r="35" spans="2:15" ht="24">
      <c r="B35" s="5">
        <v>1</v>
      </c>
      <c r="C35" s="1" t="s">
        <v>56</v>
      </c>
      <c r="D35" s="1">
        <v>3.15</v>
      </c>
      <c r="E35" s="6">
        <v>132694.11189999999</v>
      </c>
      <c r="G35" s="5">
        <v>1</v>
      </c>
      <c r="H35" s="1" t="s">
        <v>56</v>
      </c>
      <c r="I35" s="1">
        <v>3.11</v>
      </c>
      <c r="J35" s="6">
        <v>117260.3337</v>
      </c>
    </row>
    <row r="36" spans="2:15" ht="24">
      <c r="B36" s="5">
        <v>2</v>
      </c>
      <c r="C36" s="1" t="s">
        <v>57</v>
      </c>
      <c r="D36" s="1">
        <v>1.1100000000000001</v>
      </c>
      <c r="E36" s="6">
        <v>46704.076099999998</v>
      </c>
      <c r="G36" s="5">
        <v>2</v>
      </c>
      <c r="H36" s="1" t="s">
        <v>57</v>
      </c>
      <c r="I36" s="1">
        <v>1.1299999999999999</v>
      </c>
      <c r="J36" s="6">
        <v>42537.982199999999</v>
      </c>
    </row>
    <row r="37" spans="2:15" ht="24">
      <c r="B37" s="5">
        <v>3</v>
      </c>
      <c r="C37" s="1" t="s">
        <v>58</v>
      </c>
      <c r="D37" s="1">
        <v>2.64</v>
      </c>
      <c r="E37" s="6">
        <v>110969.2004</v>
      </c>
      <c r="G37" s="5">
        <v>3</v>
      </c>
      <c r="H37" s="1" t="s">
        <v>58</v>
      </c>
      <c r="I37" s="1">
        <v>2.62</v>
      </c>
      <c r="J37" s="6">
        <v>98851.093099999998</v>
      </c>
    </row>
    <row r="38" spans="2:15" ht="24">
      <c r="B38" s="5">
        <v>4</v>
      </c>
      <c r="C38" s="1" t="s">
        <v>59</v>
      </c>
      <c r="D38" s="1">
        <v>12.06</v>
      </c>
      <c r="E38" s="6">
        <v>507534.9987</v>
      </c>
      <c r="G38" s="5">
        <v>4</v>
      </c>
      <c r="H38" s="1" t="s">
        <v>59</v>
      </c>
      <c r="I38" s="1">
        <v>12.1</v>
      </c>
      <c r="J38" s="6">
        <v>456781.33669999999</v>
      </c>
    </row>
    <row r="39" spans="2:15" ht="24">
      <c r="B39" s="7">
        <v>5</v>
      </c>
      <c r="C39" s="8" t="s">
        <v>60</v>
      </c>
      <c r="D39" s="8">
        <v>1.04</v>
      </c>
      <c r="E39" s="9">
        <v>43902.044699999999</v>
      </c>
      <c r="G39" s="7">
        <v>5</v>
      </c>
      <c r="H39" s="8" t="s">
        <v>60</v>
      </c>
      <c r="I39" s="8">
        <v>1.05</v>
      </c>
      <c r="J39" s="9">
        <v>39707.907599999999</v>
      </c>
    </row>
    <row r="40" spans="2:15">
      <c r="B40">
        <v>0.75</v>
      </c>
      <c r="C40" s="10" t="s">
        <v>3</v>
      </c>
      <c r="D40" s="10" t="s">
        <v>4</v>
      </c>
      <c r="G40">
        <v>0.75</v>
      </c>
      <c r="H40" s="10" t="s">
        <v>3</v>
      </c>
      <c r="I40" s="10" t="s">
        <v>6</v>
      </c>
    </row>
    <row r="41" spans="2:15">
      <c r="B41" s="2"/>
      <c r="C41" s="3" t="s">
        <v>0</v>
      </c>
      <c r="D41" s="3" t="s">
        <v>1</v>
      </c>
      <c r="E41" s="4" t="s">
        <v>2</v>
      </c>
      <c r="G41" s="2"/>
      <c r="H41" s="3" t="s">
        <v>0</v>
      </c>
      <c r="I41" s="3" t="s">
        <v>1</v>
      </c>
      <c r="J41" s="4" t="s">
        <v>2</v>
      </c>
      <c r="L41" s="14" t="s">
        <v>37</v>
      </c>
      <c r="M41" t="s">
        <v>4</v>
      </c>
      <c r="N41" t="s">
        <v>6</v>
      </c>
      <c r="O41" t="s">
        <v>36</v>
      </c>
    </row>
    <row r="42" spans="2:15" ht="24">
      <c r="B42" s="5">
        <v>1</v>
      </c>
      <c r="C42" s="1" t="s">
        <v>56</v>
      </c>
      <c r="D42" s="1">
        <v>4.1399999999999997</v>
      </c>
      <c r="E42" s="6">
        <v>107536.5088</v>
      </c>
      <c r="G42" s="5">
        <v>1</v>
      </c>
      <c r="H42" s="1" t="s">
        <v>56</v>
      </c>
      <c r="I42" s="1">
        <v>5.22</v>
      </c>
      <c r="J42" s="6">
        <v>95220.723499999993</v>
      </c>
      <c r="L42" s="1" t="s">
        <v>56</v>
      </c>
      <c r="M42">
        <f>(E49-E42)</f>
        <v>24974.153200000015</v>
      </c>
      <c r="N42">
        <f>(J49-J42)</f>
        <v>21878.371900000013</v>
      </c>
      <c r="O42">
        <f>(N42-M42)/J49</f>
        <v>-2.6437277670037427E-2</v>
      </c>
    </row>
    <row r="43" spans="2:15" ht="24">
      <c r="B43" s="5">
        <v>2</v>
      </c>
      <c r="C43" s="1" t="s">
        <v>57</v>
      </c>
      <c r="D43" s="1">
        <v>1.2</v>
      </c>
      <c r="E43" s="6">
        <v>31037.224999999999</v>
      </c>
      <c r="G43" s="5">
        <v>2</v>
      </c>
      <c r="H43" s="1" t="s">
        <v>57</v>
      </c>
      <c r="I43" s="1">
        <v>1.56</v>
      </c>
      <c r="J43" s="6">
        <v>28453.085500000001</v>
      </c>
      <c r="L43" s="1" t="s">
        <v>57</v>
      </c>
      <c r="M43">
        <f>(E50-E43)</f>
        <v>15751.6414</v>
      </c>
      <c r="N43">
        <f>(J50-J43)</f>
        <v>14172.608999999997</v>
      </c>
      <c r="O43">
        <f>(N43-M43)/J50</f>
        <v>-3.7044144817394209E-2</v>
      </c>
    </row>
    <row r="44" spans="2:15" ht="24">
      <c r="B44" s="5">
        <v>3</v>
      </c>
      <c r="C44" s="1" t="s">
        <v>58</v>
      </c>
      <c r="D44" s="1">
        <v>3.99</v>
      </c>
      <c r="E44" s="6">
        <v>103432.8836</v>
      </c>
      <c r="G44" s="5">
        <v>3</v>
      </c>
      <c r="H44" s="1" t="s">
        <v>58</v>
      </c>
      <c r="I44" s="1">
        <v>5.05</v>
      </c>
      <c r="J44" s="6">
        <v>92275.631299999994</v>
      </c>
      <c r="L44" s="1" t="s">
        <v>58</v>
      </c>
      <c r="M44">
        <f>(E51-E44)</f>
        <v>7504.0616000000009</v>
      </c>
      <c r="N44">
        <f>(J51-J44)</f>
        <v>6538.4701000000059</v>
      </c>
      <c r="O44">
        <f>(N44-M44)/J51</f>
        <v>-9.7717986230657049E-3</v>
      </c>
    </row>
    <row r="45" spans="2:15" ht="24">
      <c r="B45" s="5">
        <v>4</v>
      </c>
      <c r="C45" s="1" t="s">
        <v>59</v>
      </c>
      <c r="D45" s="1">
        <v>18.93</v>
      </c>
      <c r="E45" s="6">
        <v>491147.13579999999</v>
      </c>
      <c r="G45" s="5">
        <v>4</v>
      </c>
      <c r="H45" s="1" t="s">
        <v>59</v>
      </c>
      <c r="I45" s="1">
        <v>24.21</v>
      </c>
      <c r="J45" s="6">
        <v>441983.38400000002</v>
      </c>
      <c r="L45" s="1" t="s">
        <v>59</v>
      </c>
      <c r="M45">
        <f>(E52-E45)</f>
        <v>17156.547599999991</v>
      </c>
      <c r="N45">
        <f>(J52-J45)</f>
        <v>15437.675599999959</v>
      </c>
      <c r="O45">
        <f>(N45-M45)/J52</f>
        <v>-3.7577456567109754E-3</v>
      </c>
    </row>
    <row r="46" spans="2:15" ht="24">
      <c r="B46" s="7">
        <v>5</v>
      </c>
      <c r="C46" s="8" t="s">
        <v>60</v>
      </c>
      <c r="D46" s="8">
        <v>0.75</v>
      </c>
      <c r="E46" s="9">
        <v>19367.946599999999</v>
      </c>
      <c r="G46" s="7">
        <v>5</v>
      </c>
      <c r="H46" s="8" t="s">
        <v>60</v>
      </c>
      <c r="I46" s="8">
        <v>0.96</v>
      </c>
      <c r="J46" s="9">
        <v>17606.854800000001</v>
      </c>
      <c r="L46" s="8" t="s">
        <v>60</v>
      </c>
      <c r="M46">
        <f>(E53-E46)</f>
        <v>24663.4895</v>
      </c>
      <c r="N46">
        <f>(J53-J46)</f>
        <v>22176.652300000002</v>
      </c>
      <c r="O46">
        <f>(N46-M46)/J53</f>
        <v>-6.2509250221431528E-2</v>
      </c>
    </row>
    <row r="47" spans="2:15">
      <c r="B47">
        <v>0.75</v>
      </c>
      <c r="C47" s="10" t="s">
        <v>5</v>
      </c>
      <c r="D47" s="10" t="s">
        <v>4</v>
      </c>
      <c r="G47">
        <v>0.75</v>
      </c>
      <c r="H47" s="10" t="s">
        <v>5</v>
      </c>
      <c r="I47" s="10" t="s">
        <v>6</v>
      </c>
    </row>
    <row r="48" spans="2:15">
      <c r="B48" s="2"/>
      <c r="C48" s="3" t="s">
        <v>0</v>
      </c>
      <c r="D48" s="3" t="s">
        <v>1</v>
      </c>
      <c r="E48" s="4" t="s">
        <v>2</v>
      </c>
      <c r="G48" s="2"/>
      <c r="H48" s="3" t="s">
        <v>0</v>
      </c>
      <c r="I48" s="3" t="s">
        <v>1</v>
      </c>
      <c r="J48" s="4" t="s">
        <v>2</v>
      </c>
    </row>
    <row r="49" spans="2:15" ht="24">
      <c r="B49" s="5">
        <v>1</v>
      </c>
      <c r="C49" s="1" t="s">
        <v>56</v>
      </c>
      <c r="D49" s="1">
        <v>3.15</v>
      </c>
      <c r="E49" s="6">
        <v>132510.66200000001</v>
      </c>
      <c r="G49" s="5">
        <v>1</v>
      </c>
      <c r="H49" s="1" t="s">
        <v>56</v>
      </c>
      <c r="I49" s="1">
        <v>2.79</v>
      </c>
      <c r="J49" s="6">
        <v>117099.09540000001</v>
      </c>
    </row>
    <row r="50" spans="2:15" ht="24">
      <c r="B50" s="5">
        <v>2</v>
      </c>
      <c r="C50" s="1" t="s">
        <v>57</v>
      </c>
      <c r="D50" s="1">
        <v>1.1100000000000001</v>
      </c>
      <c r="E50" s="6">
        <v>46788.866399999999</v>
      </c>
      <c r="G50" s="5">
        <v>2</v>
      </c>
      <c r="H50" s="1" t="s">
        <v>57</v>
      </c>
      <c r="I50" s="1">
        <v>1.02</v>
      </c>
      <c r="J50" s="6">
        <v>42625.694499999998</v>
      </c>
    </row>
    <row r="51" spans="2:15" ht="24">
      <c r="B51" s="5">
        <v>3</v>
      </c>
      <c r="C51" s="1" t="s">
        <v>58</v>
      </c>
      <c r="D51" s="1">
        <v>2.63</v>
      </c>
      <c r="E51" s="6">
        <v>110936.9452</v>
      </c>
      <c r="G51" s="5">
        <v>3</v>
      </c>
      <c r="H51" s="1" t="s">
        <v>58</v>
      </c>
      <c r="I51" s="1">
        <v>2.35</v>
      </c>
      <c r="J51" s="6">
        <v>98814.1014</v>
      </c>
    </row>
    <row r="52" spans="2:15" ht="24">
      <c r="B52" s="5">
        <v>4</v>
      </c>
      <c r="C52" s="1" t="s">
        <v>59</v>
      </c>
      <c r="D52" s="1">
        <v>12.07</v>
      </c>
      <c r="E52" s="6">
        <v>508303.68339999998</v>
      </c>
      <c r="G52" s="5">
        <v>4</v>
      </c>
      <c r="H52" s="1" t="s">
        <v>59</v>
      </c>
      <c r="I52" s="1">
        <v>10.89</v>
      </c>
      <c r="J52" s="6">
        <v>457421.05959999998</v>
      </c>
    </row>
    <row r="53" spans="2:15" ht="24">
      <c r="B53" s="7">
        <v>5</v>
      </c>
      <c r="C53" s="8" t="s">
        <v>60</v>
      </c>
      <c r="D53" s="8">
        <v>1.05</v>
      </c>
      <c r="E53" s="9">
        <v>44031.436099999999</v>
      </c>
      <c r="G53" s="7">
        <v>5</v>
      </c>
      <c r="H53" s="8" t="s">
        <v>60</v>
      </c>
      <c r="I53" s="8">
        <v>0.95</v>
      </c>
      <c r="J53" s="9">
        <v>39783.507100000003</v>
      </c>
    </row>
    <row r="54" spans="2:15">
      <c r="B54">
        <v>1</v>
      </c>
      <c r="C54" s="10" t="s">
        <v>3</v>
      </c>
      <c r="D54" s="10" t="s">
        <v>4</v>
      </c>
      <c r="G54">
        <v>1</v>
      </c>
      <c r="H54" s="10" t="s">
        <v>3</v>
      </c>
      <c r="I54" s="10" t="s">
        <v>6</v>
      </c>
    </row>
    <row r="55" spans="2:15">
      <c r="B55" s="2"/>
      <c r="C55" s="3" t="s">
        <v>0</v>
      </c>
      <c r="D55" s="3" t="s">
        <v>1</v>
      </c>
      <c r="E55" s="4" t="s">
        <v>2</v>
      </c>
      <c r="G55" s="2"/>
      <c r="H55" s="3" t="s">
        <v>0</v>
      </c>
      <c r="I55" s="3" t="s">
        <v>1</v>
      </c>
      <c r="J55" s="4" t="s">
        <v>2</v>
      </c>
      <c r="L55" s="14" t="s">
        <v>37</v>
      </c>
      <c r="M55" t="s">
        <v>4</v>
      </c>
      <c r="N55" t="s">
        <v>6</v>
      </c>
      <c r="O55" t="s">
        <v>36</v>
      </c>
    </row>
    <row r="56" spans="2:15" ht="24">
      <c r="B56" s="5">
        <v>1</v>
      </c>
      <c r="C56" s="1" t="s">
        <v>56</v>
      </c>
      <c r="D56" s="1">
        <v>4.04</v>
      </c>
      <c r="E56" s="6">
        <v>103206.2001</v>
      </c>
      <c r="G56" s="5">
        <v>1</v>
      </c>
      <c r="H56" s="1" t="s">
        <v>56</v>
      </c>
      <c r="I56" s="1">
        <v>3.99</v>
      </c>
      <c r="J56" s="6">
        <v>91397.827699999994</v>
      </c>
      <c r="L56" s="1" t="s">
        <v>56</v>
      </c>
      <c r="M56">
        <f>(E63-E56)</f>
        <v>29156.934900000007</v>
      </c>
      <c r="N56">
        <f>(J63-J56)</f>
        <v>25630.256800000003</v>
      </c>
      <c r="O56">
        <f>(N56-M56)/J63</f>
        <v>-3.0135314228782448E-2</v>
      </c>
    </row>
    <row r="57" spans="2:15" ht="24">
      <c r="B57" s="5">
        <v>2</v>
      </c>
      <c r="C57" s="1" t="s">
        <v>57</v>
      </c>
      <c r="D57" s="1">
        <v>1.1299999999999999</v>
      </c>
      <c r="E57" s="6">
        <v>28781.8799</v>
      </c>
      <c r="G57" s="5">
        <v>2</v>
      </c>
      <c r="H57" s="1" t="s">
        <v>57</v>
      </c>
      <c r="I57" s="1">
        <v>1.1499999999999999</v>
      </c>
      <c r="J57" s="6">
        <v>26390.432400000002</v>
      </c>
      <c r="L57" s="1" t="s">
        <v>57</v>
      </c>
      <c r="M57">
        <f>(E64-E57)</f>
        <v>18120.813099999999</v>
      </c>
      <c r="N57">
        <f>(J64-J57)</f>
        <v>16319.853200000001</v>
      </c>
      <c r="O57">
        <f>(N57-M57)/J64</f>
        <v>-4.2166889654327154E-2</v>
      </c>
    </row>
    <row r="58" spans="2:15" ht="24">
      <c r="B58" s="5">
        <v>3</v>
      </c>
      <c r="C58" s="1" t="s">
        <v>58</v>
      </c>
      <c r="D58" s="1">
        <v>3.98</v>
      </c>
      <c r="E58" s="6">
        <v>101649.48209999999</v>
      </c>
      <c r="G58" s="5">
        <v>3</v>
      </c>
      <c r="H58" s="1" t="s">
        <v>58</v>
      </c>
      <c r="I58" s="1">
        <v>3.95</v>
      </c>
      <c r="J58" s="6">
        <v>90567.361000000004</v>
      </c>
      <c r="L58" s="1" t="s">
        <v>58</v>
      </c>
      <c r="M58">
        <f>(E65-E58)</f>
        <v>9272.9165000000066</v>
      </c>
      <c r="N58">
        <f>(J65-J58)</f>
        <v>8282.6848999999929</v>
      </c>
      <c r="O58">
        <f>(N58-M58)/J65</f>
        <v>-1.0017512799152011E-2</v>
      </c>
    </row>
    <row r="59" spans="2:15" ht="24">
      <c r="B59" s="5">
        <v>4</v>
      </c>
      <c r="C59" s="1" t="s">
        <v>59</v>
      </c>
      <c r="D59" s="1">
        <v>19.13</v>
      </c>
      <c r="E59" s="6">
        <v>488509.62300000002</v>
      </c>
      <c r="G59" s="5">
        <v>4</v>
      </c>
      <c r="H59" s="1" t="s">
        <v>59</v>
      </c>
      <c r="I59" s="1">
        <v>19.18</v>
      </c>
      <c r="J59" s="6">
        <v>439536.32319999998</v>
      </c>
      <c r="L59" s="1" t="s">
        <v>59</v>
      </c>
      <c r="M59">
        <f>(E66-E59)</f>
        <v>20648.497499999998</v>
      </c>
      <c r="N59">
        <f>(J66-J59)</f>
        <v>18530.450300000026</v>
      </c>
      <c r="O59">
        <f>(N59-M59)/J66</f>
        <v>-4.6238830723660243E-3</v>
      </c>
    </row>
    <row r="60" spans="2:15" ht="24">
      <c r="B60" s="7">
        <v>5</v>
      </c>
      <c r="C60" s="8" t="s">
        <v>60</v>
      </c>
      <c r="D60" s="8">
        <v>0.72</v>
      </c>
      <c r="E60" s="9">
        <v>18367.367200000001</v>
      </c>
      <c r="G60" s="7">
        <v>5</v>
      </c>
      <c r="H60" s="8" t="s">
        <v>60</v>
      </c>
      <c r="I60" s="8">
        <v>0.73</v>
      </c>
      <c r="J60" s="9">
        <v>16711.942200000001</v>
      </c>
      <c r="L60" s="8" t="s">
        <v>60</v>
      </c>
      <c r="M60">
        <f>(E67-E60)</f>
        <v>25731.9303</v>
      </c>
      <c r="N60">
        <f>(J67-J60)</f>
        <v>23130.641099999997</v>
      </c>
      <c r="O60">
        <f>(N60-M60)/J67</f>
        <v>-6.5289170142740299E-2</v>
      </c>
    </row>
    <row r="61" spans="2:15">
      <c r="B61">
        <v>1</v>
      </c>
      <c r="C61" s="10" t="s">
        <v>5</v>
      </c>
      <c r="D61" s="10" t="s">
        <v>4</v>
      </c>
      <c r="G61">
        <v>1</v>
      </c>
      <c r="H61" s="10" t="s">
        <v>5</v>
      </c>
      <c r="I61" s="10" t="s">
        <v>6</v>
      </c>
    </row>
    <row r="62" spans="2:15">
      <c r="B62" s="2"/>
      <c r="C62" s="3" t="s">
        <v>0</v>
      </c>
      <c r="D62" s="3" t="s">
        <v>1</v>
      </c>
      <c r="E62" s="4" t="s">
        <v>2</v>
      </c>
      <c r="G62" s="2"/>
      <c r="H62" s="3" t="s">
        <v>0</v>
      </c>
      <c r="I62" s="3" t="s">
        <v>1</v>
      </c>
      <c r="J62" s="4" t="s">
        <v>2</v>
      </c>
    </row>
    <row r="63" spans="2:15" ht="24">
      <c r="B63" s="5">
        <v>1</v>
      </c>
      <c r="C63" s="1" t="s">
        <v>56</v>
      </c>
      <c r="D63" s="1">
        <v>3.14</v>
      </c>
      <c r="E63" s="6">
        <v>132363.13500000001</v>
      </c>
      <c r="G63" s="5">
        <v>1</v>
      </c>
      <c r="H63" s="1" t="s">
        <v>56</v>
      </c>
      <c r="I63" s="1">
        <v>2.78</v>
      </c>
      <c r="J63" s="6">
        <v>117028.0845</v>
      </c>
    </row>
    <row r="64" spans="2:15" ht="24">
      <c r="B64" s="5">
        <v>2</v>
      </c>
      <c r="C64" s="1" t="s">
        <v>57</v>
      </c>
      <c r="D64" s="1">
        <v>1.1100000000000001</v>
      </c>
      <c r="E64" s="6">
        <v>46902.692999999999</v>
      </c>
      <c r="G64" s="5">
        <v>2</v>
      </c>
      <c r="H64" s="1" t="s">
        <v>57</v>
      </c>
      <c r="I64" s="1">
        <v>1.02</v>
      </c>
      <c r="J64" s="6">
        <v>42710.285600000003</v>
      </c>
    </row>
    <row r="65" spans="2:15" ht="24">
      <c r="B65" s="5">
        <v>3</v>
      </c>
      <c r="C65" s="1" t="s">
        <v>58</v>
      </c>
      <c r="D65" s="1">
        <v>2.63</v>
      </c>
      <c r="E65" s="6">
        <v>110922.3986</v>
      </c>
      <c r="G65" s="5">
        <v>3</v>
      </c>
      <c r="H65" s="1" t="s">
        <v>58</v>
      </c>
      <c r="I65" s="1">
        <v>2.35</v>
      </c>
      <c r="J65" s="6">
        <v>98850.045899999997</v>
      </c>
    </row>
    <row r="66" spans="2:15" ht="24">
      <c r="B66" s="5">
        <v>4</v>
      </c>
      <c r="C66" s="1" t="s">
        <v>59</v>
      </c>
      <c r="D66" s="1">
        <v>12.07</v>
      </c>
      <c r="E66" s="6">
        <v>509158.12050000002</v>
      </c>
      <c r="G66" s="5">
        <v>4</v>
      </c>
      <c r="H66" s="1" t="s">
        <v>59</v>
      </c>
      <c r="I66" s="1">
        <v>10.9</v>
      </c>
      <c r="J66" s="6">
        <v>458066.77350000001</v>
      </c>
    </row>
    <row r="67" spans="2:15" ht="24">
      <c r="B67" s="7">
        <v>5</v>
      </c>
      <c r="C67" s="8" t="s">
        <v>60</v>
      </c>
      <c r="D67" s="8">
        <v>1.05</v>
      </c>
      <c r="E67" s="9">
        <v>44099.297500000001</v>
      </c>
      <c r="G67" s="7">
        <v>5</v>
      </c>
      <c r="H67" s="8" t="s">
        <v>60</v>
      </c>
      <c r="I67" s="8">
        <v>0.95</v>
      </c>
      <c r="J67" s="9">
        <v>39842.583299999998</v>
      </c>
    </row>
    <row r="68" spans="2:15">
      <c r="B68">
        <v>1.25</v>
      </c>
      <c r="C68" s="10" t="s">
        <v>3</v>
      </c>
      <c r="D68" s="10" t="s">
        <v>4</v>
      </c>
      <c r="G68">
        <v>1.25</v>
      </c>
      <c r="H68" s="10" t="s">
        <v>3</v>
      </c>
      <c r="I68" s="10" t="s">
        <v>6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  <c r="L69" s="14" t="s">
        <v>37</v>
      </c>
      <c r="M69" t="s">
        <v>4</v>
      </c>
      <c r="N69" t="s">
        <v>6</v>
      </c>
      <c r="O69" t="s">
        <v>36</v>
      </c>
    </row>
    <row r="70" spans="2:15" ht="24">
      <c r="B70" s="5">
        <v>1</v>
      </c>
      <c r="C70" s="1" t="s">
        <v>56</v>
      </c>
      <c r="D70" s="1">
        <v>4.1100000000000003</v>
      </c>
      <c r="E70" s="6">
        <v>100553.9611</v>
      </c>
      <c r="G70" s="5">
        <v>1</v>
      </c>
      <c r="H70" s="1" t="s">
        <v>56</v>
      </c>
      <c r="I70" s="1">
        <v>4.0599999999999996</v>
      </c>
      <c r="J70" s="6">
        <v>89003.242899999997</v>
      </c>
      <c r="L70" s="1" t="s">
        <v>56</v>
      </c>
      <c r="M70">
        <f>(E77-E70)</f>
        <v>31729.782900000006</v>
      </c>
      <c r="N70">
        <f>(J77-J70)</f>
        <v>27682.26920000001</v>
      </c>
      <c r="O70">
        <f>(N70-M70)/J77</f>
        <v>-3.4687371441034245E-2</v>
      </c>
    </row>
    <row r="71" spans="2:15" ht="24">
      <c r="B71" s="5">
        <v>2</v>
      </c>
      <c r="C71" s="1" t="s">
        <v>57</v>
      </c>
      <c r="D71" s="1">
        <v>1.1299999999999999</v>
      </c>
      <c r="E71" s="6">
        <v>27513.393899999999</v>
      </c>
      <c r="G71" s="5">
        <v>2</v>
      </c>
      <c r="H71" s="1" t="s">
        <v>57</v>
      </c>
      <c r="I71" s="1">
        <v>1.1499999999999999</v>
      </c>
      <c r="J71" s="6">
        <v>25249.3855</v>
      </c>
      <c r="L71" s="1" t="s">
        <v>57</v>
      </c>
      <c r="M71">
        <f>(E78-E71)</f>
        <v>19462.519199999999</v>
      </c>
      <c r="N71">
        <f>(J78-J71)</f>
        <v>17487.496199999998</v>
      </c>
      <c r="O71">
        <f>(N71-M71)/J78</f>
        <v>-4.6213549548702826E-2</v>
      </c>
    </row>
    <row r="72" spans="2:15" ht="24">
      <c r="B72" s="5">
        <v>3</v>
      </c>
      <c r="C72" s="1" t="s">
        <v>58</v>
      </c>
      <c r="D72" s="1">
        <v>4.1100000000000003</v>
      </c>
      <c r="E72" s="6">
        <v>100431.0986</v>
      </c>
      <c r="G72" s="5">
        <v>3</v>
      </c>
      <c r="H72" s="1" t="s">
        <v>58</v>
      </c>
      <c r="I72" s="1">
        <v>4.08</v>
      </c>
      <c r="J72" s="6">
        <v>89469.931100000002</v>
      </c>
      <c r="L72" s="1" t="s">
        <v>58</v>
      </c>
      <c r="M72">
        <f>(E79-E72)</f>
        <v>10482.737999999998</v>
      </c>
      <c r="N72">
        <f>(J79-J72)</f>
        <v>9228.8551000000007</v>
      </c>
      <c r="O72">
        <f>(N72-M72)/J79</f>
        <v>-1.2704136983601495E-2</v>
      </c>
    </row>
    <row r="73" spans="2:15" ht="24">
      <c r="B73" s="5">
        <v>4</v>
      </c>
      <c r="C73" s="1" t="s">
        <v>59</v>
      </c>
      <c r="D73" s="1">
        <v>19.920000000000002</v>
      </c>
      <c r="E73" s="6">
        <v>486976.83659999998</v>
      </c>
      <c r="G73" s="5">
        <v>4</v>
      </c>
      <c r="H73" s="1" t="s">
        <v>59</v>
      </c>
      <c r="I73" s="1">
        <v>19.97</v>
      </c>
      <c r="J73" s="6">
        <v>438068.75429999997</v>
      </c>
      <c r="L73" s="1" t="s">
        <v>59</v>
      </c>
      <c r="M73">
        <f>(E80-E73)</f>
        <v>22958.110199999996</v>
      </c>
      <c r="N73">
        <f>(J80-J73)</f>
        <v>20582.033000000054</v>
      </c>
      <c r="O73">
        <f>(N73-M73)/J80</f>
        <v>-5.1805802274700278E-3</v>
      </c>
    </row>
    <row r="74" spans="2:15" ht="24">
      <c r="B74" s="7">
        <v>5</v>
      </c>
      <c r="C74" s="8" t="s">
        <v>60</v>
      </c>
      <c r="D74" s="8">
        <v>0.73</v>
      </c>
      <c r="E74" s="9">
        <v>17823.017899999999</v>
      </c>
      <c r="G74" s="7">
        <v>5</v>
      </c>
      <c r="H74" s="8" t="s">
        <v>60</v>
      </c>
      <c r="I74" s="8">
        <v>0.74</v>
      </c>
      <c r="J74" s="9">
        <v>16217.497499999999</v>
      </c>
      <c r="L74" s="8" t="s">
        <v>60</v>
      </c>
      <c r="M74">
        <f>(E81-E74)</f>
        <v>26359.414100000002</v>
      </c>
      <c r="N74">
        <f>(J81-J74)</f>
        <v>23682.760900000001</v>
      </c>
      <c r="O74">
        <f>(N74-M74)/J81</f>
        <v>-6.7083605654042602E-2</v>
      </c>
    </row>
    <row r="75" spans="2:15">
      <c r="B75">
        <v>1.25</v>
      </c>
      <c r="C75" s="10" t="s">
        <v>5</v>
      </c>
      <c r="D75" s="10" t="s">
        <v>4</v>
      </c>
      <c r="G75">
        <v>1.25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56</v>
      </c>
      <c r="D77" s="1">
        <v>3.13</v>
      </c>
      <c r="E77" s="6">
        <v>132283.74400000001</v>
      </c>
      <c r="G77" s="5">
        <v>1</v>
      </c>
      <c r="H77" s="1" t="s">
        <v>56</v>
      </c>
      <c r="I77" s="1">
        <v>2.78</v>
      </c>
      <c r="J77" s="6">
        <v>116685.51210000001</v>
      </c>
    </row>
    <row r="78" spans="2:15" ht="24">
      <c r="B78" s="5">
        <v>2</v>
      </c>
      <c r="C78" s="1" t="s">
        <v>57</v>
      </c>
      <c r="D78" s="1">
        <v>1.1100000000000001</v>
      </c>
      <c r="E78" s="6">
        <v>46975.913099999998</v>
      </c>
      <c r="G78" s="5">
        <v>2</v>
      </c>
      <c r="H78" s="1" t="s">
        <v>57</v>
      </c>
      <c r="I78" s="1">
        <v>1.02</v>
      </c>
      <c r="J78" s="6">
        <v>42736.881699999998</v>
      </c>
    </row>
    <row r="79" spans="2:15" ht="24">
      <c r="B79" s="5">
        <v>3</v>
      </c>
      <c r="C79" s="1" t="s">
        <v>58</v>
      </c>
      <c r="D79" s="1">
        <v>2.63</v>
      </c>
      <c r="E79" s="6">
        <v>110913.8366</v>
      </c>
      <c r="G79" s="5">
        <v>3</v>
      </c>
      <c r="H79" s="1" t="s">
        <v>58</v>
      </c>
      <c r="I79" s="1">
        <v>2.35</v>
      </c>
      <c r="J79" s="6">
        <v>98698.786200000002</v>
      </c>
    </row>
    <row r="80" spans="2:15" ht="24">
      <c r="B80" s="5">
        <v>4</v>
      </c>
      <c r="C80" s="1" t="s">
        <v>59</v>
      </c>
      <c r="D80" s="1">
        <v>12.08</v>
      </c>
      <c r="E80" s="6">
        <v>509934.94679999998</v>
      </c>
      <c r="G80" s="5">
        <v>4</v>
      </c>
      <c r="H80" s="1" t="s">
        <v>59</v>
      </c>
      <c r="I80" s="1">
        <v>10.91</v>
      </c>
      <c r="J80" s="6">
        <v>458650.78730000003</v>
      </c>
    </row>
    <row r="81" spans="2:15" ht="24">
      <c r="B81" s="7">
        <v>5</v>
      </c>
      <c r="C81" s="8" t="s">
        <v>60</v>
      </c>
      <c r="D81" s="8">
        <v>1.05</v>
      </c>
      <c r="E81" s="9">
        <v>44182.432000000001</v>
      </c>
      <c r="G81" s="7">
        <v>5</v>
      </c>
      <c r="H81" s="8" t="s">
        <v>60</v>
      </c>
      <c r="I81" s="8">
        <v>0.95</v>
      </c>
      <c r="J81" s="9">
        <v>39900.258399999999</v>
      </c>
    </row>
    <row r="82" spans="2:15">
      <c r="B82">
        <v>1.5</v>
      </c>
      <c r="C82" s="10" t="s">
        <v>3</v>
      </c>
      <c r="D82" s="10" t="s">
        <v>4</v>
      </c>
      <c r="G82">
        <v>1.5</v>
      </c>
      <c r="H82" s="10" t="s">
        <v>3</v>
      </c>
      <c r="I82" s="10" t="s">
        <v>6</v>
      </c>
    </row>
    <row r="83" spans="2:15">
      <c r="B83" s="2"/>
      <c r="C83" s="3" t="s">
        <v>0</v>
      </c>
      <c r="D83" s="3" t="s">
        <v>1</v>
      </c>
      <c r="E83" s="4" t="s">
        <v>2</v>
      </c>
      <c r="G83" s="2"/>
      <c r="H83" s="3" t="s">
        <v>0</v>
      </c>
      <c r="I83" s="3" t="s">
        <v>1</v>
      </c>
      <c r="J83" s="4" t="s">
        <v>2</v>
      </c>
      <c r="L83" s="14" t="s">
        <v>37</v>
      </c>
      <c r="M83" t="s">
        <v>4</v>
      </c>
      <c r="N83" t="s">
        <v>6</v>
      </c>
      <c r="O83" t="s">
        <v>36</v>
      </c>
    </row>
    <row r="84" spans="2:15" ht="24">
      <c r="B84" s="5">
        <v>1</v>
      </c>
      <c r="C84" s="1" t="s">
        <v>56</v>
      </c>
      <c r="D84" s="1">
        <v>4.07</v>
      </c>
      <c r="E84" s="6">
        <v>98819.228799999997</v>
      </c>
      <c r="G84" s="5">
        <v>1</v>
      </c>
      <c r="H84" s="1" t="s">
        <v>56</v>
      </c>
      <c r="I84" s="1">
        <v>4.01</v>
      </c>
      <c r="J84" s="6">
        <v>87467.651500000007</v>
      </c>
      <c r="L84" s="1" t="s">
        <v>56</v>
      </c>
      <c r="M84">
        <f>(E91-E84)</f>
        <v>33305.318099999989</v>
      </c>
      <c r="N84">
        <f>(J91-J84)</f>
        <v>29177.580399999992</v>
      </c>
      <c r="O84">
        <f>(N84-M84)/J91</f>
        <v>-3.5387110409611164E-2</v>
      </c>
    </row>
    <row r="85" spans="2:15" ht="24">
      <c r="B85" s="5">
        <v>2</v>
      </c>
      <c r="C85" s="1" t="s">
        <v>57</v>
      </c>
      <c r="D85" s="1">
        <v>1.1000000000000001</v>
      </c>
      <c r="E85" s="6">
        <v>26808.793699999998</v>
      </c>
      <c r="G85" s="5">
        <v>2</v>
      </c>
      <c r="H85" s="1" t="s">
        <v>57</v>
      </c>
      <c r="I85" s="1">
        <v>1.1299999999999999</v>
      </c>
      <c r="J85" s="6">
        <v>24611.726900000001</v>
      </c>
      <c r="L85" s="1" t="s">
        <v>57</v>
      </c>
      <c r="M85">
        <f>(E92-E85)</f>
        <v>20264.5232</v>
      </c>
      <c r="N85">
        <f>(J92-J85)</f>
        <v>18204.842499999999</v>
      </c>
      <c r="O85">
        <f>(N85-M85)/J92</f>
        <v>-4.8104757780991228E-2</v>
      </c>
    </row>
    <row r="86" spans="2:15" ht="24">
      <c r="B86" s="5">
        <v>3</v>
      </c>
      <c r="C86" s="1" t="s">
        <v>58</v>
      </c>
      <c r="D86" s="1">
        <v>4.0999999999999996</v>
      </c>
      <c r="E86" s="6">
        <v>99598.571599999996</v>
      </c>
      <c r="G86" s="5">
        <v>3</v>
      </c>
      <c r="H86" s="1" t="s">
        <v>58</v>
      </c>
      <c r="I86" s="1">
        <v>4.07</v>
      </c>
      <c r="J86" s="6">
        <v>88779.175900000002</v>
      </c>
      <c r="L86" s="1" t="s">
        <v>58</v>
      </c>
      <c r="M86">
        <f>(E93-E86)</f>
        <v>11295.847999999998</v>
      </c>
      <c r="N86">
        <f>(J93-J86)</f>
        <v>9921.1600999999937</v>
      </c>
      <c r="O86">
        <f>(N86-M86)/J93</f>
        <v>-1.392789483513009E-2</v>
      </c>
    </row>
    <row r="87" spans="2:15" ht="24">
      <c r="B87" s="5">
        <v>4</v>
      </c>
      <c r="C87" s="1" t="s">
        <v>59</v>
      </c>
      <c r="D87" s="1">
        <v>20.010000000000002</v>
      </c>
      <c r="E87" s="6">
        <v>486074.38099999999</v>
      </c>
      <c r="G87" s="5">
        <v>4</v>
      </c>
      <c r="H87" s="1" t="s">
        <v>59</v>
      </c>
      <c r="I87" s="1">
        <v>20.059999999999999</v>
      </c>
      <c r="J87" s="6">
        <v>437285.17609999998</v>
      </c>
      <c r="L87" s="1" t="s">
        <v>59</v>
      </c>
      <c r="M87">
        <f>(E94-E87)</f>
        <v>24452.958199999994</v>
      </c>
      <c r="N87">
        <f>(J94-J87)</f>
        <v>21854.336700000043</v>
      </c>
      <c r="O87">
        <f>(N87-M87)/J94</f>
        <v>-5.6597644671281056E-3</v>
      </c>
    </row>
    <row r="88" spans="2:15" ht="24">
      <c r="B88" s="7">
        <v>5</v>
      </c>
      <c r="C88" s="8" t="s">
        <v>60</v>
      </c>
      <c r="D88" s="8">
        <v>0.72</v>
      </c>
      <c r="E88" s="9">
        <v>17543.349600000001</v>
      </c>
      <c r="G88" s="7">
        <v>5</v>
      </c>
      <c r="H88" s="8" t="s">
        <v>60</v>
      </c>
      <c r="I88" s="8">
        <v>0.73</v>
      </c>
      <c r="J88" s="9">
        <v>15913.0254</v>
      </c>
      <c r="L88" s="8" t="s">
        <v>60</v>
      </c>
      <c r="M88">
        <f>(E95-E88)</f>
        <v>26735.105799999998</v>
      </c>
      <c r="N88">
        <f>(J95-J88)</f>
        <v>24045.006800000003</v>
      </c>
      <c r="O88">
        <f>(N88-M88)/J95</f>
        <v>-6.7323110070470246E-2</v>
      </c>
    </row>
    <row r="89" spans="2:15">
      <c r="B89">
        <v>1.5</v>
      </c>
      <c r="C89" s="10" t="s">
        <v>5</v>
      </c>
      <c r="D89" s="10" t="s">
        <v>4</v>
      </c>
      <c r="G89">
        <v>1.5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56</v>
      </c>
      <c r="D91" s="1">
        <v>3.13</v>
      </c>
      <c r="E91" s="6">
        <v>132124.54689999999</v>
      </c>
      <c r="G91" s="5">
        <v>1</v>
      </c>
      <c r="H91" s="1" t="s">
        <v>56</v>
      </c>
      <c r="I91" s="1">
        <v>2.77</v>
      </c>
      <c r="J91" s="6">
        <v>116645.2319</v>
      </c>
    </row>
    <row r="92" spans="2:15" ht="24">
      <c r="B92" s="5">
        <v>2</v>
      </c>
      <c r="C92" s="1" t="s">
        <v>57</v>
      </c>
      <c r="D92" s="1">
        <v>1.1100000000000001</v>
      </c>
      <c r="E92" s="6">
        <v>47073.316899999998</v>
      </c>
      <c r="G92" s="5">
        <v>2</v>
      </c>
      <c r="H92" s="1" t="s">
        <v>57</v>
      </c>
      <c r="I92" s="1">
        <v>1.02</v>
      </c>
      <c r="J92" s="6">
        <v>42816.5694</v>
      </c>
    </row>
    <row r="93" spans="2:15" ht="24">
      <c r="B93" s="5">
        <v>3</v>
      </c>
      <c r="C93" s="1" t="s">
        <v>58</v>
      </c>
      <c r="D93" s="1">
        <v>2.63</v>
      </c>
      <c r="E93" s="6">
        <v>110894.41959999999</v>
      </c>
      <c r="G93" s="5">
        <v>3</v>
      </c>
      <c r="H93" s="1" t="s">
        <v>58</v>
      </c>
      <c r="I93" s="1">
        <v>2.35</v>
      </c>
      <c r="J93" s="6">
        <v>98700.335999999996</v>
      </c>
    </row>
    <row r="94" spans="2:15" ht="24">
      <c r="B94" s="5">
        <v>4</v>
      </c>
      <c r="C94" s="1" t="s">
        <v>59</v>
      </c>
      <c r="D94" s="1">
        <v>12.08</v>
      </c>
      <c r="E94" s="6">
        <v>510527.33919999999</v>
      </c>
      <c r="G94" s="5">
        <v>4</v>
      </c>
      <c r="H94" s="1" t="s">
        <v>59</v>
      </c>
      <c r="I94" s="1">
        <v>10.91</v>
      </c>
      <c r="J94" s="6">
        <v>459139.51280000003</v>
      </c>
    </row>
    <row r="95" spans="2:15" ht="24">
      <c r="B95" s="7">
        <v>5</v>
      </c>
      <c r="C95" s="8" t="s">
        <v>60</v>
      </c>
      <c r="D95" s="8">
        <v>1.05</v>
      </c>
      <c r="E95" s="9">
        <v>44278.455399999999</v>
      </c>
      <c r="G95" s="7">
        <v>5</v>
      </c>
      <c r="H95" s="8" t="s">
        <v>60</v>
      </c>
      <c r="I95" s="8">
        <v>0.95</v>
      </c>
      <c r="J95" s="9">
        <v>39958.032200000001</v>
      </c>
    </row>
    <row r="96" spans="2:15">
      <c r="B96">
        <v>1.75</v>
      </c>
      <c r="C96" s="10" t="s">
        <v>3</v>
      </c>
      <c r="D96" s="10" t="s">
        <v>4</v>
      </c>
      <c r="G96">
        <v>1.75</v>
      </c>
      <c r="H96" s="10" t="s">
        <v>3</v>
      </c>
      <c r="I96" s="10" t="s">
        <v>6</v>
      </c>
    </row>
    <row r="97" spans="2:15">
      <c r="B97" s="2"/>
      <c r="C97" s="3" t="s">
        <v>0</v>
      </c>
      <c r="D97" s="3" t="s">
        <v>1</v>
      </c>
      <c r="E97" s="4" t="s">
        <v>2</v>
      </c>
      <c r="G97" s="2"/>
      <c r="H97" s="3" t="s">
        <v>0</v>
      </c>
      <c r="I97" s="3" t="s">
        <v>1</v>
      </c>
      <c r="J97" s="4" t="s">
        <v>2</v>
      </c>
      <c r="L97" s="14" t="s">
        <v>37</v>
      </c>
      <c r="M97" t="s">
        <v>4</v>
      </c>
      <c r="N97" t="s">
        <v>6</v>
      </c>
      <c r="O97" t="s">
        <v>36</v>
      </c>
    </row>
    <row r="98" spans="2:15" ht="24">
      <c r="B98" s="5">
        <v>1</v>
      </c>
      <c r="C98" s="1" t="s">
        <v>56</v>
      </c>
      <c r="D98" s="1">
        <v>4.03</v>
      </c>
      <c r="E98" s="6">
        <v>97635.840400000001</v>
      </c>
      <c r="G98" s="5">
        <v>1</v>
      </c>
      <c r="H98" s="1" t="s">
        <v>56</v>
      </c>
      <c r="I98" s="1">
        <v>3.98</v>
      </c>
      <c r="J98" s="6">
        <v>86438.250499999995</v>
      </c>
      <c r="L98" s="1" t="s">
        <v>56</v>
      </c>
      <c r="M98">
        <f>(E105-E98)</f>
        <v>34267.268599999996</v>
      </c>
      <c r="N98">
        <f>(J105-J98)</f>
        <v>30121.311900000001</v>
      </c>
      <c r="O98">
        <f>(N98-M98)/J105</f>
        <v>-3.5569425747947005E-2</v>
      </c>
    </row>
    <row r="99" spans="2:15" ht="24">
      <c r="B99" s="5">
        <v>2</v>
      </c>
      <c r="C99" s="1" t="s">
        <v>57</v>
      </c>
      <c r="D99" s="1">
        <v>1.0900000000000001</v>
      </c>
      <c r="E99" s="6">
        <v>26424.1708</v>
      </c>
      <c r="G99" s="5">
        <v>2</v>
      </c>
      <c r="H99" s="1" t="s">
        <v>57</v>
      </c>
      <c r="I99" s="1">
        <v>1.1200000000000001</v>
      </c>
      <c r="J99" s="6">
        <v>24236.6767</v>
      </c>
      <c r="L99" s="1" t="s">
        <v>57</v>
      </c>
      <c r="M99">
        <f>(E106-E99)</f>
        <v>20712.055699999997</v>
      </c>
      <c r="N99">
        <f>(J106-J99)</f>
        <v>18650.378099999998</v>
      </c>
      <c r="O99">
        <f>(N99-M99)/J106</f>
        <v>-4.807225885793396E-2</v>
      </c>
    </row>
    <row r="100" spans="2:15" ht="24">
      <c r="B100" s="5">
        <v>3</v>
      </c>
      <c r="C100" s="1" t="s">
        <v>58</v>
      </c>
      <c r="D100" s="1">
        <v>4.09</v>
      </c>
      <c r="E100" s="6">
        <v>98988.789699999994</v>
      </c>
      <c r="G100" s="5">
        <v>3</v>
      </c>
      <c r="H100" s="1" t="s">
        <v>58</v>
      </c>
      <c r="I100" s="1">
        <v>4.0599999999999996</v>
      </c>
      <c r="J100" s="6">
        <v>88252.210300000006</v>
      </c>
      <c r="L100" s="1" t="s">
        <v>58</v>
      </c>
      <c r="M100">
        <f>(E107-E100)</f>
        <v>11822.761900000012</v>
      </c>
      <c r="N100">
        <f>(J107-J100)</f>
        <v>10439.271799999988</v>
      </c>
      <c r="O100">
        <f>(N100-M100)/J107</f>
        <v>-1.4018333401845069E-2</v>
      </c>
    </row>
    <row r="101" spans="2:15" ht="24">
      <c r="B101" s="5">
        <v>4</v>
      </c>
      <c r="C101" s="1" t="s">
        <v>59</v>
      </c>
      <c r="D101" s="1">
        <v>20.07</v>
      </c>
      <c r="E101" s="6">
        <v>485677.19380000001</v>
      </c>
      <c r="G101" s="5">
        <v>4</v>
      </c>
      <c r="H101" s="1" t="s">
        <v>59</v>
      </c>
      <c r="I101" s="1">
        <v>20.12</v>
      </c>
      <c r="J101" s="6">
        <v>436895.06209999998</v>
      </c>
      <c r="L101" s="1" t="s">
        <v>59</v>
      </c>
      <c r="M101">
        <f>(E108-E101)</f>
        <v>25521.11129999999</v>
      </c>
      <c r="N101">
        <f>(J108-J101)</f>
        <v>22740.593300000008</v>
      </c>
      <c r="O101">
        <f>(N101-M101)/J108</f>
        <v>-6.0493957928051158E-3</v>
      </c>
    </row>
    <row r="102" spans="2:15" ht="24">
      <c r="B102" s="7">
        <v>5</v>
      </c>
      <c r="C102" s="8" t="s">
        <v>60</v>
      </c>
      <c r="D102" s="8">
        <v>0.72</v>
      </c>
      <c r="E102" s="9">
        <v>17402.2637</v>
      </c>
      <c r="G102" s="7">
        <v>5</v>
      </c>
      <c r="H102" s="8" t="s">
        <v>60</v>
      </c>
      <c r="I102" s="8">
        <v>0.73</v>
      </c>
      <c r="J102" s="9">
        <v>15761.4054</v>
      </c>
      <c r="L102" s="8" t="s">
        <v>60</v>
      </c>
      <c r="M102">
        <f>(E109-E102)</f>
        <v>26938.055400000001</v>
      </c>
      <c r="N102">
        <f>(J109-J102)</f>
        <v>24203.127600000003</v>
      </c>
      <c r="O102">
        <f>(N102-M102)/J109</f>
        <v>-6.8433873604878542E-2</v>
      </c>
    </row>
    <row r="103" spans="2:15">
      <c r="B103">
        <v>1.75</v>
      </c>
      <c r="C103" s="10" t="s">
        <v>5</v>
      </c>
      <c r="D103" s="10" t="s">
        <v>4</v>
      </c>
      <c r="G103">
        <v>1.75</v>
      </c>
      <c r="H103" s="10" t="s">
        <v>5</v>
      </c>
      <c r="I103" s="10" t="s">
        <v>6</v>
      </c>
    </row>
    <row r="104" spans="2:15">
      <c r="B104" s="2"/>
      <c r="C104" s="3" t="s">
        <v>0</v>
      </c>
      <c r="D104" s="3" t="s">
        <v>1</v>
      </c>
      <c r="E104" s="4" t="s">
        <v>2</v>
      </c>
      <c r="G104" s="2"/>
      <c r="H104" s="3" t="s">
        <v>0</v>
      </c>
      <c r="I104" s="3" t="s">
        <v>1</v>
      </c>
      <c r="J104" s="4" t="s">
        <v>2</v>
      </c>
    </row>
    <row r="105" spans="2:15" ht="24">
      <c r="B105" s="5">
        <v>1</v>
      </c>
      <c r="C105" s="1" t="s">
        <v>56</v>
      </c>
      <c r="D105" s="1">
        <v>3.12</v>
      </c>
      <c r="E105" s="6">
        <v>131903.109</v>
      </c>
      <c r="G105" s="5">
        <v>1</v>
      </c>
      <c r="H105" s="1" t="s">
        <v>56</v>
      </c>
      <c r="I105" s="1">
        <v>2.77</v>
      </c>
      <c r="J105" s="6">
        <v>116559.5624</v>
      </c>
    </row>
    <row r="106" spans="2:15" ht="24">
      <c r="B106" s="5">
        <v>2</v>
      </c>
      <c r="C106" s="1" t="s">
        <v>57</v>
      </c>
      <c r="D106" s="1">
        <v>1.1200000000000001</v>
      </c>
      <c r="E106" s="6">
        <v>47136.226499999997</v>
      </c>
      <c r="G106" s="5">
        <v>2</v>
      </c>
      <c r="H106" s="1" t="s">
        <v>57</v>
      </c>
      <c r="I106" s="1">
        <v>1.02</v>
      </c>
      <c r="J106" s="6">
        <v>42887.054799999998</v>
      </c>
    </row>
    <row r="107" spans="2:15" ht="24">
      <c r="B107" s="5">
        <v>3</v>
      </c>
      <c r="C107" s="1" t="s">
        <v>58</v>
      </c>
      <c r="D107" s="1">
        <v>2.62</v>
      </c>
      <c r="E107" s="6">
        <v>110811.55160000001</v>
      </c>
      <c r="G107" s="5">
        <v>3</v>
      </c>
      <c r="H107" s="1" t="s">
        <v>58</v>
      </c>
      <c r="I107" s="1">
        <v>2.34</v>
      </c>
      <c r="J107" s="6">
        <v>98691.482099999994</v>
      </c>
    </row>
    <row r="108" spans="2:15" ht="24">
      <c r="B108" s="5">
        <v>4</v>
      </c>
      <c r="C108" s="1" t="s">
        <v>59</v>
      </c>
      <c r="D108" s="1">
        <v>12.09</v>
      </c>
      <c r="E108" s="6">
        <v>511198.3051</v>
      </c>
      <c r="G108" s="5">
        <v>4</v>
      </c>
      <c r="H108" s="1" t="s">
        <v>59</v>
      </c>
      <c r="I108" s="1">
        <v>10.92</v>
      </c>
      <c r="J108" s="6">
        <v>459635.65539999999</v>
      </c>
    </row>
    <row r="109" spans="2:15" ht="24">
      <c r="B109" s="7">
        <v>5</v>
      </c>
      <c r="C109" s="8" t="s">
        <v>60</v>
      </c>
      <c r="D109" s="8">
        <v>1.05</v>
      </c>
      <c r="E109" s="9">
        <v>44340.319100000001</v>
      </c>
      <c r="G109" s="7">
        <v>5</v>
      </c>
      <c r="H109" s="8" t="s">
        <v>60</v>
      </c>
      <c r="I109" s="8">
        <v>0.95</v>
      </c>
      <c r="J109" s="9">
        <v>39964.533000000003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2DD-C272-4D4E-A3BA-A422EBB65B4B}">
  <dimension ref="A1:Y137"/>
  <sheetViews>
    <sheetView topLeftCell="A109" zoomScale="85" zoomScaleNormal="85" workbookViewId="0">
      <selection activeCell="H129" sqref="H129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61</v>
      </c>
      <c r="D14" s="1">
        <v>0.94</v>
      </c>
      <c r="E14" s="6">
        <v>29104.937399999999</v>
      </c>
      <c r="F14" s="12"/>
      <c r="G14" s="5">
        <v>1</v>
      </c>
      <c r="H14" s="1" t="s">
        <v>61</v>
      </c>
      <c r="I14" s="1">
        <v>0.94</v>
      </c>
      <c r="J14" s="6">
        <v>28982.186799999999</v>
      </c>
      <c r="L14" s="1" t="s">
        <v>61</v>
      </c>
      <c r="M14">
        <f>(E23-E14)</f>
        <v>2381.4503000000004</v>
      </c>
      <c r="N14">
        <f>(J23-J14)</f>
        <v>2450.3221999999987</v>
      </c>
      <c r="O14">
        <f>(N14-M14)/J23</f>
        <v>2.1911041208959258E-3</v>
      </c>
      <c r="R14" s="1" t="s">
        <v>61</v>
      </c>
      <c r="S14">
        <f t="shared" ref="S14:S19" si="0">O14</f>
        <v>2.1911041208959258E-3</v>
      </c>
      <c r="T14">
        <f>O32</f>
        <v>-4.5839054215280773E-3</v>
      </c>
      <c r="U14">
        <f>O50</f>
        <v>7.979731475668588E-5</v>
      </c>
      <c r="V14">
        <f>O68</f>
        <v>3.2085754895135317E-3</v>
      </c>
      <c r="W14">
        <f>O86</f>
        <v>3.9956932681718454E-4</v>
      </c>
      <c r="X14">
        <f>O104</f>
        <v>-5.0789570627873728E-4</v>
      </c>
      <c r="Y14">
        <f>O122</f>
        <v>-3.464512434835843E-3</v>
      </c>
    </row>
    <row r="15" spans="1:25" ht="24">
      <c r="B15" s="5">
        <v>2</v>
      </c>
      <c r="C15" s="1" t="s">
        <v>62</v>
      </c>
      <c r="D15" s="1">
        <v>1.1200000000000001</v>
      </c>
      <c r="E15" s="6">
        <v>34692.351600000002</v>
      </c>
      <c r="F15" s="12"/>
      <c r="G15" s="5">
        <v>2</v>
      </c>
      <c r="H15" s="1" t="s">
        <v>62</v>
      </c>
      <c r="I15" s="1">
        <v>1.1200000000000001</v>
      </c>
      <c r="J15" s="6">
        <v>34595.484900000003</v>
      </c>
      <c r="L15" s="1" t="s">
        <v>62</v>
      </c>
      <c r="M15">
        <f>(E24-E15)</f>
        <v>2063.1883999999991</v>
      </c>
      <c r="N15">
        <f>(J24-J15)</f>
        <v>2118.6191999999937</v>
      </c>
      <c r="O15">
        <f>(N15-M15)/J24</f>
        <v>1.5097957953438019E-3</v>
      </c>
      <c r="R15" s="1" t="s">
        <v>62</v>
      </c>
      <c r="S15">
        <f t="shared" si="0"/>
        <v>1.5097957953438019E-3</v>
      </c>
      <c r="T15">
        <f>O33</f>
        <v>-1.9722722279838746E-3</v>
      </c>
      <c r="U15">
        <f>O51</f>
        <v>1.1003314578538948E-4</v>
      </c>
      <c r="V15">
        <f>O69</f>
        <v>1.6572620835261212E-3</v>
      </c>
      <c r="W15">
        <f>O87</f>
        <v>9.9003504176112126E-4</v>
      </c>
      <c r="X15">
        <f>O105</f>
        <v>9.6257577018488702E-4</v>
      </c>
      <c r="Y15">
        <f>O123</f>
        <v>-1.0785995638967975E-3</v>
      </c>
    </row>
    <row r="16" spans="1:25" ht="24">
      <c r="B16" s="5">
        <v>3</v>
      </c>
      <c r="C16" s="1" t="s">
        <v>63</v>
      </c>
      <c r="D16" s="1">
        <v>4.95</v>
      </c>
      <c r="E16" s="6">
        <v>152856.05360000001</v>
      </c>
      <c r="F16" s="12"/>
      <c r="G16" s="5">
        <v>3</v>
      </c>
      <c r="H16" s="1" t="s">
        <v>63</v>
      </c>
      <c r="I16" s="1">
        <v>4.93</v>
      </c>
      <c r="J16" s="6">
        <v>152787.28349999999</v>
      </c>
      <c r="L16" s="1" t="s">
        <v>63</v>
      </c>
      <c r="M16">
        <f>(E25-E16)</f>
        <v>5288.1976999999897</v>
      </c>
      <c r="N16">
        <f>(J25-J16)</f>
        <v>5316.8856000000087</v>
      </c>
      <c r="O16">
        <f>(N16-M16)/J25</f>
        <v>1.8144935812460495E-4</v>
      </c>
      <c r="R16" s="1" t="s">
        <v>63</v>
      </c>
      <c r="S16">
        <f t="shared" si="0"/>
        <v>1.8144935812460495E-4</v>
      </c>
      <c r="T16">
        <f>O34</f>
        <v>-1.4265137556093578E-3</v>
      </c>
      <c r="U16">
        <f>O52</f>
        <v>7.4323644954512485E-4</v>
      </c>
      <c r="V16">
        <f>O70</f>
        <v>2.057030276626421E-3</v>
      </c>
      <c r="W16">
        <f>O88</f>
        <v>1.3347535169374661E-3</v>
      </c>
      <c r="X16">
        <f>O106</f>
        <v>7.5465725789108579E-5</v>
      </c>
      <c r="Y16">
        <f>O124</f>
        <v>1.6518145204397734E-4</v>
      </c>
    </row>
    <row r="17" spans="2:25" ht="24">
      <c r="B17" s="5">
        <v>4</v>
      </c>
      <c r="C17" s="1" t="s">
        <v>64</v>
      </c>
      <c r="D17" s="1">
        <v>7.95</v>
      </c>
      <c r="E17" s="6">
        <v>245727.66529999999</v>
      </c>
      <c r="F17" s="12"/>
      <c r="G17" s="5">
        <v>4</v>
      </c>
      <c r="H17" s="1" t="s">
        <v>64</v>
      </c>
      <c r="I17" s="1">
        <v>7.95</v>
      </c>
      <c r="J17" s="6">
        <v>246289.48199999999</v>
      </c>
      <c r="L17" s="1" t="s">
        <v>64</v>
      </c>
      <c r="M17">
        <f>(E26-E17)</f>
        <v>9648.6328000000212</v>
      </c>
      <c r="N17">
        <f>(J26-J17)</f>
        <v>9666.927400000015</v>
      </c>
      <c r="O17">
        <f>(N17-M17)/J26</f>
        <v>7.1475451788369264E-5</v>
      </c>
      <c r="R17" s="1" t="s">
        <v>64</v>
      </c>
      <c r="S17">
        <f t="shared" si="0"/>
        <v>7.1475451788369264E-5</v>
      </c>
      <c r="T17">
        <f>O35</f>
        <v>1.5091664160126225E-3</v>
      </c>
      <c r="U17">
        <f>O53</f>
        <v>1.428975636219604E-3</v>
      </c>
      <c r="V17">
        <f>O71</f>
        <v>1.9808968385811331E-3</v>
      </c>
      <c r="W17">
        <f>O89</f>
        <v>2.5870109589390829E-3</v>
      </c>
      <c r="X17">
        <f>O107</f>
        <v>1.8550430398275536E-3</v>
      </c>
      <c r="Y17">
        <f>O125</f>
        <v>2.7183003237356142E-3</v>
      </c>
    </row>
    <row r="18" spans="2:25" ht="24">
      <c r="B18" s="5">
        <v>5</v>
      </c>
      <c r="C18" s="1" t="s">
        <v>71</v>
      </c>
      <c r="D18" s="1">
        <v>1.17</v>
      </c>
      <c r="E18" s="6">
        <v>36109.619299999998</v>
      </c>
      <c r="F18" s="12"/>
      <c r="G18" s="5">
        <v>5</v>
      </c>
      <c r="H18" s="1" t="s">
        <v>71</v>
      </c>
      <c r="I18" s="1">
        <v>1.17</v>
      </c>
      <c r="J18" s="6">
        <v>36224.988599999997</v>
      </c>
      <c r="L18" s="1" t="s">
        <v>71</v>
      </c>
      <c r="M18">
        <f>(E27-E18)</f>
        <v>1344.6212000000014</v>
      </c>
      <c r="N18">
        <f>(J27-J18)</f>
        <v>1395.479600000006</v>
      </c>
      <c r="O18">
        <f>(N18-M18)/J27</f>
        <v>1.3518811017882179E-3</v>
      </c>
      <c r="R18" s="1" t="s">
        <v>71</v>
      </c>
      <c r="S18">
        <f t="shared" si="0"/>
        <v>1.3518811017882179E-3</v>
      </c>
      <c r="T18">
        <f>O36</f>
        <v>7.3551013954541054E-3</v>
      </c>
      <c r="U18">
        <f>O54</f>
        <v>2.3701401186363496E-3</v>
      </c>
      <c r="V18">
        <f>O72</f>
        <v>1.8269143675805892E-3</v>
      </c>
      <c r="W18">
        <f>O90</f>
        <v>3.929815676051579E-3</v>
      </c>
      <c r="X18">
        <f>O108</f>
        <v>3.5857540267710429E-3</v>
      </c>
      <c r="Y18">
        <f>O126</f>
        <v>7.8303454137986419E-3</v>
      </c>
    </row>
    <row r="19" spans="2:25" ht="24">
      <c r="B19" s="5">
        <v>6</v>
      </c>
      <c r="C19" s="1" t="s">
        <v>65</v>
      </c>
      <c r="D19" s="1">
        <v>2.78</v>
      </c>
      <c r="E19" s="6">
        <v>85958.228000000003</v>
      </c>
      <c r="F19" s="12"/>
      <c r="G19" s="5">
        <v>6</v>
      </c>
      <c r="H19" s="1" t="s">
        <v>65</v>
      </c>
      <c r="I19" s="1">
        <v>2.83</v>
      </c>
      <c r="J19" s="6">
        <v>87816.754499999995</v>
      </c>
      <c r="L19" s="1" t="s">
        <v>65</v>
      </c>
      <c r="M19">
        <f t="shared" ref="M19:M20" si="1">(E28-E19)</f>
        <v>1426.9363999999914</v>
      </c>
      <c r="N19">
        <f t="shared" ref="N19:N20" si="2">(J28-J19)</f>
        <v>1611.9401000000071</v>
      </c>
      <c r="O19">
        <f t="shared" ref="O19:O20" si="3">(N19-M19)/J28</f>
        <v>2.0687286203551008E-3</v>
      </c>
      <c r="R19" s="1" t="s">
        <v>65</v>
      </c>
      <c r="S19">
        <f t="shared" si="0"/>
        <v>2.0687286203551008E-3</v>
      </c>
      <c r="T19">
        <f t="shared" ref="T19:T20" si="4">O37</f>
        <v>5.3615179283274571E-3</v>
      </c>
      <c r="U19">
        <f t="shared" ref="U19:U20" si="5">O55</f>
        <v>6.0502961374663154E-3</v>
      </c>
      <c r="V19">
        <f t="shared" ref="V19:V20" si="6">O73</f>
        <v>8.1522633430698987E-3</v>
      </c>
      <c r="W19">
        <f t="shared" ref="W19:W20" si="7">O91</f>
        <v>1.0237122815521103E-2</v>
      </c>
      <c r="X19">
        <f t="shared" ref="X19:X20" si="8">O109</f>
        <v>1.1283002027866052E-2</v>
      </c>
      <c r="Y19">
        <f t="shared" ref="Y19:Y20" si="9">O127</f>
        <v>1.337303283666634E-2</v>
      </c>
    </row>
    <row r="20" spans="2:25" ht="24">
      <c r="B20" s="7">
        <v>7</v>
      </c>
      <c r="C20" s="8" t="s">
        <v>72</v>
      </c>
      <c r="D20" s="8">
        <v>2.08</v>
      </c>
      <c r="E20" s="9">
        <v>64263.058599999997</v>
      </c>
      <c r="F20" s="12"/>
      <c r="G20" s="7">
        <v>7</v>
      </c>
      <c r="H20" s="8" t="s">
        <v>72</v>
      </c>
      <c r="I20" s="8">
        <v>2.0699999999999998</v>
      </c>
      <c r="J20" s="9">
        <v>64223.939700000003</v>
      </c>
      <c r="L20" s="8" t="s">
        <v>72</v>
      </c>
      <c r="M20">
        <f t="shared" si="1"/>
        <v>1941.9865000000063</v>
      </c>
      <c r="N20">
        <f t="shared" si="2"/>
        <v>1951.0938999999926</v>
      </c>
      <c r="O20">
        <f t="shared" si="3"/>
        <v>1.3762592180967519E-4</v>
      </c>
      <c r="R20" s="8" t="s">
        <v>72</v>
      </c>
      <c r="S20">
        <f>O20</f>
        <v>1.3762592180967519E-4</v>
      </c>
      <c r="T20">
        <f t="shared" si="4"/>
        <v>3.6352802908507431E-3</v>
      </c>
      <c r="U20">
        <f t="shared" si="5"/>
        <v>1.0883340932466281E-3</v>
      </c>
      <c r="V20">
        <f t="shared" si="6"/>
        <v>1.4228504538697463E-3</v>
      </c>
      <c r="W20">
        <f t="shared" si="7"/>
        <v>2.6256523010674323E-3</v>
      </c>
      <c r="X20">
        <f t="shared" si="8"/>
        <v>2.5986215792103444E-3</v>
      </c>
      <c r="Y20">
        <f t="shared" si="9"/>
        <v>3.0858058549437183E-3</v>
      </c>
    </row>
    <row r="21" spans="2:25">
      <c r="B21">
        <v>0.25</v>
      </c>
      <c r="C21" s="10" t="s">
        <v>5</v>
      </c>
      <c r="D21" s="10" t="s">
        <v>4</v>
      </c>
      <c r="E21" s="10"/>
      <c r="F21" s="10"/>
      <c r="G21">
        <v>0.25</v>
      </c>
      <c r="H21" s="10" t="s">
        <v>5</v>
      </c>
      <c r="I21" s="10" t="s">
        <v>6</v>
      </c>
      <c r="J21" s="10"/>
    </row>
    <row r="22" spans="2:2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25" ht="24">
      <c r="B23" s="5">
        <v>1</v>
      </c>
      <c r="C23" s="1" t="s">
        <v>61</v>
      </c>
      <c r="D23" s="1">
        <v>0.98</v>
      </c>
      <c r="E23" s="6">
        <v>31486.387699999999</v>
      </c>
      <c r="G23" s="5">
        <v>1</v>
      </c>
      <c r="H23" s="1" t="s">
        <v>61</v>
      </c>
      <c r="I23" s="1">
        <v>0.98</v>
      </c>
      <c r="J23" s="6">
        <v>31432.508999999998</v>
      </c>
    </row>
    <row r="24" spans="2:25" ht="24">
      <c r="B24" s="5">
        <v>2</v>
      </c>
      <c r="C24" s="1" t="s">
        <v>62</v>
      </c>
      <c r="D24" s="1">
        <v>1.1499999999999999</v>
      </c>
      <c r="E24" s="6">
        <v>36755.54</v>
      </c>
      <c r="G24" s="5">
        <v>2</v>
      </c>
      <c r="H24" s="1" t="s">
        <v>62</v>
      </c>
      <c r="I24" s="1">
        <v>1.1399999999999999</v>
      </c>
      <c r="J24" s="6">
        <v>36714.104099999997</v>
      </c>
    </row>
    <row r="25" spans="2:25" ht="24">
      <c r="B25" s="5">
        <v>3</v>
      </c>
      <c r="C25" s="1" t="s">
        <v>63</v>
      </c>
      <c r="D25" s="1">
        <v>4.9400000000000004</v>
      </c>
      <c r="E25" s="6">
        <v>158144.2513</v>
      </c>
      <c r="G25" s="5">
        <v>3</v>
      </c>
      <c r="H25" s="1" t="s">
        <v>63</v>
      </c>
      <c r="I25" s="1">
        <v>4.92</v>
      </c>
      <c r="J25" s="6">
        <v>158104.1691</v>
      </c>
    </row>
    <row r="26" spans="2:25" ht="24">
      <c r="B26" s="5">
        <v>4</v>
      </c>
      <c r="C26" s="1" t="s">
        <v>64</v>
      </c>
      <c r="D26" s="1">
        <v>7.97</v>
      </c>
      <c r="E26" s="6">
        <v>255376.29810000001</v>
      </c>
      <c r="G26" s="5">
        <v>4</v>
      </c>
      <c r="H26" s="1" t="s">
        <v>64</v>
      </c>
      <c r="I26" s="1">
        <v>7.96</v>
      </c>
      <c r="J26" s="6">
        <v>255956.4094</v>
      </c>
    </row>
    <row r="27" spans="2:25" ht="24">
      <c r="B27" s="5">
        <v>5</v>
      </c>
      <c r="C27" s="1" t="s">
        <v>71</v>
      </c>
      <c r="D27" s="1">
        <v>1.17</v>
      </c>
      <c r="E27" s="6">
        <v>37454.2405</v>
      </c>
      <c r="G27" s="5">
        <v>5</v>
      </c>
      <c r="H27" s="1" t="s">
        <v>71</v>
      </c>
      <c r="I27" s="1">
        <v>1.17</v>
      </c>
      <c r="J27" s="6">
        <v>37620.468200000003</v>
      </c>
    </row>
    <row r="28" spans="2:25" ht="24">
      <c r="B28" s="5">
        <v>6</v>
      </c>
      <c r="C28" s="1" t="s">
        <v>65</v>
      </c>
      <c r="D28" s="1">
        <v>2.73</v>
      </c>
      <c r="E28" s="6">
        <v>87385.164399999994</v>
      </c>
      <c r="G28" s="5">
        <v>6</v>
      </c>
      <c r="H28" s="1" t="s">
        <v>65</v>
      </c>
      <c r="I28" s="1">
        <v>2.78</v>
      </c>
      <c r="J28" s="6">
        <v>89428.694600000003</v>
      </c>
    </row>
    <row r="29" spans="2:25" ht="24">
      <c r="B29" s="7">
        <v>7</v>
      </c>
      <c r="C29" s="8" t="s">
        <v>72</v>
      </c>
      <c r="D29" s="8">
        <v>2.0699999999999998</v>
      </c>
      <c r="E29" s="9">
        <v>66205.045100000003</v>
      </c>
      <c r="G29" s="7">
        <v>7</v>
      </c>
      <c r="H29" s="8" t="s">
        <v>72</v>
      </c>
      <c r="I29" s="8">
        <v>2.06</v>
      </c>
      <c r="J29" s="9">
        <v>66175.033599999995</v>
      </c>
    </row>
    <row r="30" spans="2:25">
      <c r="B30">
        <v>0.5</v>
      </c>
      <c r="C30" s="10" t="s">
        <v>3</v>
      </c>
      <c r="D30" s="10" t="s">
        <v>4</v>
      </c>
      <c r="G30">
        <v>0.5</v>
      </c>
      <c r="H30" s="10" t="s">
        <v>3</v>
      </c>
      <c r="I30" s="10" t="s">
        <v>6</v>
      </c>
    </row>
    <row r="31" spans="2:2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37</v>
      </c>
      <c r="M31" t="s">
        <v>4</v>
      </c>
      <c r="N31" t="s">
        <v>6</v>
      </c>
      <c r="O31" t="s">
        <v>36</v>
      </c>
    </row>
    <row r="32" spans="2:25" ht="24">
      <c r="B32" s="5">
        <v>1</v>
      </c>
      <c r="C32" s="1" t="s">
        <v>61</v>
      </c>
      <c r="D32" s="1">
        <v>0.92</v>
      </c>
      <c r="E32" s="6">
        <v>27891.7945</v>
      </c>
      <c r="G32" s="5">
        <v>1</v>
      </c>
      <c r="H32" s="1" t="s">
        <v>61</v>
      </c>
      <c r="I32" s="1">
        <v>0.92</v>
      </c>
      <c r="J32" s="6">
        <v>27885.737799999999</v>
      </c>
      <c r="L32" s="1" t="s">
        <v>61</v>
      </c>
      <c r="M32">
        <f>(E41-E32)</f>
        <v>3661.5871000000006</v>
      </c>
      <c r="N32">
        <f>(J41-J32)</f>
        <v>3517.6370000000024</v>
      </c>
      <c r="O32">
        <f>(N32-M32)/J41</f>
        <v>-4.5839054215280773E-3</v>
      </c>
    </row>
    <row r="33" spans="2:15" ht="24">
      <c r="B33" s="5">
        <v>2</v>
      </c>
      <c r="C33" s="1" t="s">
        <v>62</v>
      </c>
      <c r="D33" s="1">
        <v>1.1100000000000001</v>
      </c>
      <c r="E33" s="6">
        <v>33390.599199999997</v>
      </c>
      <c r="G33" s="5">
        <v>2</v>
      </c>
      <c r="H33" s="1" t="s">
        <v>62</v>
      </c>
      <c r="I33" s="1">
        <v>1.1000000000000001</v>
      </c>
      <c r="J33" s="6">
        <v>33376.700700000001</v>
      </c>
      <c r="L33" s="1" t="s">
        <v>62</v>
      </c>
      <c r="M33">
        <f>(E42-E33)</f>
        <v>3254.3018000000011</v>
      </c>
      <c r="N33">
        <f>(J42-J33)</f>
        <v>3182.197699999997</v>
      </c>
      <c r="O33">
        <f>(N33-M33)/J42</f>
        <v>-1.9722722279838746E-3</v>
      </c>
    </row>
    <row r="34" spans="2:15" ht="24">
      <c r="B34" s="5">
        <v>3</v>
      </c>
      <c r="C34" s="1" t="s">
        <v>63</v>
      </c>
      <c r="D34" s="1">
        <v>4.99</v>
      </c>
      <c r="E34" s="6">
        <v>150444.12349999999</v>
      </c>
      <c r="G34" s="5">
        <v>3</v>
      </c>
      <c r="H34" s="1" t="s">
        <v>63</v>
      </c>
      <c r="I34" s="1">
        <v>4.9800000000000004</v>
      </c>
      <c r="J34" s="6">
        <v>150346.64730000001</v>
      </c>
      <c r="L34" s="1" t="s">
        <v>63</v>
      </c>
      <c r="M34">
        <f>(E43-E34)</f>
        <v>8488.9474000000046</v>
      </c>
      <c r="N34">
        <f>(J43-J34)</f>
        <v>8262.6889999999839</v>
      </c>
      <c r="O34">
        <f>(N34-M34)/J43</f>
        <v>-1.4265137556093578E-3</v>
      </c>
    </row>
    <row r="35" spans="2:15" ht="24">
      <c r="B35" s="5">
        <v>4</v>
      </c>
      <c r="C35" s="1" t="s">
        <v>64</v>
      </c>
      <c r="D35" s="1">
        <v>7.94</v>
      </c>
      <c r="E35" s="6">
        <v>239462.2628</v>
      </c>
      <c r="G35" s="5">
        <v>4</v>
      </c>
      <c r="H35" s="1" t="s">
        <v>64</v>
      </c>
      <c r="I35" s="1">
        <v>7.93</v>
      </c>
      <c r="J35" s="6">
        <v>239642.9062</v>
      </c>
      <c r="L35" s="1" t="s">
        <v>64</v>
      </c>
      <c r="M35">
        <f>(E44-E35)</f>
        <v>16970.118699999992</v>
      </c>
      <c r="N35">
        <f>(J44-J35)</f>
        <v>17357.975800000015</v>
      </c>
      <c r="O35">
        <f>(N35-M35)/J44</f>
        <v>1.5091664160126225E-3</v>
      </c>
    </row>
    <row r="36" spans="2:15" ht="24">
      <c r="B36" s="5">
        <v>5</v>
      </c>
      <c r="C36" s="1" t="s">
        <v>71</v>
      </c>
      <c r="D36" s="1">
        <v>1.1599999999999999</v>
      </c>
      <c r="E36" s="6">
        <v>35107.575599999996</v>
      </c>
      <c r="G36" s="5">
        <v>5</v>
      </c>
      <c r="H36" s="1" t="s">
        <v>71</v>
      </c>
      <c r="I36" s="1">
        <v>1.1599999999999999</v>
      </c>
      <c r="J36" s="6">
        <v>35006.388500000001</v>
      </c>
      <c r="L36" s="1" t="s">
        <v>71</v>
      </c>
      <c r="M36">
        <f>(E45-E36)</f>
        <v>2420.8018000000011</v>
      </c>
      <c r="N36">
        <f>(J45-J36)</f>
        <v>2698.1222999999954</v>
      </c>
      <c r="O36">
        <f>(N36-M36)/J45</f>
        <v>7.3551013954541054E-3</v>
      </c>
    </row>
    <row r="37" spans="2:15" ht="24">
      <c r="B37" s="5">
        <v>6</v>
      </c>
      <c r="C37" s="1" t="s">
        <v>65</v>
      </c>
      <c r="D37" s="1">
        <v>2.81</v>
      </c>
      <c r="E37" s="6">
        <v>84660.968599999993</v>
      </c>
      <c r="G37" s="5">
        <v>6</v>
      </c>
      <c r="H37" s="1" t="s">
        <v>65</v>
      </c>
      <c r="I37" s="1">
        <v>2.85</v>
      </c>
      <c r="J37" s="6">
        <v>86138.354600000006</v>
      </c>
      <c r="L37" s="1" t="s">
        <v>65</v>
      </c>
      <c r="M37">
        <f t="shared" ref="M37:M38" si="10">(E46-E37)</f>
        <v>2875.7131000000081</v>
      </c>
      <c r="N37">
        <f t="shared" ref="N37:N38" si="11">(J46-J37)</f>
        <v>3355.5361999999877</v>
      </c>
      <c r="O37">
        <f t="shared" ref="O37:O38" si="12">(N37-M37)/J46</f>
        <v>5.3615179283274571E-3</v>
      </c>
    </row>
    <row r="38" spans="2:15" ht="24">
      <c r="B38" s="7">
        <v>7</v>
      </c>
      <c r="C38" s="8" t="s">
        <v>72</v>
      </c>
      <c r="D38" s="8">
        <v>2.0699999999999998</v>
      </c>
      <c r="E38" s="9">
        <v>62506.479800000001</v>
      </c>
      <c r="G38" s="7">
        <v>7</v>
      </c>
      <c r="H38" s="8" t="s">
        <v>72</v>
      </c>
      <c r="I38" s="8">
        <v>2.06</v>
      </c>
      <c r="J38" s="9">
        <v>62228.089599999999</v>
      </c>
      <c r="L38" s="8" t="s">
        <v>72</v>
      </c>
      <c r="M38">
        <f t="shared" si="10"/>
        <v>3832.2388999999966</v>
      </c>
      <c r="N38">
        <f t="shared" si="11"/>
        <v>4073.2628999999943</v>
      </c>
      <c r="O38">
        <f t="shared" si="12"/>
        <v>3.6352802908507431E-3</v>
      </c>
    </row>
    <row r="39" spans="2:15">
      <c r="B39">
        <v>0.5</v>
      </c>
      <c r="C39" s="10" t="s">
        <v>5</v>
      </c>
      <c r="D39" s="10" t="s">
        <v>4</v>
      </c>
      <c r="G39">
        <v>0.5</v>
      </c>
      <c r="H39" s="10" t="s">
        <v>5</v>
      </c>
      <c r="I39" s="10" t="s">
        <v>6</v>
      </c>
    </row>
    <row r="40" spans="2:15">
      <c r="B40" s="2"/>
      <c r="C40" s="3" t="s">
        <v>0</v>
      </c>
      <c r="D40" s="3" t="s">
        <v>1</v>
      </c>
      <c r="E40" s="4" t="s">
        <v>2</v>
      </c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61</v>
      </c>
      <c r="D41" s="1">
        <v>0.98</v>
      </c>
      <c r="E41" s="6">
        <v>31553.381600000001</v>
      </c>
      <c r="G41" s="5">
        <v>1</v>
      </c>
      <c r="H41" s="1" t="s">
        <v>61</v>
      </c>
      <c r="I41" s="1">
        <v>0.97</v>
      </c>
      <c r="J41" s="6">
        <v>31403.374800000001</v>
      </c>
    </row>
    <row r="42" spans="2:15" ht="24">
      <c r="B42" s="5">
        <v>2</v>
      </c>
      <c r="C42" s="1" t="s">
        <v>62</v>
      </c>
      <c r="D42" s="1">
        <v>1.1399999999999999</v>
      </c>
      <c r="E42" s="6">
        <v>36644.900999999998</v>
      </c>
      <c r="G42" s="5">
        <v>2</v>
      </c>
      <c r="H42" s="1" t="s">
        <v>62</v>
      </c>
      <c r="I42" s="1">
        <v>1.1299999999999999</v>
      </c>
      <c r="J42" s="6">
        <v>36558.898399999998</v>
      </c>
    </row>
    <row r="43" spans="2:15" ht="24">
      <c r="B43" s="5">
        <v>3</v>
      </c>
      <c r="C43" s="1" t="s">
        <v>63</v>
      </c>
      <c r="D43" s="1">
        <v>4.9400000000000004</v>
      </c>
      <c r="E43" s="6">
        <v>158933.07089999999</v>
      </c>
      <c r="G43" s="5">
        <v>3</v>
      </c>
      <c r="H43" s="1" t="s">
        <v>63</v>
      </c>
      <c r="I43" s="1">
        <v>4.92</v>
      </c>
      <c r="J43" s="6">
        <v>158609.3363</v>
      </c>
    </row>
    <row r="44" spans="2:15" ht="24">
      <c r="B44" s="5">
        <v>4</v>
      </c>
      <c r="C44" s="1" t="s">
        <v>64</v>
      </c>
      <c r="D44" s="1">
        <v>7.98</v>
      </c>
      <c r="E44" s="6">
        <v>256432.38149999999</v>
      </c>
      <c r="G44" s="5">
        <v>4</v>
      </c>
      <c r="H44" s="1" t="s">
        <v>64</v>
      </c>
      <c r="I44" s="1">
        <v>7.97</v>
      </c>
      <c r="J44" s="6">
        <v>257000.88200000001</v>
      </c>
    </row>
    <row r="45" spans="2:15" ht="24">
      <c r="B45" s="5">
        <v>5</v>
      </c>
      <c r="C45" s="1" t="s">
        <v>71</v>
      </c>
      <c r="D45" s="1">
        <v>1.17</v>
      </c>
      <c r="E45" s="6">
        <v>37528.377399999998</v>
      </c>
      <c r="G45" s="5">
        <v>5</v>
      </c>
      <c r="H45" s="1" t="s">
        <v>71</v>
      </c>
      <c r="I45" s="1">
        <v>1.17</v>
      </c>
      <c r="J45" s="6">
        <v>37704.510799999996</v>
      </c>
    </row>
    <row r="46" spans="2:15" ht="24">
      <c r="B46" s="5">
        <v>6</v>
      </c>
      <c r="C46" s="1" t="s">
        <v>65</v>
      </c>
      <c r="D46" s="1">
        <v>2.72</v>
      </c>
      <c r="E46" s="6">
        <v>87536.681700000001</v>
      </c>
      <c r="G46" s="5">
        <v>6</v>
      </c>
      <c r="H46" s="1" t="s">
        <v>65</v>
      </c>
      <c r="I46" s="1">
        <v>2.78</v>
      </c>
      <c r="J46" s="6">
        <v>89493.890799999994</v>
      </c>
    </row>
    <row r="47" spans="2:15" ht="24">
      <c r="B47" s="7">
        <v>7</v>
      </c>
      <c r="C47" s="8" t="s">
        <v>72</v>
      </c>
      <c r="D47" s="8">
        <v>2.06</v>
      </c>
      <c r="E47" s="9">
        <v>66338.718699999998</v>
      </c>
      <c r="G47" s="7">
        <v>7</v>
      </c>
      <c r="H47" s="8" t="s">
        <v>72</v>
      </c>
      <c r="I47" s="8">
        <v>2.06</v>
      </c>
      <c r="J47" s="9">
        <v>66301.352499999994</v>
      </c>
    </row>
    <row r="48" spans="2:15">
      <c r="B48">
        <v>0.75</v>
      </c>
      <c r="C48" s="10" t="s">
        <v>3</v>
      </c>
      <c r="D48" s="10" t="s">
        <v>4</v>
      </c>
      <c r="G48">
        <v>0.75</v>
      </c>
      <c r="H48" s="10" t="s">
        <v>3</v>
      </c>
      <c r="I48" s="10" t="s">
        <v>6</v>
      </c>
    </row>
    <row r="49" spans="2:15">
      <c r="B49" s="2"/>
      <c r="C49" s="3" t="s">
        <v>0</v>
      </c>
      <c r="D49" s="3" t="s">
        <v>1</v>
      </c>
      <c r="E49" s="4" t="s">
        <v>2</v>
      </c>
      <c r="G49" s="2"/>
      <c r="H49" s="3" t="s">
        <v>0</v>
      </c>
      <c r="I49" s="3" t="s">
        <v>1</v>
      </c>
      <c r="J49" s="4" t="s">
        <v>2</v>
      </c>
      <c r="L49" s="14" t="s">
        <v>37</v>
      </c>
      <c r="M49" t="s">
        <v>4</v>
      </c>
      <c r="N49" t="s">
        <v>6</v>
      </c>
      <c r="O49" t="s">
        <v>36</v>
      </c>
    </row>
    <row r="50" spans="2:15" ht="24">
      <c r="B50" s="5">
        <v>1</v>
      </c>
      <c r="C50" s="1" t="s">
        <v>61</v>
      </c>
      <c r="D50" s="1">
        <v>0.92</v>
      </c>
      <c r="E50" s="6">
        <v>27327.7929</v>
      </c>
      <c r="G50" s="5">
        <v>1</v>
      </c>
      <c r="H50" s="1" t="s">
        <v>61</v>
      </c>
      <c r="I50" s="1">
        <v>0.92</v>
      </c>
      <c r="J50" s="6">
        <v>27240.424200000001</v>
      </c>
      <c r="L50" s="1" t="s">
        <v>61</v>
      </c>
      <c r="M50">
        <f>(E59-E50)</f>
        <v>4147.8515000000007</v>
      </c>
      <c r="N50">
        <f>(J59-J50)</f>
        <v>4150.3563999999969</v>
      </c>
      <c r="O50">
        <f>(N50-M50)/J59</f>
        <v>7.979731475668588E-5</v>
      </c>
    </row>
    <row r="51" spans="2:15" ht="24">
      <c r="B51" s="5">
        <v>2</v>
      </c>
      <c r="C51" s="1" t="s">
        <v>62</v>
      </c>
      <c r="D51" s="1">
        <v>1.1100000000000001</v>
      </c>
      <c r="E51" s="6">
        <v>32729.6378</v>
      </c>
      <c r="G51" s="5">
        <v>2</v>
      </c>
      <c r="H51" s="1" t="s">
        <v>62</v>
      </c>
      <c r="I51" s="1">
        <v>1.1000000000000001</v>
      </c>
      <c r="J51" s="6">
        <v>32672.232599999999</v>
      </c>
      <c r="L51" s="1" t="s">
        <v>62</v>
      </c>
      <c r="M51">
        <f>(E60-E51)</f>
        <v>3800.0352999999996</v>
      </c>
      <c r="N51">
        <f>(J60-J51)</f>
        <v>3804.048899999998</v>
      </c>
      <c r="O51">
        <f>(N51-M51)/J60</f>
        <v>1.1003314578538948E-4</v>
      </c>
    </row>
    <row r="52" spans="2:15" ht="24">
      <c r="B52" s="5">
        <v>3</v>
      </c>
      <c r="C52" s="1" t="s">
        <v>63</v>
      </c>
      <c r="D52" s="1">
        <v>5.03</v>
      </c>
      <c r="E52" s="6">
        <v>148709.66380000001</v>
      </c>
      <c r="G52" s="5">
        <v>3</v>
      </c>
      <c r="H52" s="1" t="s">
        <v>63</v>
      </c>
      <c r="I52" s="1">
        <v>5.01</v>
      </c>
      <c r="J52" s="6">
        <v>148375.75</v>
      </c>
      <c r="L52" s="1" t="s">
        <v>63</v>
      </c>
      <c r="M52">
        <f>(E61-E52)</f>
        <v>10369.618099999992</v>
      </c>
      <c r="N52">
        <f>(J61-J52)</f>
        <v>10487.691200000001</v>
      </c>
      <c r="O52">
        <f>(N52-M52)/J61</f>
        <v>7.4323644954512485E-4</v>
      </c>
    </row>
    <row r="53" spans="2:15" ht="24">
      <c r="B53" s="5">
        <v>4</v>
      </c>
      <c r="C53" s="1" t="s">
        <v>64</v>
      </c>
      <c r="D53" s="1">
        <v>7.9</v>
      </c>
      <c r="E53" s="6">
        <v>233626.85990000001</v>
      </c>
      <c r="G53" s="5">
        <v>4</v>
      </c>
      <c r="H53" s="1" t="s">
        <v>64</v>
      </c>
      <c r="I53" s="1">
        <v>7.9</v>
      </c>
      <c r="J53" s="6">
        <v>233642.3175</v>
      </c>
      <c r="L53" s="1" t="s">
        <v>64</v>
      </c>
      <c r="M53">
        <f>(E62-E53)</f>
        <v>23273.633299999987</v>
      </c>
      <c r="N53">
        <f>(J62-J53)</f>
        <v>23641.285299999989</v>
      </c>
      <c r="O53">
        <f>(N53-M53)/J62</f>
        <v>1.428975636219604E-3</v>
      </c>
    </row>
    <row r="54" spans="2:15" ht="24">
      <c r="B54" s="5">
        <v>5</v>
      </c>
      <c r="C54" s="1" t="s">
        <v>71</v>
      </c>
      <c r="D54" s="1">
        <v>1.1499999999999999</v>
      </c>
      <c r="E54" s="6">
        <v>34116.559600000001</v>
      </c>
      <c r="G54" s="5">
        <v>5</v>
      </c>
      <c r="H54" s="1" t="s">
        <v>71</v>
      </c>
      <c r="I54" s="1">
        <v>1.1499999999999999</v>
      </c>
      <c r="J54" s="6">
        <v>34098.796900000001</v>
      </c>
      <c r="L54" s="1" t="s">
        <v>71</v>
      </c>
      <c r="M54">
        <f>(E63-E54)</f>
        <v>3488.2848999999987</v>
      </c>
      <c r="N54">
        <f>(J63-J54)</f>
        <v>3577.5832000000009</v>
      </c>
      <c r="O54">
        <f>(N54-M54)/J63</f>
        <v>2.3701401186363496E-3</v>
      </c>
    </row>
    <row r="55" spans="2:15" ht="24">
      <c r="B55" s="5">
        <v>6</v>
      </c>
      <c r="C55" s="1" t="s">
        <v>65</v>
      </c>
      <c r="D55" s="1">
        <v>2.83</v>
      </c>
      <c r="E55" s="6">
        <v>83553.085300000006</v>
      </c>
      <c r="G55" s="5">
        <v>6</v>
      </c>
      <c r="H55" s="1" t="s">
        <v>65</v>
      </c>
      <c r="I55" s="1">
        <v>2.87</v>
      </c>
      <c r="J55" s="6">
        <v>84797.804099999994</v>
      </c>
      <c r="L55" s="1" t="s">
        <v>65</v>
      </c>
      <c r="M55">
        <f t="shared" ref="M55:M56" si="13">(E64-E55)</f>
        <v>4108.1729999999952</v>
      </c>
      <c r="N55">
        <f t="shared" ref="N55:N56" si="14">(J64-J55)</f>
        <v>4649.354800000001</v>
      </c>
      <c r="O55">
        <f t="shared" ref="O55:O56" si="15">(N55-M55)/J64</f>
        <v>6.0502961374663154E-3</v>
      </c>
    </row>
    <row r="56" spans="2:15" ht="24">
      <c r="B56" s="7">
        <v>7</v>
      </c>
      <c r="C56" s="8" t="s">
        <v>72</v>
      </c>
      <c r="D56" s="8">
        <v>2.06</v>
      </c>
      <c r="E56" s="9">
        <v>60841.4522</v>
      </c>
      <c r="G56" s="7">
        <v>7</v>
      </c>
      <c r="H56" s="8" t="s">
        <v>72</v>
      </c>
      <c r="I56" s="8">
        <v>2.0499999999999998</v>
      </c>
      <c r="J56" s="9">
        <v>60625.142899999999</v>
      </c>
      <c r="L56" s="8" t="s">
        <v>72</v>
      </c>
      <c r="M56">
        <f t="shared" si="13"/>
        <v>5550.2458999999944</v>
      </c>
      <c r="N56">
        <f t="shared" si="14"/>
        <v>5622.3453000000081</v>
      </c>
      <c r="O56">
        <f t="shared" si="15"/>
        <v>1.0883340932466281E-3</v>
      </c>
    </row>
    <row r="57" spans="2:15">
      <c r="B57">
        <v>0.75</v>
      </c>
      <c r="C57" s="10" t="s">
        <v>5</v>
      </c>
      <c r="D57" s="10" t="s">
        <v>4</v>
      </c>
      <c r="G57">
        <v>0.75</v>
      </c>
      <c r="H57" s="10" t="s">
        <v>5</v>
      </c>
      <c r="I57" s="10" t="s">
        <v>6</v>
      </c>
    </row>
    <row r="58" spans="2:15">
      <c r="B58" s="2"/>
      <c r="C58" s="3" t="s">
        <v>0</v>
      </c>
      <c r="D58" s="3" t="s">
        <v>1</v>
      </c>
      <c r="E58" s="4" t="s">
        <v>2</v>
      </c>
      <c r="G58" s="2"/>
      <c r="H58" s="3" t="s">
        <v>0</v>
      </c>
      <c r="I58" s="3" t="s">
        <v>1</v>
      </c>
      <c r="J58" s="4" t="s">
        <v>2</v>
      </c>
    </row>
    <row r="59" spans="2:15" ht="24">
      <c r="B59" s="5">
        <v>1</v>
      </c>
      <c r="C59" s="1" t="s">
        <v>61</v>
      </c>
      <c r="D59" s="1">
        <v>0.98</v>
      </c>
      <c r="E59" s="6">
        <v>31475.644400000001</v>
      </c>
      <c r="G59" s="5">
        <v>1</v>
      </c>
      <c r="H59" s="1" t="s">
        <v>61</v>
      </c>
      <c r="I59" s="1">
        <v>0.97</v>
      </c>
      <c r="J59" s="6">
        <v>31390.780599999998</v>
      </c>
    </row>
    <row r="60" spans="2:15" ht="24">
      <c r="B60" s="5">
        <v>2</v>
      </c>
      <c r="C60" s="1" t="s">
        <v>62</v>
      </c>
      <c r="D60" s="1">
        <v>1.1399999999999999</v>
      </c>
      <c r="E60" s="6">
        <v>36529.6731</v>
      </c>
      <c r="G60" s="5">
        <v>2</v>
      </c>
      <c r="H60" s="1" t="s">
        <v>62</v>
      </c>
      <c r="I60" s="1">
        <v>1.1299999999999999</v>
      </c>
      <c r="J60" s="6">
        <v>36476.281499999997</v>
      </c>
    </row>
    <row r="61" spans="2:15" ht="24">
      <c r="B61" s="5">
        <v>3</v>
      </c>
      <c r="C61" s="1" t="s">
        <v>63</v>
      </c>
      <c r="D61" s="1">
        <v>4.9400000000000004</v>
      </c>
      <c r="E61" s="6">
        <v>159079.2819</v>
      </c>
      <c r="G61" s="5">
        <v>3</v>
      </c>
      <c r="H61" s="1" t="s">
        <v>63</v>
      </c>
      <c r="I61" s="1">
        <v>4.93</v>
      </c>
      <c r="J61" s="6">
        <v>158863.4412</v>
      </c>
    </row>
    <row r="62" spans="2:15" ht="24">
      <c r="B62" s="5">
        <v>4</v>
      </c>
      <c r="C62" s="1" t="s">
        <v>64</v>
      </c>
      <c r="D62" s="1">
        <v>7.98</v>
      </c>
      <c r="E62" s="6">
        <v>256900.4932</v>
      </c>
      <c r="G62" s="5">
        <v>4</v>
      </c>
      <c r="H62" s="1" t="s">
        <v>64</v>
      </c>
      <c r="I62" s="1">
        <v>7.98</v>
      </c>
      <c r="J62" s="6">
        <v>257283.60279999999</v>
      </c>
    </row>
    <row r="63" spans="2:15" ht="24">
      <c r="B63" s="5">
        <v>5</v>
      </c>
      <c r="C63" s="1" t="s">
        <v>71</v>
      </c>
      <c r="D63" s="1">
        <v>1.17</v>
      </c>
      <c r="E63" s="6">
        <v>37604.844499999999</v>
      </c>
      <c r="G63" s="5">
        <v>5</v>
      </c>
      <c r="H63" s="1" t="s">
        <v>71</v>
      </c>
      <c r="I63" s="1">
        <v>1.17</v>
      </c>
      <c r="J63" s="6">
        <v>37676.380100000002</v>
      </c>
    </row>
    <row r="64" spans="2:15" ht="24">
      <c r="B64" s="5">
        <v>6</v>
      </c>
      <c r="C64" s="1" t="s">
        <v>65</v>
      </c>
      <c r="D64" s="1">
        <v>2.72</v>
      </c>
      <c r="E64" s="6">
        <v>87661.258300000001</v>
      </c>
      <c r="G64" s="5">
        <v>6</v>
      </c>
      <c r="H64" s="1" t="s">
        <v>65</v>
      </c>
      <c r="I64" s="1">
        <v>2.77</v>
      </c>
      <c r="J64" s="6">
        <v>89447.158899999995</v>
      </c>
    </row>
    <row r="65" spans="2:15" ht="24">
      <c r="B65" s="7">
        <v>7</v>
      </c>
      <c r="C65" s="8" t="s">
        <v>72</v>
      </c>
      <c r="D65" s="8">
        <v>2.06</v>
      </c>
      <c r="E65" s="9">
        <v>66391.698099999994</v>
      </c>
      <c r="G65" s="7">
        <v>7</v>
      </c>
      <c r="H65" s="8" t="s">
        <v>72</v>
      </c>
      <c r="I65" s="8">
        <v>2.0499999999999998</v>
      </c>
      <c r="J65" s="9">
        <v>66247.488200000007</v>
      </c>
    </row>
    <row r="66" spans="2:15">
      <c r="B66">
        <v>1</v>
      </c>
      <c r="C66" s="10" t="s">
        <v>3</v>
      </c>
      <c r="D66" s="10" t="s">
        <v>4</v>
      </c>
      <c r="G66">
        <v>1</v>
      </c>
      <c r="H66" s="10" t="s">
        <v>3</v>
      </c>
      <c r="I66" s="10" t="s">
        <v>6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37</v>
      </c>
      <c r="M67" t="s">
        <v>4</v>
      </c>
      <c r="N67" t="s">
        <v>6</v>
      </c>
      <c r="O67" t="s">
        <v>36</v>
      </c>
    </row>
    <row r="68" spans="2:15" ht="24">
      <c r="B68" s="5">
        <v>1</v>
      </c>
      <c r="C68" s="1" t="s">
        <v>61</v>
      </c>
      <c r="D68" s="1">
        <v>0.93</v>
      </c>
      <c r="E68" s="6">
        <v>26918.3698</v>
      </c>
      <c r="G68" s="5">
        <v>1</v>
      </c>
      <c r="H68" s="1" t="s">
        <v>61</v>
      </c>
      <c r="I68" s="1">
        <v>0.92</v>
      </c>
      <c r="J68" s="6">
        <v>26788.237400000002</v>
      </c>
      <c r="L68" s="1" t="s">
        <v>61</v>
      </c>
      <c r="M68">
        <f>(E77-E68)</f>
        <v>4527.7363000000005</v>
      </c>
      <c r="N68">
        <f>(J77-J68)</f>
        <v>4628.5393999999978</v>
      </c>
      <c r="O68">
        <f>(N68-M68)/J77</f>
        <v>3.2085754895135317E-3</v>
      </c>
    </row>
    <row r="69" spans="2:15" ht="24">
      <c r="B69" s="5">
        <v>2</v>
      </c>
      <c r="C69" s="1" t="s">
        <v>62</v>
      </c>
      <c r="D69" s="1">
        <v>1.1100000000000001</v>
      </c>
      <c r="E69" s="6">
        <v>32283.910800000001</v>
      </c>
      <c r="G69" s="5">
        <v>2</v>
      </c>
      <c r="H69" s="1" t="s">
        <v>62</v>
      </c>
      <c r="I69" s="1">
        <v>1.1100000000000001</v>
      </c>
      <c r="J69" s="6">
        <v>32185.385999999999</v>
      </c>
      <c r="L69" s="1" t="s">
        <v>62</v>
      </c>
      <c r="M69">
        <f>(E78-E69)</f>
        <v>4179.0244999999959</v>
      </c>
      <c r="N69">
        <f>(J78-J69)</f>
        <v>4239.3899000000019</v>
      </c>
      <c r="O69">
        <f>(N69-M69)/J78</f>
        <v>1.6572620835261212E-3</v>
      </c>
    </row>
    <row r="70" spans="2:15" ht="24">
      <c r="B70" s="5">
        <v>3</v>
      </c>
      <c r="C70" s="1" t="s">
        <v>63</v>
      </c>
      <c r="D70" s="1">
        <v>5.0599999999999996</v>
      </c>
      <c r="E70" s="6">
        <v>147231.1305</v>
      </c>
      <c r="G70" s="5">
        <v>3</v>
      </c>
      <c r="H70" s="1" t="s">
        <v>63</v>
      </c>
      <c r="I70" s="1">
        <v>5.05</v>
      </c>
      <c r="J70" s="6">
        <v>146888.1611</v>
      </c>
      <c r="L70" s="1" t="s">
        <v>63</v>
      </c>
      <c r="M70">
        <f>(E79-E70)</f>
        <v>11898.189500000008</v>
      </c>
      <c r="N70">
        <f>(J79-J70)</f>
        <v>12225.491100000014</v>
      </c>
      <c r="O70">
        <f>(N70-M70)/J79</f>
        <v>2.057030276626421E-3</v>
      </c>
    </row>
    <row r="71" spans="2:15" ht="24">
      <c r="B71" s="5">
        <v>4</v>
      </c>
      <c r="C71" s="1" t="s">
        <v>64</v>
      </c>
      <c r="D71" s="1">
        <v>7.86</v>
      </c>
      <c r="E71" s="6">
        <v>228597.13589999999</v>
      </c>
      <c r="G71" s="5">
        <v>4</v>
      </c>
      <c r="H71" s="1" t="s">
        <v>64</v>
      </c>
      <c r="I71" s="1">
        <v>7.86</v>
      </c>
      <c r="J71" s="6">
        <v>228652.4682</v>
      </c>
      <c r="L71" s="1" t="s">
        <v>64</v>
      </c>
      <c r="M71">
        <f>(E80-E71)</f>
        <v>28476.739499999996</v>
      </c>
      <c r="N71">
        <f>(J80-J71)</f>
        <v>28987.096900000004</v>
      </c>
      <c r="O71">
        <f>(N71-M71)/J80</f>
        <v>1.9808968385811331E-3</v>
      </c>
    </row>
    <row r="72" spans="2:15" ht="24">
      <c r="B72" s="5">
        <v>5</v>
      </c>
      <c r="C72" s="1" t="s">
        <v>71</v>
      </c>
      <c r="D72" s="1">
        <v>1.1499999999999999</v>
      </c>
      <c r="E72" s="6">
        <v>33378.144800000002</v>
      </c>
      <c r="G72" s="5">
        <v>5</v>
      </c>
      <c r="H72" s="1" t="s">
        <v>71</v>
      </c>
      <c r="I72" s="1">
        <v>1.1499999999999999</v>
      </c>
      <c r="J72" s="6">
        <v>33416.324999999997</v>
      </c>
      <c r="L72" s="1" t="s">
        <v>71</v>
      </c>
      <c r="M72">
        <f>(E81-E72)</f>
        <v>4221.8640000000014</v>
      </c>
      <c r="N72">
        <f>(J81-J72)</f>
        <v>4290.7516000000032</v>
      </c>
      <c r="O72">
        <f>(N72-M72)/J81</f>
        <v>1.8269143675805892E-3</v>
      </c>
    </row>
    <row r="73" spans="2:15" ht="24">
      <c r="B73" s="5">
        <v>6</v>
      </c>
      <c r="C73" s="1" t="s">
        <v>65</v>
      </c>
      <c r="D73" s="1">
        <v>2.85</v>
      </c>
      <c r="E73" s="6">
        <v>82765.5628</v>
      </c>
      <c r="G73" s="5">
        <v>6</v>
      </c>
      <c r="H73" s="1" t="s">
        <v>65</v>
      </c>
      <c r="I73" s="1">
        <v>2.88</v>
      </c>
      <c r="J73" s="6">
        <v>83800.642200000002</v>
      </c>
      <c r="L73" s="1" t="s">
        <v>65</v>
      </c>
      <c r="M73">
        <f t="shared" ref="M73:M74" si="16">(E82-E73)</f>
        <v>4976.7418999999936</v>
      </c>
      <c r="N73">
        <f t="shared" ref="N73:N74" si="17">(J82-J73)</f>
        <v>5706.4271000000008</v>
      </c>
      <c r="O73">
        <f t="shared" ref="O73:O74" si="18">(N73-M73)/J82</f>
        <v>8.1522633430698987E-3</v>
      </c>
    </row>
    <row r="74" spans="2:15" ht="24">
      <c r="B74" s="7">
        <v>7</v>
      </c>
      <c r="C74" s="8" t="s">
        <v>72</v>
      </c>
      <c r="D74" s="8">
        <v>2.0499999999999998</v>
      </c>
      <c r="E74" s="9">
        <v>59484.106800000001</v>
      </c>
      <c r="G74" s="7">
        <v>7</v>
      </c>
      <c r="H74" s="8" t="s">
        <v>72</v>
      </c>
      <c r="I74" s="8">
        <v>2.04</v>
      </c>
      <c r="J74" s="9">
        <v>59294.491900000001</v>
      </c>
      <c r="L74" s="8" t="s">
        <v>72</v>
      </c>
      <c r="M74">
        <f t="shared" si="16"/>
        <v>6901.6388999999981</v>
      </c>
      <c r="N74">
        <f t="shared" si="17"/>
        <v>6995.9602999999988</v>
      </c>
      <c r="O74">
        <f t="shared" si="18"/>
        <v>1.4228504538697463E-3</v>
      </c>
    </row>
    <row r="75" spans="2:15">
      <c r="B75">
        <v>1</v>
      </c>
      <c r="C75" s="10" t="s">
        <v>5</v>
      </c>
      <c r="D75" s="10" t="s">
        <v>4</v>
      </c>
      <c r="G75">
        <v>1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61</v>
      </c>
      <c r="D77" s="1">
        <v>0.98</v>
      </c>
      <c r="E77" s="6">
        <v>31446.106100000001</v>
      </c>
      <c r="G77" s="5">
        <v>1</v>
      </c>
      <c r="H77" s="1" t="s">
        <v>61</v>
      </c>
      <c r="I77" s="1">
        <v>0.97</v>
      </c>
      <c r="J77" s="6">
        <v>31416.7768</v>
      </c>
    </row>
    <row r="78" spans="2:15" ht="24">
      <c r="B78" s="5">
        <v>2</v>
      </c>
      <c r="C78" s="1" t="s">
        <v>62</v>
      </c>
      <c r="D78" s="1">
        <v>1.1299999999999999</v>
      </c>
      <c r="E78" s="6">
        <v>36462.935299999997</v>
      </c>
      <c r="G78" s="5">
        <v>2</v>
      </c>
      <c r="H78" s="1" t="s">
        <v>62</v>
      </c>
      <c r="I78" s="1">
        <v>1.1299999999999999</v>
      </c>
      <c r="J78" s="6">
        <v>36424.775900000001</v>
      </c>
    </row>
    <row r="79" spans="2:15" ht="24">
      <c r="B79" s="5">
        <v>3</v>
      </c>
      <c r="C79" s="1" t="s">
        <v>63</v>
      </c>
      <c r="D79" s="1">
        <v>4.9400000000000004</v>
      </c>
      <c r="E79" s="6">
        <v>159129.32</v>
      </c>
      <c r="G79" s="5">
        <v>3</v>
      </c>
      <c r="H79" s="1" t="s">
        <v>63</v>
      </c>
      <c r="I79" s="1">
        <v>4.93</v>
      </c>
      <c r="J79" s="6">
        <v>159113.65220000001</v>
      </c>
    </row>
    <row r="80" spans="2:15" ht="24">
      <c r="B80" s="5">
        <v>4</v>
      </c>
      <c r="C80" s="1" t="s">
        <v>64</v>
      </c>
      <c r="D80" s="1">
        <v>7.99</v>
      </c>
      <c r="E80" s="6">
        <v>257073.87539999999</v>
      </c>
      <c r="G80" s="5">
        <v>4</v>
      </c>
      <c r="H80" s="1" t="s">
        <v>64</v>
      </c>
      <c r="I80" s="1">
        <v>7.98</v>
      </c>
      <c r="J80" s="6">
        <v>257639.56510000001</v>
      </c>
    </row>
    <row r="81" spans="2:15" ht="24">
      <c r="B81" s="5">
        <v>5</v>
      </c>
      <c r="C81" s="1" t="s">
        <v>71</v>
      </c>
      <c r="D81" s="1">
        <v>1.17</v>
      </c>
      <c r="E81" s="6">
        <v>37600.008800000003</v>
      </c>
      <c r="G81" s="5">
        <v>5</v>
      </c>
      <c r="H81" s="1" t="s">
        <v>71</v>
      </c>
      <c r="I81" s="1">
        <v>1.17</v>
      </c>
      <c r="J81" s="6">
        <v>37707.0766</v>
      </c>
    </row>
    <row r="82" spans="2:15" ht="24">
      <c r="B82" s="5">
        <v>6</v>
      </c>
      <c r="C82" s="1" t="s">
        <v>65</v>
      </c>
      <c r="D82" s="1">
        <v>2.73</v>
      </c>
      <c r="E82" s="6">
        <v>87742.304699999993</v>
      </c>
      <c r="G82" s="5">
        <v>6</v>
      </c>
      <c r="H82" s="1" t="s">
        <v>65</v>
      </c>
      <c r="I82" s="1">
        <v>2.77</v>
      </c>
      <c r="J82" s="6">
        <v>89507.069300000003</v>
      </c>
    </row>
    <row r="83" spans="2:15" ht="24">
      <c r="B83" s="7">
        <v>7</v>
      </c>
      <c r="C83" s="8" t="s">
        <v>72</v>
      </c>
      <c r="D83" s="8">
        <v>2.06</v>
      </c>
      <c r="E83" s="9">
        <v>66385.745699999999</v>
      </c>
      <c r="G83" s="7">
        <v>7</v>
      </c>
      <c r="H83" s="8" t="s">
        <v>72</v>
      </c>
      <c r="I83" s="8">
        <v>2.0499999999999998</v>
      </c>
      <c r="J83" s="9">
        <v>66290.4522</v>
      </c>
    </row>
    <row r="84" spans="2:15">
      <c r="B84">
        <v>1.25</v>
      </c>
      <c r="C84" s="10" t="s">
        <v>3</v>
      </c>
      <c r="D84" s="10" t="s">
        <v>4</v>
      </c>
      <c r="G84">
        <v>1.25</v>
      </c>
      <c r="H84" s="10" t="s">
        <v>3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  <c r="L85" s="14" t="s">
        <v>37</v>
      </c>
      <c r="M85" t="s">
        <v>4</v>
      </c>
      <c r="N85" t="s">
        <v>6</v>
      </c>
      <c r="O85" t="s">
        <v>36</v>
      </c>
    </row>
    <row r="86" spans="2:15" ht="24">
      <c r="B86" s="5">
        <v>1</v>
      </c>
      <c r="C86" s="1" t="s">
        <v>61</v>
      </c>
      <c r="D86" s="1">
        <v>0.93</v>
      </c>
      <c r="E86" s="6">
        <v>26685.313099999999</v>
      </c>
      <c r="G86" s="5">
        <v>1</v>
      </c>
      <c r="H86" s="1" t="s">
        <v>61</v>
      </c>
      <c r="I86" s="1">
        <v>0.93</v>
      </c>
      <c r="J86" s="6">
        <v>26662.795399999999</v>
      </c>
      <c r="L86" s="1" t="s">
        <v>61</v>
      </c>
      <c r="M86">
        <f>(E95-E86)</f>
        <v>4741.9776999999995</v>
      </c>
      <c r="N86">
        <f>(J95-J86)</f>
        <v>4754.5311000000002</v>
      </c>
      <c r="O86">
        <f>(N86-M86)/J95</f>
        <v>3.9956932681718454E-4</v>
      </c>
    </row>
    <row r="87" spans="2:15" ht="24">
      <c r="B87" s="5">
        <v>2</v>
      </c>
      <c r="C87" s="1" t="s">
        <v>62</v>
      </c>
      <c r="D87" s="1">
        <v>1.1200000000000001</v>
      </c>
      <c r="E87" s="6">
        <v>31990.038400000001</v>
      </c>
      <c r="G87" s="5">
        <v>2</v>
      </c>
      <c r="H87" s="1" t="s">
        <v>62</v>
      </c>
      <c r="I87" s="1">
        <v>1.1100000000000001</v>
      </c>
      <c r="J87" s="6">
        <v>31926.3089</v>
      </c>
      <c r="L87" s="1" t="s">
        <v>62</v>
      </c>
      <c r="M87">
        <f>(E96-E87)</f>
        <v>4432.6332000000002</v>
      </c>
      <c r="N87">
        <f>(J96-J87)</f>
        <v>4468.6654999999992</v>
      </c>
      <c r="O87">
        <f>(N87-M87)/J96</f>
        <v>9.9003504176112126E-4</v>
      </c>
    </row>
    <row r="88" spans="2:15" ht="24">
      <c r="B88" s="5">
        <v>3</v>
      </c>
      <c r="C88" s="1" t="s">
        <v>63</v>
      </c>
      <c r="D88" s="1">
        <v>5.0999999999999996</v>
      </c>
      <c r="E88" s="6">
        <v>146122.03039999999</v>
      </c>
      <c r="G88" s="5">
        <v>3</v>
      </c>
      <c r="H88" s="1" t="s">
        <v>63</v>
      </c>
      <c r="I88" s="1">
        <v>5.09</v>
      </c>
      <c r="J88" s="6">
        <v>146021.84880000001</v>
      </c>
      <c r="L88" s="1" t="s">
        <v>63</v>
      </c>
      <c r="M88">
        <f>(E97-E88)</f>
        <v>13068.491399999999</v>
      </c>
      <c r="N88">
        <f>(J97-J88)</f>
        <v>13281.121599999984</v>
      </c>
      <c r="O88">
        <f>(N88-M88)/J97</f>
        <v>1.3347535169374661E-3</v>
      </c>
    </row>
    <row r="89" spans="2:15" ht="24">
      <c r="B89" s="5">
        <v>4</v>
      </c>
      <c r="C89" s="1" t="s">
        <v>64</v>
      </c>
      <c r="D89" s="1">
        <v>7.82</v>
      </c>
      <c r="E89" s="6">
        <v>224118.2445</v>
      </c>
      <c r="G89" s="5">
        <v>4</v>
      </c>
      <c r="H89" s="1" t="s">
        <v>64</v>
      </c>
      <c r="I89" s="1">
        <v>7.82</v>
      </c>
      <c r="J89" s="6">
        <v>224135.4627</v>
      </c>
      <c r="L89" s="1" t="s">
        <v>64</v>
      </c>
      <c r="M89">
        <f>(E98-E89)</f>
        <v>33184.586199999991</v>
      </c>
      <c r="N89">
        <f>(J98-J89)</f>
        <v>33852.002600000007</v>
      </c>
      <c r="O89">
        <f>(N89-M89)/J98</f>
        <v>2.5870109589390829E-3</v>
      </c>
    </row>
    <row r="90" spans="2:15" ht="24">
      <c r="B90" s="5">
        <v>5</v>
      </c>
      <c r="C90" s="1" t="s">
        <v>71</v>
      </c>
      <c r="D90" s="1">
        <v>1.1399999999999999</v>
      </c>
      <c r="E90" s="6">
        <v>32698.4401</v>
      </c>
      <c r="G90" s="5">
        <v>5</v>
      </c>
      <c r="H90" s="1" t="s">
        <v>71</v>
      </c>
      <c r="I90" s="1">
        <v>1.1399999999999999</v>
      </c>
      <c r="J90" s="6">
        <v>32620.347099999999</v>
      </c>
      <c r="L90" s="1" t="s">
        <v>71</v>
      </c>
      <c r="M90">
        <f>(E99-E90)</f>
        <v>4906.0633999999991</v>
      </c>
      <c r="N90">
        <f>(J99-J90)</f>
        <v>5054.1171000000031</v>
      </c>
      <c r="O90">
        <f>(N90-M90)/J99</f>
        <v>3.929815676051579E-3</v>
      </c>
    </row>
    <row r="91" spans="2:15" ht="24">
      <c r="B91" s="5">
        <v>6</v>
      </c>
      <c r="C91" s="1" t="s">
        <v>65</v>
      </c>
      <c r="D91" s="1">
        <v>2.86</v>
      </c>
      <c r="E91" s="6">
        <v>82131.770199999999</v>
      </c>
      <c r="G91" s="5">
        <v>6</v>
      </c>
      <c r="H91" s="1" t="s">
        <v>65</v>
      </c>
      <c r="I91" s="1">
        <v>2.89</v>
      </c>
      <c r="J91" s="6">
        <v>82894.898000000001</v>
      </c>
      <c r="L91" s="1" t="s">
        <v>65</v>
      </c>
      <c r="M91">
        <f t="shared" ref="M91:M92" si="19">(E100-E91)</f>
        <v>5706.3896999999997</v>
      </c>
      <c r="N91">
        <f t="shared" ref="N91:N92" si="20">(J100-J91)</f>
        <v>6622.7933000000048</v>
      </c>
      <c r="O91">
        <f t="shared" ref="O91:O92" si="21">(N91-M91)/J100</f>
        <v>1.0237122815521103E-2</v>
      </c>
    </row>
    <row r="92" spans="2:15" ht="24">
      <c r="B92" s="7">
        <v>7</v>
      </c>
      <c r="C92" s="8" t="s">
        <v>72</v>
      </c>
      <c r="D92" s="8">
        <v>2.0299999999999998</v>
      </c>
      <c r="E92" s="9">
        <v>58284.104700000004</v>
      </c>
      <c r="G92" s="7">
        <v>7</v>
      </c>
      <c r="H92" s="8" t="s">
        <v>72</v>
      </c>
      <c r="I92" s="8">
        <v>2.02</v>
      </c>
      <c r="J92" s="9">
        <v>58006.115899999997</v>
      </c>
      <c r="L92" s="8" t="s">
        <v>72</v>
      </c>
      <c r="M92">
        <f t="shared" si="19"/>
        <v>8092.245600000002</v>
      </c>
      <c r="N92">
        <f t="shared" si="20"/>
        <v>8266.2537999999986</v>
      </c>
      <c r="O92">
        <f t="shared" si="21"/>
        <v>2.6256523010674323E-3</v>
      </c>
    </row>
    <row r="93" spans="2:15">
      <c r="B93">
        <v>1.25</v>
      </c>
      <c r="C93" s="10" t="s">
        <v>5</v>
      </c>
      <c r="D93" s="10" t="s">
        <v>4</v>
      </c>
      <c r="G93">
        <v>1.25</v>
      </c>
      <c r="H93" s="10" t="s">
        <v>5</v>
      </c>
      <c r="I93" s="10" t="s">
        <v>6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61</v>
      </c>
      <c r="D95" s="1">
        <v>0.98</v>
      </c>
      <c r="E95" s="6">
        <v>31427.290799999999</v>
      </c>
      <c r="G95" s="5">
        <v>1</v>
      </c>
      <c r="H95" s="1" t="s">
        <v>61</v>
      </c>
      <c r="I95" s="1">
        <v>0.97</v>
      </c>
      <c r="J95" s="6">
        <v>31417.326499999999</v>
      </c>
    </row>
    <row r="96" spans="2:15" ht="24">
      <c r="B96" s="5">
        <v>2</v>
      </c>
      <c r="C96" s="1" t="s">
        <v>62</v>
      </c>
      <c r="D96" s="1">
        <v>1.1299999999999999</v>
      </c>
      <c r="E96" s="6">
        <v>36422.671600000001</v>
      </c>
      <c r="G96" s="5">
        <v>2</v>
      </c>
      <c r="H96" s="1" t="s">
        <v>62</v>
      </c>
      <c r="I96" s="1">
        <v>1.1299999999999999</v>
      </c>
      <c r="J96" s="6">
        <v>36394.974399999999</v>
      </c>
    </row>
    <row r="97" spans="2:15" ht="24">
      <c r="B97" s="5">
        <v>3</v>
      </c>
      <c r="C97" s="1" t="s">
        <v>63</v>
      </c>
      <c r="D97" s="1">
        <v>4.9400000000000004</v>
      </c>
      <c r="E97" s="6">
        <v>159190.52179999999</v>
      </c>
      <c r="G97" s="5">
        <v>3</v>
      </c>
      <c r="H97" s="1" t="s">
        <v>63</v>
      </c>
      <c r="I97" s="1">
        <v>4.93</v>
      </c>
      <c r="J97" s="6">
        <v>159302.97039999999</v>
      </c>
    </row>
    <row r="98" spans="2:15" ht="24">
      <c r="B98" s="5">
        <v>4</v>
      </c>
      <c r="C98" s="1" t="s">
        <v>64</v>
      </c>
      <c r="D98" s="1">
        <v>7.99</v>
      </c>
      <c r="E98" s="6">
        <v>257302.83069999999</v>
      </c>
      <c r="G98" s="5">
        <v>4</v>
      </c>
      <c r="H98" s="1" t="s">
        <v>64</v>
      </c>
      <c r="I98" s="1">
        <v>7.98</v>
      </c>
      <c r="J98" s="6">
        <v>257987.46530000001</v>
      </c>
    </row>
    <row r="99" spans="2:15" ht="24">
      <c r="B99" s="5">
        <v>5</v>
      </c>
      <c r="C99" s="1" t="s">
        <v>71</v>
      </c>
      <c r="D99" s="1">
        <v>1.17</v>
      </c>
      <c r="E99" s="6">
        <v>37604.503499999999</v>
      </c>
      <c r="G99" s="5">
        <v>5</v>
      </c>
      <c r="H99" s="1" t="s">
        <v>71</v>
      </c>
      <c r="I99" s="1">
        <v>1.17</v>
      </c>
      <c r="J99" s="6">
        <v>37674.464200000002</v>
      </c>
    </row>
    <row r="100" spans="2:15" ht="24">
      <c r="B100" s="5">
        <v>6</v>
      </c>
      <c r="C100" s="1" t="s">
        <v>65</v>
      </c>
      <c r="D100" s="1">
        <v>2.73</v>
      </c>
      <c r="E100" s="6">
        <v>87838.159899999999</v>
      </c>
      <c r="G100" s="5">
        <v>6</v>
      </c>
      <c r="H100" s="1" t="s">
        <v>65</v>
      </c>
      <c r="I100" s="1">
        <v>2.77</v>
      </c>
      <c r="J100" s="6">
        <v>89517.691300000006</v>
      </c>
    </row>
    <row r="101" spans="2:15" ht="24">
      <c r="B101" s="7">
        <v>7</v>
      </c>
      <c r="C101" s="8" t="s">
        <v>72</v>
      </c>
      <c r="D101" s="8">
        <v>2.06</v>
      </c>
      <c r="E101" s="9">
        <v>66376.350300000006</v>
      </c>
      <c r="G101" s="7">
        <v>7</v>
      </c>
      <c r="H101" s="8" t="s">
        <v>72</v>
      </c>
      <c r="I101" s="8">
        <v>2.0499999999999998</v>
      </c>
      <c r="J101" s="9">
        <v>66272.369699999996</v>
      </c>
    </row>
    <row r="102" spans="2:15">
      <c r="B102">
        <v>1.5</v>
      </c>
      <c r="C102" s="10" t="s">
        <v>3</v>
      </c>
      <c r="D102" s="10" t="s">
        <v>4</v>
      </c>
      <c r="G102">
        <v>1.5</v>
      </c>
      <c r="H102" s="10" t="s">
        <v>3</v>
      </c>
      <c r="I102" s="10" t="s">
        <v>6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  <c r="L103" s="14" t="s">
        <v>37</v>
      </c>
      <c r="M103" t="s">
        <v>4</v>
      </c>
      <c r="N103" t="s">
        <v>6</v>
      </c>
      <c r="O103" t="s">
        <v>36</v>
      </c>
    </row>
    <row r="104" spans="2:15" ht="24">
      <c r="B104" s="5">
        <v>1</v>
      </c>
      <c r="C104" s="1" t="s">
        <v>61</v>
      </c>
      <c r="D104" s="1">
        <v>0.94</v>
      </c>
      <c r="E104" s="6">
        <v>26567.536400000001</v>
      </c>
      <c r="G104" s="5">
        <v>1</v>
      </c>
      <c r="H104" s="1" t="s">
        <v>61</v>
      </c>
      <c r="I104" s="1">
        <v>0.93</v>
      </c>
      <c r="J104" s="6">
        <v>26500.0245</v>
      </c>
      <c r="L104" s="1" t="s">
        <v>61</v>
      </c>
      <c r="M104">
        <f>(E113-E104)</f>
        <v>4880.0214999999989</v>
      </c>
      <c r="N104">
        <f>(J113-J104)</f>
        <v>4864.091800000002</v>
      </c>
      <c r="O104">
        <f>(N104-M104)/J113</f>
        <v>-5.0789570627873728E-4</v>
      </c>
    </row>
    <row r="105" spans="2:15" ht="24">
      <c r="B105" s="5">
        <v>2</v>
      </c>
      <c r="C105" s="1" t="s">
        <v>62</v>
      </c>
      <c r="D105" s="1">
        <v>1.1200000000000001</v>
      </c>
      <c r="E105" s="6">
        <v>31795.214599999999</v>
      </c>
      <c r="G105" s="5">
        <v>2</v>
      </c>
      <c r="H105" s="1" t="s">
        <v>62</v>
      </c>
      <c r="I105" s="1">
        <v>1.1200000000000001</v>
      </c>
      <c r="J105" s="6">
        <v>31707.8387</v>
      </c>
      <c r="L105" s="1" t="s">
        <v>62</v>
      </c>
      <c r="M105">
        <f>(E114-E105)</f>
        <v>4596.9700999999986</v>
      </c>
      <c r="N105">
        <f>(J114-J105)</f>
        <v>4631.9498999999996</v>
      </c>
      <c r="O105">
        <f>(N105-M105)/J114</f>
        <v>9.6257577018488702E-4</v>
      </c>
    </row>
    <row r="106" spans="2:15" ht="24">
      <c r="B106" s="5">
        <v>3</v>
      </c>
      <c r="C106" s="1" t="s">
        <v>63</v>
      </c>
      <c r="D106" s="1">
        <v>5.13</v>
      </c>
      <c r="E106" s="6">
        <v>145454.45009999999</v>
      </c>
      <c r="G106" s="5">
        <v>3</v>
      </c>
      <c r="H106" s="1" t="s">
        <v>63</v>
      </c>
      <c r="I106" s="1">
        <v>5.12</v>
      </c>
      <c r="J106" s="6">
        <v>145281.64000000001</v>
      </c>
      <c r="L106" s="1" t="s">
        <v>63</v>
      </c>
      <c r="M106">
        <f>(E115-E106)</f>
        <v>13994.544200000004</v>
      </c>
      <c r="N106">
        <f>(J115-J106)</f>
        <v>14006.564999999973</v>
      </c>
      <c r="O106">
        <f>(N106-M106)/J115</f>
        <v>7.5465725789108579E-5</v>
      </c>
    </row>
    <row r="107" spans="2:15" ht="24">
      <c r="B107" s="5">
        <v>4</v>
      </c>
      <c r="C107" s="1" t="s">
        <v>64</v>
      </c>
      <c r="D107" s="1">
        <v>7.78</v>
      </c>
      <c r="E107" s="6">
        <v>220563.1502</v>
      </c>
      <c r="G107" s="5">
        <v>4</v>
      </c>
      <c r="H107" s="1" t="s">
        <v>64</v>
      </c>
      <c r="I107" s="1">
        <v>7.78</v>
      </c>
      <c r="J107" s="6">
        <v>220572.5674</v>
      </c>
      <c r="L107" s="1" t="s">
        <v>64</v>
      </c>
      <c r="M107">
        <f>(E116-E107)</f>
        <v>37185.903300000005</v>
      </c>
      <c r="N107">
        <f>(J116-J107)</f>
        <v>37664.945000000007</v>
      </c>
      <c r="O107">
        <f>(N107-M107)/J116</f>
        <v>1.8550430398275536E-3</v>
      </c>
    </row>
    <row r="108" spans="2:15" ht="24">
      <c r="B108" s="5">
        <v>5</v>
      </c>
      <c r="C108" s="1" t="s">
        <v>71</v>
      </c>
      <c r="D108" s="1">
        <v>1.1299999999999999</v>
      </c>
      <c r="E108" s="6">
        <v>32155.083600000002</v>
      </c>
      <c r="G108" s="5">
        <v>5</v>
      </c>
      <c r="H108" s="1" t="s">
        <v>71</v>
      </c>
      <c r="I108" s="1">
        <v>1.1299999999999999</v>
      </c>
      <c r="J108" s="6">
        <v>32158.234100000001</v>
      </c>
      <c r="L108" s="1" t="s">
        <v>71</v>
      </c>
      <c r="M108">
        <f>(E117-E108)</f>
        <v>5504.7787999999964</v>
      </c>
      <c r="N108">
        <f>(J117-J108)</f>
        <v>5640.3150999999998</v>
      </c>
      <c r="O108">
        <f>(N108-M108)/J117</f>
        <v>3.5857540267710429E-3</v>
      </c>
    </row>
    <row r="109" spans="2:15" ht="24">
      <c r="B109" s="5">
        <v>6</v>
      </c>
      <c r="C109" s="1" t="s">
        <v>65</v>
      </c>
      <c r="D109" s="1">
        <v>2.88</v>
      </c>
      <c r="E109" s="6">
        <v>81723.771099999998</v>
      </c>
      <c r="G109" s="5">
        <v>6</v>
      </c>
      <c r="H109" s="1" t="s">
        <v>65</v>
      </c>
      <c r="I109" s="1">
        <v>2.9</v>
      </c>
      <c r="J109" s="6">
        <v>82353.543699999995</v>
      </c>
      <c r="L109" s="1" t="s">
        <v>65</v>
      </c>
      <c r="M109">
        <f t="shared" ref="M109:M110" si="22">(E118-E109)</f>
        <v>6258.9066000000021</v>
      </c>
      <c r="N109">
        <f t="shared" ref="N109:N110" si="23">(J118-J109)</f>
        <v>7270.1307000000088</v>
      </c>
      <c r="O109">
        <f t="shared" ref="O109:O110" si="24">(N109-M109)/J118</f>
        <v>1.1283002027866052E-2</v>
      </c>
    </row>
    <row r="110" spans="2:15" ht="24">
      <c r="B110" s="7">
        <v>7</v>
      </c>
      <c r="C110" s="8" t="s">
        <v>72</v>
      </c>
      <c r="D110" s="8">
        <v>2.02</v>
      </c>
      <c r="E110" s="9">
        <v>57316.487500000003</v>
      </c>
      <c r="G110" s="7">
        <v>7</v>
      </c>
      <c r="H110" s="8" t="s">
        <v>72</v>
      </c>
      <c r="I110" s="8">
        <v>2.0099999999999998</v>
      </c>
      <c r="J110" s="9">
        <v>57089.270900000003</v>
      </c>
      <c r="L110" s="8" t="s">
        <v>72</v>
      </c>
      <c r="M110">
        <f t="shared" si="22"/>
        <v>9135.7345999999961</v>
      </c>
      <c r="N110">
        <f t="shared" si="23"/>
        <v>9308.2767000000022</v>
      </c>
      <c r="O110">
        <f t="shared" si="24"/>
        <v>2.5986215792103444E-3</v>
      </c>
    </row>
    <row r="111" spans="2:15">
      <c r="B111">
        <v>1.5</v>
      </c>
      <c r="C111" s="10" t="s">
        <v>5</v>
      </c>
      <c r="D111" s="10" t="s">
        <v>4</v>
      </c>
      <c r="G111">
        <v>1.5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61</v>
      </c>
      <c r="D113" s="1">
        <v>0.98</v>
      </c>
      <c r="E113" s="6">
        <v>31447.5579</v>
      </c>
      <c r="G113" s="5">
        <v>1</v>
      </c>
      <c r="H113" s="1" t="s">
        <v>61</v>
      </c>
      <c r="I113" s="1">
        <v>0.97</v>
      </c>
      <c r="J113" s="6">
        <v>31364.116300000002</v>
      </c>
    </row>
    <row r="114" spans="2:15" ht="24">
      <c r="B114" s="5">
        <v>2</v>
      </c>
      <c r="C114" s="1" t="s">
        <v>62</v>
      </c>
      <c r="D114" s="1">
        <v>1.1299999999999999</v>
      </c>
      <c r="E114" s="6">
        <v>36392.184699999998</v>
      </c>
      <c r="G114" s="5">
        <v>2</v>
      </c>
      <c r="H114" s="1" t="s">
        <v>62</v>
      </c>
      <c r="I114" s="1">
        <v>1.1200000000000001</v>
      </c>
      <c r="J114" s="6">
        <v>36339.7886</v>
      </c>
    </row>
    <row r="115" spans="2:15" ht="24">
      <c r="B115" s="5">
        <v>3</v>
      </c>
      <c r="C115" s="1" t="s">
        <v>63</v>
      </c>
      <c r="D115" s="1">
        <v>4.95</v>
      </c>
      <c r="E115" s="6">
        <v>159448.99429999999</v>
      </c>
      <c r="G115" s="5">
        <v>3</v>
      </c>
      <c r="H115" s="1" t="s">
        <v>63</v>
      </c>
      <c r="I115" s="1">
        <v>4.93</v>
      </c>
      <c r="J115" s="6">
        <v>159288.20499999999</v>
      </c>
    </row>
    <row r="116" spans="2:15" ht="24">
      <c r="B116" s="5">
        <v>4</v>
      </c>
      <c r="C116" s="1" t="s">
        <v>64</v>
      </c>
      <c r="D116" s="1">
        <v>7.99</v>
      </c>
      <c r="E116" s="6">
        <v>257749.05350000001</v>
      </c>
      <c r="G116" s="5">
        <v>4</v>
      </c>
      <c r="H116" s="1" t="s">
        <v>64</v>
      </c>
      <c r="I116" s="1">
        <v>7.99</v>
      </c>
      <c r="J116" s="6">
        <v>258237.51240000001</v>
      </c>
    </row>
    <row r="117" spans="2:15" ht="24">
      <c r="B117" s="5">
        <v>5</v>
      </c>
      <c r="C117" s="1" t="s">
        <v>71</v>
      </c>
      <c r="D117" s="1">
        <v>1.17</v>
      </c>
      <c r="E117" s="6">
        <v>37659.862399999998</v>
      </c>
      <c r="G117" s="5">
        <v>5</v>
      </c>
      <c r="H117" s="1" t="s">
        <v>71</v>
      </c>
      <c r="I117" s="1">
        <v>1.17</v>
      </c>
      <c r="J117" s="6">
        <v>37798.549200000001</v>
      </c>
    </row>
    <row r="118" spans="2:15" ht="24">
      <c r="B118" s="5">
        <v>6</v>
      </c>
      <c r="C118" s="1" t="s">
        <v>65</v>
      </c>
      <c r="D118" s="1">
        <v>2.73</v>
      </c>
      <c r="E118" s="6">
        <v>87982.6777</v>
      </c>
      <c r="G118" s="5">
        <v>6</v>
      </c>
      <c r="H118" s="1" t="s">
        <v>65</v>
      </c>
      <c r="I118" s="1">
        <v>2.77</v>
      </c>
      <c r="J118" s="6">
        <v>89623.674400000004</v>
      </c>
    </row>
    <row r="119" spans="2:15" ht="24">
      <c r="B119" s="7">
        <v>7</v>
      </c>
      <c r="C119" s="8" t="s">
        <v>72</v>
      </c>
      <c r="D119" s="8">
        <v>2.06</v>
      </c>
      <c r="E119" s="9">
        <v>66452.222099999999</v>
      </c>
      <c r="G119" s="7">
        <v>7</v>
      </c>
      <c r="H119" s="8" t="s">
        <v>72</v>
      </c>
      <c r="I119" s="8">
        <v>2.0499999999999998</v>
      </c>
      <c r="J119" s="9">
        <v>66397.547600000005</v>
      </c>
    </row>
    <row r="120" spans="2:15">
      <c r="B120">
        <v>1.75</v>
      </c>
      <c r="C120" s="10" t="s">
        <v>3</v>
      </c>
      <c r="D120" s="10" t="s">
        <v>4</v>
      </c>
      <c r="G120">
        <v>1.75</v>
      </c>
      <c r="H120" s="10" t="s">
        <v>3</v>
      </c>
      <c r="I120" s="10" t="s">
        <v>6</v>
      </c>
    </row>
    <row r="121" spans="2:15">
      <c r="B121" s="2"/>
      <c r="C121" s="3" t="s">
        <v>0</v>
      </c>
      <c r="D121" s="3" t="s">
        <v>1</v>
      </c>
      <c r="E121" s="4" t="s">
        <v>2</v>
      </c>
      <c r="G121" s="2"/>
      <c r="H121" s="3" t="s">
        <v>0</v>
      </c>
      <c r="I121" s="3" t="s">
        <v>1</v>
      </c>
      <c r="J121" s="4" t="s">
        <v>2</v>
      </c>
      <c r="L121" s="14" t="s">
        <v>37</v>
      </c>
      <c r="M121" t="s">
        <v>4</v>
      </c>
      <c r="N121" t="s">
        <v>6</v>
      </c>
      <c r="O121" t="s">
        <v>36</v>
      </c>
    </row>
    <row r="122" spans="2:15" ht="24">
      <c r="B122" s="5">
        <v>1</v>
      </c>
      <c r="C122" s="1" t="s">
        <v>61</v>
      </c>
      <c r="D122" s="1">
        <v>0.94</v>
      </c>
      <c r="E122" s="6">
        <v>26438.472600000001</v>
      </c>
      <c r="G122" s="5">
        <v>1</v>
      </c>
      <c r="H122" s="1" t="s">
        <v>61</v>
      </c>
      <c r="I122" s="1">
        <v>0.94</v>
      </c>
      <c r="J122" s="6">
        <v>26442.725699999999</v>
      </c>
      <c r="L122" s="1" t="s">
        <v>61</v>
      </c>
      <c r="M122">
        <f>(E131-E122)</f>
        <v>5088.0465000000004</v>
      </c>
      <c r="N122">
        <f>(J131-J122)</f>
        <v>4979.1849000000002</v>
      </c>
      <c r="O122">
        <f>(N122-M122)/J131</f>
        <v>-3.464512434835843E-3</v>
      </c>
    </row>
    <row r="123" spans="2:15" ht="24">
      <c r="B123" s="5">
        <v>2</v>
      </c>
      <c r="C123" s="1" t="s">
        <v>62</v>
      </c>
      <c r="D123" s="1">
        <v>1.1299999999999999</v>
      </c>
      <c r="E123" s="6">
        <v>31622.118999999999</v>
      </c>
      <c r="G123" s="5">
        <v>2</v>
      </c>
      <c r="H123" s="1" t="s">
        <v>62</v>
      </c>
      <c r="I123" s="1">
        <v>1.1200000000000001</v>
      </c>
      <c r="J123" s="6">
        <v>31572.244299999998</v>
      </c>
      <c r="L123" s="1" t="s">
        <v>62</v>
      </c>
      <c r="M123">
        <f>(E132-E123)</f>
        <v>4787.0825000000041</v>
      </c>
      <c r="N123">
        <f>(J132-J123)</f>
        <v>4747.9075999999986</v>
      </c>
      <c r="O123">
        <f>(N123-M123)/J132</f>
        <v>-1.0785995638967975E-3</v>
      </c>
    </row>
    <row r="124" spans="2:15" ht="24">
      <c r="B124" s="5">
        <v>3</v>
      </c>
      <c r="C124" s="1" t="s">
        <v>63</v>
      </c>
      <c r="D124" s="1">
        <v>5.16</v>
      </c>
      <c r="E124" s="6">
        <v>144889.50289999999</v>
      </c>
      <c r="G124" s="5">
        <v>3</v>
      </c>
      <c r="H124" s="1" t="s">
        <v>63</v>
      </c>
      <c r="I124" s="1">
        <v>5.15</v>
      </c>
      <c r="J124" s="6">
        <v>144664.94889999999</v>
      </c>
      <c r="L124" s="1" t="s">
        <v>63</v>
      </c>
      <c r="M124">
        <f>(E133-E124)</f>
        <v>14767.292799999996</v>
      </c>
      <c r="N124">
        <f>(J133-J124)</f>
        <v>14793.632400000002</v>
      </c>
      <c r="O124">
        <f>(N124-M124)/J133</f>
        <v>1.6518145204397734E-4</v>
      </c>
    </row>
    <row r="125" spans="2:15" ht="24">
      <c r="B125" s="5">
        <v>4</v>
      </c>
      <c r="C125" s="1" t="s">
        <v>64</v>
      </c>
      <c r="D125" s="1">
        <v>7.74</v>
      </c>
      <c r="E125" s="6">
        <v>217483.13649999999</v>
      </c>
      <c r="G125" s="5">
        <v>4</v>
      </c>
      <c r="H125" s="1" t="s">
        <v>64</v>
      </c>
      <c r="I125" s="1">
        <v>7.74</v>
      </c>
      <c r="J125" s="6">
        <v>217174.26209999999</v>
      </c>
      <c r="L125" s="1" t="s">
        <v>64</v>
      </c>
      <c r="M125">
        <f>(E134-E125)</f>
        <v>40432.268899999995</v>
      </c>
      <c r="N125">
        <f>(J134-J125)</f>
        <v>41134.429499999998</v>
      </c>
      <c r="O125">
        <f>(N125-M125)/J134</f>
        <v>2.7183003237356142E-3</v>
      </c>
    </row>
    <row r="126" spans="2:15" ht="24">
      <c r="B126" s="5">
        <v>5</v>
      </c>
      <c r="C126" s="1" t="s">
        <v>71</v>
      </c>
      <c r="D126" s="1">
        <v>1.1299999999999999</v>
      </c>
      <c r="E126" s="6">
        <v>31724.818200000002</v>
      </c>
      <c r="G126" s="5">
        <v>5</v>
      </c>
      <c r="H126" s="1" t="s">
        <v>71</v>
      </c>
      <c r="I126" s="1">
        <v>1.1200000000000001</v>
      </c>
      <c r="J126" s="6">
        <v>31567.705399999999</v>
      </c>
      <c r="L126" s="1" t="s">
        <v>71</v>
      </c>
      <c r="M126">
        <f>(E135-E126)</f>
        <v>5867.0922999999966</v>
      </c>
      <c r="N126">
        <f>(J135-J126)</f>
        <v>6162.5331000000006</v>
      </c>
      <c r="O126">
        <f>(N126-M126)/J135</f>
        <v>7.8303454137986419E-3</v>
      </c>
    </row>
    <row r="127" spans="2:15" ht="24">
      <c r="B127" s="5">
        <v>6</v>
      </c>
      <c r="C127" s="1" t="s">
        <v>65</v>
      </c>
      <c r="D127" s="1">
        <v>2.9</v>
      </c>
      <c r="E127" s="6">
        <v>81442.161999999997</v>
      </c>
      <c r="G127" s="5">
        <v>6</v>
      </c>
      <c r="H127" s="1" t="s">
        <v>65</v>
      </c>
      <c r="I127" s="1">
        <v>2.91</v>
      </c>
      <c r="J127" s="6">
        <v>81750.806100000002</v>
      </c>
      <c r="L127" s="1" t="s">
        <v>65</v>
      </c>
      <c r="M127">
        <f t="shared" ref="M127:M128" si="25">(E136-E127)</f>
        <v>6637.8937000000005</v>
      </c>
      <c r="N127">
        <f t="shared" ref="N127:N128" si="26">(J136-J127)</f>
        <v>7835.9401999999973</v>
      </c>
      <c r="O127">
        <f t="shared" ref="O127:O128" si="27">(N127-M127)/J136</f>
        <v>1.337303283666634E-2</v>
      </c>
    </row>
    <row r="128" spans="2:15" ht="24">
      <c r="B128" s="7">
        <v>7</v>
      </c>
      <c r="C128" s="8" t="s">
        <v>72</v>
      </c>
      <c r="D128" s="8">
        <v>2.0099999999999998</v>
      </c>
      <c r="E128" s="9">
        <v>56530.257400000002</v>
      </c>
      <c r="G128" s="7">
        <v>7</v>
      </c>
      <c r="H128" s="8" t="s">
        <v>72</v>
      </c>
      <c r="I128" s="8">
        <v>2</v>
      </c>
      <c r="J128" s="9">
        <v>56229.468999999997</v>
      </c>
      <c r="L128" s="8" t="s">
        <v>72</v>
      </c>
      <c r="M128">
        <f t="shared" si="25"/>
        <v>9897.1732999999949</v>
      </c>
      <c r="N128">
        <f t="shared" si="26"/>
        <v>10101.858900000007</v>
      </c>
      <c r="O128">
        <f t="shared" si="27"/>
        <v>3.0858058549437183E-3</v>
      </c>
    </row>
    <row r="129" spans="2:10">
      <c r="B129">
        <v>1.75</v>
      </c>
      <c r="C129" s="10" t="s">
        <v>5</v>
      </c>
      <c r="D129" s="10" t="s">
        <v>4</v>
      </c>
      <c r="G129">
        <v>1.75</v>
      </c>
      <c r="H129" s="10" t="s">
        <v>5</v>
      </c>
      <c r="I129" s="10" t="s">
        <v>6</v>
      </c>
    </row>
    <row r="130" spans="2:10">
      <c r="B130" s="2"/>
      <c r="C130" s="3" t="s">
        <v>0</v>
      </c>
      <c r="D130" s="3" t="s">
        <v>1</v>
      </c>
      <c r="E130" s="4" t="s">
        <v>2</v>
      </c>
      <c r="G130" s="2"/>
      <c r="H130" s="3" t="s">
        <v>0</v>
      </c>
      <c r="I130" s="3" t="s">
        <v>1</v>
      </c>
      <c r="J130" s="4" t="s">
        <v>2</v>
      </c>
    </row>
    <row r="131" spans="2:10" ht="24">
      <c r="B131" s="5">
        <v>1</v>
      </c>
      <c r="C131" s="1" t="s">
        <v>61</v>
      </c>
      <c r="D131" s="1">
        <v>0.98</v>
      </c>
      <c r="E131" s="6">
        <v>31526.519100000001</v>
      </c>
      <c r="G131" s="5">
        <v>1</v>
      </c>
      <c r="H131" s="1" t="s">
        <v>61</v>
      </c>
      <c r="I131" s="1">
        <v>0.97</v>
      </c>
      <c r="J131" s="6">
        <v>31421.910599999999</v>
      </c>
    </row>
    <row r="132" spans="2:10" ht="24">
      <c r="B132" s="5">
        <v>2</v>
      </c>
      <c r="C132" s="1" t="s">
        <v>62</v>
      </c>
      <c r="D132" s="1">
        <v>1.1299999999999999</v>
      </c>
      <c r="E132" s="6">
        <v>36409.201500000003</v>
      </c>
      <c r="G132" s="5">
        <v>2</v>
      </c>
      <c r="H132" s="1" t="s">
        <v>62</v>
      </c>
      <c r="I132" s="1">
        <v>1.1200000000000001</v>
      </c>
      <c r="J132" s="6">
        <v>36320.151899999997</v>
      </c>
    </row>
    <row r="133" spans="2:10" ht="24">
      <c r="B133" s="5">
        <v>3</v>
      </c>
      <c r="C133" s="1" t="s">
        <v>63</v>
      </c>
      <c r="D133" s="1">
        <v>4.95</v>
      </c>
      <c r="E133" s="6">
        <v>159656.79569999999</v>
      </c>
      <c r="G133" s="5">
        <v>3</v>
      </c>
      <c r="H133" s="1" t="s">
        <v>63</v>
      </c>
      <c r="I133" s="1">
        <v>4.93</v>
      </c>
      <c r="J133" s="6">
        <v>159458.58129999999</v>
      </c>
    </row>
    <row r="134" spans="2:10" ht="24">
      <c r="B134" s="5">
        <v>4</v>
      </c>
      <c r="C134" s="1" t="s">
        <v>64</v>
      </c>
      <c r="D134" s="1">
        <v>7.99</v>
      </c>
      <c r="E134" s="6">
        <v>257915.40539999999</v>
      </c>
      <c r="G134" s="5">
        <v>4</v>
      </c>
      <c r="H134" s="1" t="s">
        <v>64</v>
      </c>
      <c r="I134" s="1">
        <v>7.99</v>
      </c>
      <c r="J134" s="6">
        <v>258308.69159999999</v>
      </c>
    </row>
    <row r="135" spans="2:10" ht="24">
      <c r="B135" s="5">
        <v>5</v>
      </c>
      <c r="C135" s="1" t="s">
        <v>71</v>
      </c>
      <c r="D135" s="1">
        <v>1.17</v>
      </c>
      <c r="E135" s="6">
        <v>37591.910499999998</v>
      </c>
      <c r="G135" s="5">
        <v>5</v>
      </c>
      <c r="H135" s="1" t="s">
        <v>71</v>
      </c>
      <c r="I135" s="1">
        <v>1.17</v>
      </c>
      <c r="J135" s="6">
        <v>37730.238499999999</v>
      </c>
    </row>
    <row r="136" spans="2:10" ht="24">
      <c r="B136" s="5">
        <v>6</v>
      </c>
      <c r="C136" s="1" t="s">
        <v>65</v>
      </c>
      <c r="D136" s="1">
        <v>2.73</v>
      </c>
      <c r="E136" s="6">
        <v>88080.055699999997</v>
      </c>
      <c r="G136" s="5">
        <v>6</v>
      </c>
      <c r="H136" s="1" t="s">
        <v>65</v>
      </c>
      <c r="I136" s="1">
        <v>2.77</v>
      </c>
      <c r="J136" s="6">
        <v>89586.746299999999</v>
      </c>
    </row>
    <row r="137" spans="2:10" ht="24">
      <c r="B137" s="7">
        <v>7</v>
      </c>
      <c r="C137" s="8" t="s">
        <v>72</v>
      </c>
      <c r="D137" s="8">
        <v>2.06</v>
      </c>
      <c r="E137" s="9">
        <v>66427.430699999997</v>
      </c>
      <c r="G137" s="7">
        <v>7</v>
      </c>
      <c r="H137" s="8" t="s">
        <v>72</v>
      </c>
      <c r="I137" s="8">
        <v>2.0499999999999998</v>
      </c>
      <c r="J137" s="9">
        <v>66331.327900000004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8844E-463F-48E8-B770-B8A7C70EE775}">
  <dimension ref="C4:BG73"/>
  <sheetViews>
    <sheetView topLeftCell="P37" zoomScale="85" zoomScaleNormal="85" workbookViewId="0">
      <selection activeCell="AA73" sqref="AA73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8" max="28" width="11.33203125" bestFit="1" customWidth="1"/>
    <col min="29" max="29" width="18.6640625" customWidth="1"/>
    <col min="32" max="32" width="12" bestFit="1" customWidth="1"/>
    <col min="49" max="49" width="12" bestFit="1" customWidth="1"/>
  </cols>
  <sheetData>
    <row r="4" spans="3:21">
      <c r="C4" t="s">
        <v>38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61</v>
      </c>
      <c r="D6">
        <v>3.9386176115108551E-3</v>
      </c>
      <c r="E6">
        <v>1.2863861505763275E-3</v>
      </c>
      <c r="F6">
        <v>2.5409678454663197E-3</v>
      </c>
      <c r="G6">
        <v>4.7969808445491764E-4</v>
      </c>
      <c r="H6">
        <v>1.6873288281590572E-4</v>
      </c>
      <c r="I6">
        <v>1.5095122710553394E-3</v>
      </c>
      <c r="J6">
        <v>9.4122765708523192E-4</v>
      </c>
    </row>
    <row r="7" spans="3:21">
      <c r="C7" t="s">
        <v>62</v>
      </c>
      <c r="D7">
        <v>2.7484310948468556E-3</v>
      </c>
      <c r="E7">
        <v>2.3971857877219849E-3</v>
      </c>
      <c r="F7">
        <v>2.9409131023664854E-3</v>
      </c>
      <c r="G7">
        <v>2.521065704785469E-3</v>
      </c>
      <c r="H7">
        <v>1.8738569184696002E-3</v>
      </c>
      <c r="I7">
        <v>3.842592694994268E-3</v>
      </c>
      <c r="J7">
        <v>3.1660243672159498E-3</v>
      </c>
    </row>
    <row r="8" spans="3:21">
      <c r="C8" t="s">
        <v>63</v>
      </c>
      <c r="D8">
        <v>2.7102516273419764E-3</v>
      </c>
      <c r="E8">
        <v>1.3758434091993698E-3</v>
      </c>
      <c r="F8">
        <v>2.0618385772254821E-3</v>
      </c>
      <c r="G8">
        <v>1.3289130219903249E-3</v>
      </c>
      <c r="H8">
        <v>2.2644773336377736E-3</v>
      </c>
      <c r="I8">
        <v>2.9257606728775401E-3</v>
      </c>
      <c r="J8">
        <v>2.6346994853604492E-3</v>
      </c>
    </row>
    <row r="9" spans="3:21">
      <c r="C9" t="s">
        <v>64</v>
      </c>
      <c r="D9">
        <v>1.0275579336639338E-3</v>
      </c>
      <c r="E9">
        <v>2.7562013486976335E-3</v>
      </c>
      <c r="F9">
        <v>2.8049316858949781E-3</v>
      </c>
      <c r="G9">
        <v>3.4811742923615964E-3</v>
      </c>
      <c r="H9">
        <v>4.2549499428936304E-3</v>
      </c>
      <c r="I9">
        <v>4.7638334026764784E-3</v>
      </c>
      <c r="J9">
        <v>5.4835139088054239E-3</v>
      </c>
    </row>
    <row r="10" spans="3:21">
      <c r="C10" t="s">
        <v>71</v>
      </c>
      <c r="D10">
        <v>-2.600346708082093E-4</v>
      </c>
      <c r="E10">
        <v>5.2899931249553948E-3</v>
      </c>
      <c r="F10">
        <v>5.5108916963295803E-3</v>
      </c>
      <c r="G10">
        <v>6.8888241258291405E-3</v>
      </c>
      <c r="H10">
        <v>5.1947523793304199E-3</v>
      </c>
      <c r="I10">
        <v>5.6003134667090022E-3</v>
      </c>
      <c r="J10">
        <v>9.1211253584061267E-3</v>
      </c>
    </row>
    <row r="11" spans="3:21">
      <c r="C11" t="s">
        <v>65</v>
      </c>
      <c r="D11">
        <v>1.8002327386250484E-3</v>
      </c>
      <c r="E11">
        <v>4.8300058394483252E-3</v>
      </c>
      <c r="F11">
        <v>6.7013244740334469E-3</v>
      </c>
      <c r="G11">
        <v>8.9496303774297594E-3</v>
      </c>
      <c r="H11">
        <v>9.5803623102375113E-3</v>
      </c>
      <c r="I11">
        <v>1.145592647933602E-2</v>
      </c>
      <c r="J11">
        <v>1.3947127410428833E-2</v>
      </c>
    </row>
    <row r="12" spans="3:21">
      <c r="C12" t="s">
        <v>72</v>
      </c>
      <c r="D12">
        <v>1.7648745897587512E-4</v>
      </c>
      <c r="E12">
        <v>2.7492508577173485E-3</v>
      </c>
      <c r="F12">
        <v>2.9613663043101309E-3</v>
      </c>
      <c r="G12">
        <v>4.5781081272243595E-3</v>
      </c>
      <c r="H12">
        <v>3.0498253020807952E-3</v>
      </c>
      <c r="I12">
        <v>3.9474052577856784E-3</v>
      </c>
      <c r="J12">
        <v>5.1540017084650211E-3</v>
      </c>
    </row>
    <row r="14" spans="3:21">
      <c r="C14" t="s">
        <v>39</v>
      </c>
      <c r="L14" t="s">
        <v>41</v>
      </c>
      <c r="U14" t="s">
        <v>44</v>
      </c>
    </row>
    <row r="15" spans="3:21">
      <c r="D15">
        <v>0.25</v>
      </c>
      <c r="E15">
        <v>0.5</v>
      </c>
      <c r="F15">
        <v>0.75</v>
      </c>
      <c r="G15">
        <v>1</v>
      </c>
      <c r="H15">
        <v>1.25</v>
      </c>
      <c r="I15">
        <v>1.5</v>
      </c>
      <c r="J15">
        <v>1.75</v>
      </c>
      <c r="M15">
        <v>0.25</v>
      </c>
      <c r="N15">
        <v>0.5</v>
      </c>
      <c r="O15">
        <v>0.75</v>
      </c>
      <c r="P15">
        <v>1</v>
      </c>
      <c r="Q15">
        <v>1.25</v>
      </c>
      <c r="R15">
        <v>1.5</v>
      </c>
      <c r="S15">
        <v>1.75</v>
      </c>
      <c r="U15">
        <f>_xlfn.T.INV.2T(0.1,2)</f>
        <v>2.9199855803537269</v>
      </c>
    </row>
    <row r="16" spans="3:21">
      <c r="C16" t="s">
        <v>61</v>
      </c>
      <c r="D16">
        <v>2.0452639283960951E-3</v>
      </c>
      <c r="E16">
        <v>-8.8053621604257122E-4</v>
      </c>
      <c r="F16">
        <v>3.8862448273253667E-3</v>
      </c>
      <c r="G16">
        <v>3.5057673727778285E-3</v>
      </c>
      <c r="H16">
        <v>6.4793941180941493E-3</v>
      </c>
      <c r="I16">
        <v>3.4718672418439013E-3</v>
      </c>
      <c r="J16">
        <v>1.9889555670807107E-3</v>
      </c>
      <c r="L16" t="s">
        <v>61</v>
      </c>
      <c r="M16">
        <f t="shared" ref="M16:S22" si="0">AVERAGE(D6,D16,D26)</f>
        <v>2.7249952202676258E-3</v>
      </c>
      <c r="N16">
        <f t="shared" si="0"/>
        <v>-1.3926851623314402E-3</v>
      </c>
      <c r="O16">
        <f t="shared" si="0"/>
        <v>2.1690033291827909E-3</v>
      </c>
      <c r="P16">
        <f t="shared" si="0"/>
        <v>2.3980136489154258E-3</v>
      </c>
      <c r="Q16">
        <f t="shared" si="0"/>
        <v>2.349232109242413E-3</v>
      </c>
      <c r="R16">
        <f t="shared" si="0"/>
        <v>1.4911612688735011E-3</v>
      </c>
      <c r="S16">
        <f t="shared" si="0"/>
        <v>-1.781097368899668E-4</v>
      </c>
    </row>
    <row r="17" spans="3:29">
      <c r="C17" t="s">
        <v>62</v>
      </c>
      <c r="D17">
        <v>1.7803333802927489E-3</v>
      </c>
      <c r="E17">
        <v>1.7114219264322328E-4</v>
      </c>
      <c r="F17">
        <v>3.1350160763380878E-3</v>
      </c>
      <c r="G17">
        <v>3.6902704087608774E-3</v>
      </c>
      <c r="H17">
        <v>5.2293500735293742E-3</v>
      </c>
      <c r="I17">
        <v>3.6462509449534763E-3</v>
      </c>
      <c r="J17">
        <v>2.6770248324390609E-3</v>
      </c>
      <c r="L17" t="s">
        <v>62</v>
      </c>
      <c r="M17">
        <f t="shared" si="0"/>
        <v>2.0128534234944684E-3</v>
      </c>
      <c r="N17">
        <f t="shared" si="0"/>
        <v>1.986852507937779E-4</v>
      </c>
      <c r="O17">
        <f t="shared" si="0"/>
        <v>2.0619874414966543E-3</v>
      </c>
      <c r="P17">
        <f t="shared" si="0"/>
        <v>2.6228660656908223E-3</v>
      </c>
      <c r="Q17">
        <f t="shared" si="0"/>
        <v>2.6977473445866985E-3</v>
      </c>
      <c r="R17">
        <f t="shared" si="0"/>
        <v>2.8171398033775435E-3</v>
      </c>
      <c r="S17">
        <f t="shared" si="0"/>
        <v>1.5881498785860709E-3</v>
      </c>
    </row>
    <row r="18" spans="3:29">
      <c r="C18" t="s">
        <v>63</v>
      </c>
      <c r="D18">
        <v>6.223792141322826E-4</v>
      </c>
      <c r="E18">
        <v>-5.3988614199905351E-5</v>
      </c>
      <c r="F18">
        <v>2.2535798241207867E-3</v>
      </c>
      <c r="G18">
        <v>1.9583983505026578E-3</v>
      </c>
      <c r="H18">
        <v>2.2884373814172749E-3</v>
      </c>
      <c r="I18">
        <v>2.5395800711156958E-3</v>
      </c>
      <c r="J18">
        <v>2.5085179380520441E-3</v>
      </c>
      <c r="L18" t="s">
        <v>63</v>
      </c>
      <c r="M18">
        <f t="shared" si="0"/>
        <v>1.1713600665329545E-3</v>
      </c>
      <c r="N18">
        <f t="shared" si="0"/>
        <v>-3.4886320203297794E-5</v>
      </c>
      <c r="O18">
        <f t="shared" si="0"/>
        <v>1.6862182836304643E-3</v>
      </c>
      <c r="P18">
        <f t="shared" si="0"/>
        <v>1.7814472163731347E-3</v>
      </c>
      <c r="Q18">
        <f t="shared" si="0"/>
        <v>1.9625560773308382E-3</v>
      </c>
      <c r="R18">
        <f t="shared" si="0"/>
        <v>1.8469354899274483E-3</v>
      </c>
      <c r="S18">
        <f t="shared" si="0"/>
        <v>1.7694662918188234E-3</v>
      </c>
    </row>
    <row r="19" spans="3:29">
      <c r="C19" t="s">
        <v>64</v>
      </c>
      <c r="D19">
        <v>3.9531931938104016E-4</v>
      </c>
      <c r="E19">
        <v>1.4620272597724473E-3</v>
      </c>
      <c r="F19">
        <v>2.2164054486452046E-3</v>
      </c>
      <c r="G19">
        <v>2.3664131866055205E-3</v>
      </c>
      <c r="H19">
        <v>1.4229802152323219E-3</v>
      </c>
      <c r="I19">
        <v>3.347451067513101E-3</v>
      </c>
      <c r="J19">
        <v>3.538497083192873E-3</v>
      </c>
      <c r="L19" t="s">
        <v>64</v>
      </c>
      <c r="M19">
        <f t="shared" si="0"/>
        <v>4.9811756827778102E-4</v>
      </c>
      <c r="N19">
        <f t="shared" si="0"/>
        <v>1.9091316748275679E-3</v>
      </c>
      <c r="O19">
        <f t="shared" si="0"/>
        <v>2.1501042569199288E-3</v>
      </c>
      <c r="P19">
        <f t="shared" si="0"/>
        <v>2.6094947725160832E-3</v>
      </c>
      <c r="Q19">
        <f t="shared" si="0"/>
        <v>2.754980372355012E-3</v>
      </c>
      <c r="R19">
        <f t="shared" si="0"/>
        <v>3.3221091700057111E-3</v>
      </c>
      <c r="S19">
        <f t="shared" si="0"/>
        <v>3.9134371052446373E-3</v>
      </c>
    </row>
    <row r="20" spans="3:29">
      <c r="C20" t="s">
        <v>71</v>
      </c>
      <c r="D20">
        <v>1.8909783544494856E-3</v>
      </c>
      <c r="E20">
        <v>5.6215649096400281E-3</v>
      </c>
      <c r="F20">
        <v>2.1938838634085554E-3</v>
      </c>
      <c r="G20">
        <v>4.8427250244131746E-3</v>
      </c>
      <c r="H20">
        <v>-1.3321929291044848E-3</v>
      </c>
      <c r="I20">
        <v>4.0887213922662438E-3</v>
      </c>
      <c r="J20">
        <v>6.1224521187246798E-3</v>
      </c>
      <c r="L20" t="s">
        <v>71</v>
      </c>
      <c r="M20">
        <f t="shared" si="0"/>
        <v>9.9427492847649801E-4</v>
      </c>
      <c r="N20">
        <f t="shared" si="0"/>
        <v>6.0888864766831764E-3</v>
      </c>
      <c r="O20">
        <f t="shared" si="0"/>
        <v>3.3583052261248283E-3</v>
      </c>
      <c r="P20">
        <f t="shared" si="0"/>
        <v>4.5194878392743019E-3</v>
      </c>
      <c r="Q20">
        <f t="shared" si="0"/>
        <v>2.597458375425838E-3</v>
      </c>
      <c r="R20">
        <f t="shared" si="0"/>
        <v>4.4249296285820963E-3</v>
      </c>
      <c r="S20">
        <f t="shared" si="0"/>
        <v>7.6913076303098162E-3</v>
      </c>
    </row>
    <row r="21" spans="3:29">
      <c r="C21" t="s">
        <v>65</v>
      </c>
      <c r="D21">
        <v>1.6177477940977395E-3</v>
      </c>
      <c r="E21">
        <v>4.1082339151092759E-3</v>
      </c>
      <c r="F21">
        <v>5.5568882899240373E-3</v>
      </c>
      <c r="G21">
        <v>7.8985950604589586E-3</v>
      </c>
      <c r="H21">
        <v>7.8265204842190919E-3</v>
      </c>
      <c r="I21">
        <v>1.0559168848186388E-2</v>
      </c>
      <c r="J21">
        <v>1.2487591424130065E-2</v>
      </c>
      <c r="L21" t="s">
        <v>65</v>
      </c>
      <c r="M21">
        <f t="shared" si="0"/>
        <v>1.8289030510259627E-3</v>
      </c>
      <c r="N21">
        <f t="shared" si="0"/>
        <v>4.7665858942950194E-3</v>
      </c>
      <c r="O21">
        <f t="shared" si="0"/>
        <v>6.1028363004746004E-3</v>
      </c>
      <c r="P21">
        <f t="shared" si="0"/>
        <v>8.3334962603195395E-3</v>
      </c>
      <c r="Q21">
        <f t="shared" si="0"/>
        <v>9.2146685366592349E-3</v>
      </c>
      <c r="R21">
        <f t="shared" si="0"/>
        <v>1.1099365785129487E-2</v>
      </c>
      <c r="S21">
        <f t="shared" si="0"/>
        <v>1.3269250557075079E-2</v>
      </c>
    </row>
    <row r="22" spans="3:29">
      <c r="C22" t="s">
        <v>72</v>
      </c>
      <c r="D22">
        <v>-2.7156502856597742E-4</v>
      </c>
      <c r="E22">
        <v>2.4859411984201798E-3</v>
      </c>
      <c r="F22">
        <v>1.0768862075337751E-3</v>
      </c>
      <c r="G22">
        <v>3.252833451147553E-3</v>
      </c>
      <c r="H22">
        <v>2.2659927386391615E-4</v>
      </c>
      <c r="I22">
        <v>3.1040646322139059E-3</v>
      </c>
      <c r="J22">
        <v>3.3405974996895708E-3</v>
      </c>
      <c r="L22" t="s">
        <v>72</v>
      </c>
      <c r="M22">
        <f t="shared" si="0"/>
        <v>1.4182784073190965E-5</v>
      </c>
      <c r="N22">
        <f t="shared" si="0"/>
        <v>2.9568241156627574E-3</v>
      </c>
      <c r="O22">
        <f t="shared" si="0"/>
        <v>1.7088622016968446E-3</v>
      </c>
      <c r="P22">
        <f t="shared" si="0"/>
        <v>3.0845973440805524E-3</v>
      </c>
      <c r="Q22">
        <f t="shared" si="0"/>
        <v>1.9673589590040478E-3</v>
      </c>
      <c r="R22">
        <f t="shared" si="0"/>
        <v>3.2166971564033093E-3</v>
      </c>
      <c r="S22">
        <f t="shared" si="0"/>
        <v>3.8601350210327704E-3</v>
      </c>
    </row>
    <row r="24" spans="3:29">
      <c r="C24" t="s">
        <v>40</v>
      </c>
      <c r="L24" t="s">
        <v>42</v>
      </c>
      <c r="U24" t="s">
        <v>43</v>
      </c>
    </row>
    <row r="25" spans="3:29">
      <c r="D25">
        <v>0.25</v>
      </c>
      <c r="E25">
        <v>0.5</v>
      </c>
      <c r="F25">
        <v>0.75</v>
      </c>
      <c r="G25">
        <v>1</v>
      </c>
      <c r="H25">
        <v>1.25</v>
      </c>
      <c r="I25">
        <v>1.5</v>
      </c>
      <c r="J25">
        <v>1.75</v>
      </c>
      <c r="M25">
        <v>0.25</v>
      </c>
      <c r="N25">
        <v>0.5</v>
      </c>
      <c r="O25">
        <v>0.75</v>
      </c>
      <c r="P25">
        <v>1</v>
      </c>
      <c r="Q25">
        <v>1.25</v>
      </c>
      <c r="R25">
        <v>1.5</v>
      </c>
      <c r="S25">
        <v>1.75</v>
      </c>
      <c r="V25">
        <v>0.25</v>
      </c>
      <c r="W25">
        <v>0.5</v>
      </c>
      <c r="X25">
        <v>0.75</v>
      </c>
      <c r="Y25">
        <v>1</v>
      </c>
      <c r="Z25">
        <v>1.25</v>
      </c>
      <c r="AA25">
        <v>1.5</v>
      </c>
      <c r="AB25">
        <v>1.75</v>
      </c>
    </row>
    <row r="26" spans="3:29">
      <c r="C26" t="s">
        <v>61</v>
      </c>
      <c r="D26">
        <v>2.1911041208959258E-3</v>
      </c>
      <c r="E26">
        <v>-4.5839054215280773E-3</v>
      </c>
      <c r="F26">
        <v>7.979731475668588E-5</v>
      </c>
      <c r="G26">
        <v>3.2085754895135317E-3</v>
      </c>
      <c r="H26">
        <v>3.9956932681718454E-4</v>
      </c>
      <c r="I26">
        <v>-5.0789570627873728E-4</v>
      </c>
      <c r="J26">
        <v>-3.464512434835843E-3</v>
      </c>
      <c r="L26" t="s">
        <v>61</v>
      </c>
      <c r="M26">
        <f t="shared" ref="M26:S32" si="1">_xlfn.STDEV.S(D6,D16,D26)/SQRT(3)</f>
        <v>6.0826990221783911E-4</v>
      </c>
      <c r="N26">
        <f t="shared" si="1"/>
        <v>1.7138458889068371E-3</v>
      </c>
      <c r="O26">
        <f t="shared" si="1"/>
        <v>1.1144548544042515E-3</v>
      </c>
      <c r="P26">
        <f t="shared" si="1"/>
        <v>9.6298696902019827E-4</v>
      </c>
      <c r="Q26">
        <f t="shared" si="1"/>
        <v>2.0661558533091873E-3</v>
      </c>
      <c r="R26">
        <f t="shared" si="1"/>
        <v>1.1488952447566399E-3</v>
      </c>
      <c r="S26">
        <f t="shared" si="1"/>
        <v>1.6708047425462703E-3</v>
      </c>
      <c r="U26" t="s">
        <v>61</v>
      </c>
      <c r="V26">
        <f t="shared" ref="V26:AB32" si="2">IF(ABS(M16/M26)&gt;$U$15,M16/M26,FALSE)</f>
        <v>4.479911319517706</v>
      </c>
      <c r="W26" t="b">
        <f t="shared" si="2"/>
        <v>0</v>
      </c>
      <c r="X26" t="b">
        <f t="shared" si="2"/>
        <v>0</v>
      </c>
      <c r="Y26" t="b">
        <f t="shared" si="2"/>
        <v>0</v>
      </c>
      <c r="Z26" t="b">
        <f t="shared" si="2"/>
        <v>0</v>
      </c>
      <c r="AA26" t="b">
        <f t="shared" si="2"/>
        <v>0</v>
      </c>
      <c r="AB26" t="b">
        <f t="shared" si="2"/>
        <v>0</v>
      </c>
      <c r="AC26" s="16" t="s">
        <v>118</v>
      </c>
    </row>
    <row r="27" spans="3:29">
      <c r="C27" t="s">
        <v>62</v>
      </c>
      <c r="D27">
        <v>1.5097957953438019E-3</v>
      </c>
      <c r="E27">
        <v>-1.9722722279838746E-3</v>
      </c>
      <c r="F27">
        <v>1.1003314578538948E-4</v>
      </c>
      <c r="G27">
        <v>1.6572620835261212E-3</v>
      </c>
      <c r="H27">
        <v>9.9003504176112126E-4</v>
      </c>
      <c r="I27">
        <v>9.6257577018488702E-4</v>
      </c>
      <c r="J27">
        <v>-1.0785995638967975E-3</v>
      </c>
      <c r="L27" t="s">
        <v>62</v>
      </c>
      <c r="M27">
        <f t="shared" si="1"/>
        <v>3.759891528407223E-4</v>
      </c>
      <c r="N27">
        <f t="shared" si="1"/>
        <v>1.2614290576951816E-3</v>
      </c>
      <c r="O27">
        <f t="shared" si="1"/>
        <v>9.7758429654180379E-4</v>
      </c>
      <c r="P27">
        <f t="shared" si="1"/>
        <v>5.8908211021577238E-4</v>
      </c>
      <c r="Q27">
        <f t="shared" si="1"/>
        <v>1.2912583733616374E-3</v>
      </c>
      <c r="R27">
        <f t="shared" si="1"/>
        <v>9.2901261843083183E-4</v>
      </c>
      <c r="S27">
        <f t="shared" si="1"/>
        <v>1.340826185353645E-3</v>
      </c>
      <c r="U27" t="s">
        <v>62</v>
      </c>
      <c r="V27">
        <f t="shared" si="2"/>
        <v>5.3534880149778141</v>
      </c>
      <c r="W27" t="b">
        <f t="shared" si="2"/>
        <v>0</v>
      </c>
      <c r="X27" t="b">
        <f t="shared" si="2"/>
        <v>0</v>
      </c>
      <c r="Y27">
        <f t="shared" si="2"/>
        <v>4.4524626027602565</v>
      </c>
      <c r="Z27" t="b">
        <f t="shared" si="2"/>
        <v>0</v>
      </c>
      <c r="AA27">
        <f t="shared" si="2"/>
        <v>3.0324020874290087</v>
      </c>
      <c r="AB27" t="b">
        <f t="shared" si="2"/>
        <v>0</v>
      </c>
      <c r="AC27" s="16" t="s">
        <v>118</v>
      </c>
    </row>
    <row r="28" spans="3:29">
      <c r="C28" t="s">
        <v>63</v>
      </c>
      <c r="D28">
        <v>1.8144935812460495E-4</v>
      </c>
      <c r="E28">
        <v>-1.4265137556093578E-3</v>
      </c>
      <c r="F28">
        <v>7.4323644954512485E-4</v>
      </c>
      <c r="G28">
        <v>2.057030276626421E-3</v>
      </c>
      <c r="H28">
        <v>1.3347535169374661E-3</v>
      </c>
      <c r="I28">
        <v>7.5465725789108579E-5</v>
      </c>
      <c r="J28">
        <v>1.6518145204397734E-4</v>
      </c>
      <c r="L28" t="s">
        <v>63</v>
      </c>
      <c r="M28">
        <f t="shared" si="1"/>
        <v>7.7990281690021247E-4</v>
      </c>
      <c r="N28">
        <f t="shared" si="1"/>
        <v>8.0902721277174448E-4</v>
      </c>
      <c r="O28">
        <f t="shared" si="1"/>
        <v>4.7472877554854238E-4</v>
      </c>
      <c r="P28">
        <f t="shared" si="1"/>
        <v>2.2805150151299514E-4</v>
      </c>
      <c r="Q28">
        <f t="shared" si="1"/>
        <v>3.1397747376722972E-4</v>
      </c>
      <c r="R28">
        <f t="shared" si="1"/>
        <v>8.9272293354592815E-4</v>
      </c>
      <c r="S28">
        <f t="shared" si="1"/>
        <v>8.0296903864529329E-4</v>
      </c>
      <c r="U28" t="s">
        <v>63</v>
      </c>
      <c r="V28" t="b">
        <f t="shared" si="2"/>
        <v>0</v>
      </c>
      <c r="W28" t="b">
        <f t="shared" si="2"/>
        <v>0</v>
      </c>
      <c r="X28">
        <f t="shared" si="2"/>
        <v>3.551961394550105</v>
      </c>
      <c r="Y28">
        <f t="shared" si="2"/>
        <v>7.8116004698685213</v>
      </c>
      <c r="Z28">
        <f t="shared" si="2"/>
        <v>6.2506270076744368</v>
      </c>
      <c r="AA28" t="b">
        <f t="shared" si="2"/>
        <v>0</v>
      </c>
      <c r="AB28" t="b">
        <f t="shared" si="2"/>
        <v>0</v>
      </c>
      <c r="AC28" s="16" t="s">
        <v>119</v>
      </c>
    </row>
    <row r="29" spans="3:29">
      <c r="C29" t="s">
        <v>64</v>
      </c>
      <c r="D29">
        <v>7.1475451788369264E-5</v>
      </c>
      <c r="E29">
        <v>1.5091664160126225E-3</v>
      </c>
      <c r="F29">
        <v>1.428975636219604E-3</v>
      </c>
      <c r="G29">
        <v>1.9808968385811331E-3</v>
      </c>
      <c r="H29">
        <v>2.5870109589390829E-3</v>
      </c>
      <c r="I29">
        <v>1.8550430398275536E-3</v>
      </c>
      <c r="J29">
        <v>2.7183003237356142E-3</v>
      </c>
      <c r="L29" t="s">
        <v>64</v>
      </c>
      <c r="M29">
        <f t="shared" si="1"/>
        <v>2.8074249056119741E-4</v>
      </c>
      <c r="N29">
        <f t="shared" si="1"/>
        <v>4.2375338712727465E-4</v>
      </c>
      <c r="O29">
        <f t="shared" si="1"/>
        <v>3.9858526845068298E-4</v>
      </c>
      <c r="P29">
        <f t="shared" si="1"/>
        <v>4.4982389244276971E-4</v>
      </c>
      <c r="Q29">
        <f t="shared" si="1"/>
        <v>8.2182184352408666E-4</v>
      </c>
      <c r="R29">
        <f t="shared" si="1"/>
        <v>8.3979104595084664E-4</v>
      </c>
      <c r="S29">
        <f t="shared" si="1"/>
        <v>8.1996677938108982E-4</v>
      </c>
      <c r="U29" t="s">
        <v>64</v>
      </c>
      <c r="V29" t="b">
        <f t="shared" si="2"/>
        <v>0</v>
      </c>
      <c r="W29">
        <f t="shared" si="2"/>
        <v>4.5052894745456245</v>
      </c>
      <c r="X29">
        <f t="shared" si="2"/>
        <v>5.3943394979886508</v>
      </c>
      <c r="Y29">
        <f t="shared" si="2"/>
        <v>5.8011475520902538</v>
      </c>
      <c r="Z29">
        <f t="shared" si="2"/>
        <v>3.35228418916352</v>
      </c>
      <c r="AA29">
        <f t="shared" si="2"/>
        <v>3.9558759122565776</v>
      </c>
      <c r="AB29">
        <f t="shared" si="2"/>
        <v>4.7726776299382472</v>
      </c>
      <c r="AC29" s="16" t="s">
        <v>120</v>
      </c>
    </row>
    <row r="30" spans="3:29">
      <c r="C30" t="s">
        <v>71</v>
      </c>
      <c r="D30">
        <v>1.3518811017882179E-3</v>
      </c>
      <c r="E30">
        <v>7.3551013954541054E-3</v>
      </c>
      <c r="F30">
        <v>2.3701401186363496E-3</v>
      </c>
      <c r="G30">
        <v>1.8269143675805892E-3</v>
      </c>
      <c r="H30">
        <v>3.929815676051579E-3</v>
      </c>
      <c r="I30">
        <v>3.5857540267710429E-3</v>
      </c>
      <c r="J30">
        <v>7.8303454137986419E-3</v>
      </c>
      <c r="L30" t="s">
        <v>71</v>
      </c>
      <c r="M30">
        <f t="shared" si="1"/>
        <v>6.461748705781468E-4</v>
      </c>
      <c r="N30">
        <f t="shared" si="1"/>
        <v>6.403020452589262E-4</v>
      </c>
      <c r="O30">
        <f t="shared" si="1"/>
        <v>1.0774952359768073E-3</v>
      </c>
      <c r="P30">
        <f t="shared" si="1"/>
        <v>1.4701580763708535E-3</v>
      </c>
      <c r="Q30">
        <f t="shared" si="1"/>
        <v>1.9984690596573447E-3</v>
      </c>
      <c r="R30">
        <f t="shared" si="1"/>
        <v>6.0536199029609503E-4</v>
      </c>
      <c r="S30">
        <f t="shared" si="1"/>
        <v>8.6842941154775116E-4</v>
      </c>
      <c r="U30" t="s">
        <v>71</v>
      </c>
      <c r="V30" t="b">
        <f t="shared" si="2"/>
        <v>0</v>
      </c>
      <c r="W30">
        <f t="shared" si="2"/>
        <v>9.509397200536732</v>
      </c>
      <c r="X30">
        <f t="shared" si="2"/>
        <v>3.1167703707574579</v>
      </c>
      <c r="Y30">
        <f t="shared" si="2"/>
        <v>3.0741509446595336</v>
      </c>
      <c r="Z30" t="b">
        <f t="shared" si="2"/>
        <v>0</v>
      </c>
      <c r="AA30">
        <f t="shared" si="2"/>
        <v>7.3095597337020974</v>
      </c>
      <c r="AB30">
        <f t="shared" si="2"/>
        <v>8.856572023052566</v>
      </c>
      <c r="AC30" s="16" t="s">
        <v>121</v>
      </c>
    </row>
    <row r="31" spans="3:29">
      <c r="C31" t="s">
        <v>65</v>
      </c>
      <c r="D31">
        <v>2.0687286203551008E-3</v>
      </c>
      <c r="E31">
        <v>5.3615179283274571E-3</v>
      </c>
      <c r="F31">
        <v>6.0502961374663154E-3</v>
      </c>
      <c r="G31">
        <v>8.1522633430698987E-3</v>
      </c>
      <c r="H31">
        <v>1.0237122815521103E-2</v>
      </c>
      <c r="I31">
        <v>1.1283002027866052E-2</v>
      </c>
      <c r="J31">
        <v>1.337303283666634E-2</v>
      </c>
      <c r="L31" t="s">
        <v>65</v>
      </c>
      <c r="M31">
        <f t="shared" si="1"/>
        <v>1.3097380975194697E-4</v>
      </c>
      <c r="N31">
        <f t="shared" si="1"/>
        <v>3.6317891437027006E-4</v>
      </c>
      <c r="O31">
        <f t="shared" si="1"/>
        <v>3.3141308384020764E-4</v>
      </c>
      <c r="P31">
        <f t="shared" si="1"/>
        <v>3.166506156113228E-4</v>
      </c>
      <c r="Q31">
        <f t="shared" si="1"/>
        <v>7.1950210839281362E-4</v>
      </c>
      <c r="R31">
        <f t="shared" si="1"/>
        <v>2.7467269278851211E-4</v>
      </c>
      <c r="S31">
        <f t="shared" si="1"/>
        <v>4.2451517247842015E-4</v>
      </c>
      <c r="U31" t="s">
        <v>65</v>
      </c>
      <c r="V31">
        <f t="shared" si="2"/>
        <v>13.963883729806337</v>
      </c>
      <c r="W31">
        <f t="shared" si="2"/>
        <v>13.124621792980429</v>
      </c>
      <c r="X31">
        <f t="shared" si="2"/>
        <v>18.414590726952444</v>
      </c>
      <c r="Y31">
        <f t="shared" si="2"/>
        <v>26.317637956367044</v>
      </c>
      <c r="Z31">
        <f t="shared" si="2"/>
        <v>12.807006997161526</v>
      </c>
      <c r="AA31">
        <f t="shared" si="2"/>
        <v>40.409425751236185</v>
      </c>
      <c r="AB31">
        <f t="shared" si="2"/>
        <v>31.257423567704425</v>
      </c>
      <c r="AC31" s="16" t="s">
        <v>122</v>
      </c>
    </row>
    <row r="32" spans="3:29">
      <c r="C32" t="s">
        <v>72</v>
      </c>
      <c r="D32">
        <v>1.3762592180967519E-4</v>
      </c>
      <c r="E32">
        <v>3.6352802908507431E-3</v>
      </c>
      <c r="F32">
        <v>1.0883340932466281E-3</v>
      </c>
      <c r="G32">
        <v>1.4228504538697463E-3</v>
      </c>
      <c r="H32">
        <v>2.6256523010674323E-3</v>
      </c>
      <c r="I32">
        <v>2.5986215792103444E-3</v>
      </c>
      <c r="J32">
        <v>3.0858058549437183E-3</v>
      </c>
      <c r="L32" t="s">
        <v>72</v>
      </c>
      <c r="M32">
        <f t="shared" si="1"/>
        <v>1.4331365844280386E-4</v>
      </c>
      <c r="N32">
        <f t="shared" si="1"/>
        <v>3.4763969873411133E-4</v>
      </c>
      <c r="O32">
        <f t="shared" si="1"/>
        <v>6.2626077071753397E-4</v>
      </c>
      <c r="P32">
        <f t="shared" si="1"/>
        <v>9.1472041030881605E-4</v>
      </c>
      <c r="Q32">
        <f t="shared" si="1"/>
        <v>8.7895086983555751E-4</v>
      </c>
      <c r="R32">
        <f t="shared" si="1"/>
        <v>3.9341196263237006E-4</v>
      </c>
      <c r="S32">
        <f t="shared" si="1"/>
        <v>6.5110110561347138E-4</v>
      </c>
      <c r="U32" t="s">
        <v>72</v>
      </c>
      <c r="V32" t="b">
        <f t="shared" si="2"/>
        <v>0</v>
      </c>
      <c r="W32">
        <f t="shared" si="2"/>
        <v>8.5054271029162702</v>
      </c>
      <c r="X32" t="b">
        <f t="shared" si="2"/>
        <v>0</v>
      </c>
      <c r="Y32">
        <f t="shared" si="2"/>
        <v>3.3721750485912638</v>
      </c>
      <c r="Z32" t="b">
        <f t="shared" si="2"/>
        <v>0</v>
      </c>
      <c r="AA32">
        <f t="shared" si="2"/>
        <v>8.1764091129308181</v>
      </c>
      <c r="AB32">
        <f t="shared" si="2"/>
        <v>5.9286261192810104</v>
      </c>
      <c r="AC32" s="16" t="s">
        <v>123</v>
      </c>
    </row>
    <row r="36" spans="21:59">
      <c r="U36" s="31" t="s">
        <v>54</v>
      </c>
      <c r="AE36" t="s">
        <v>38</v>
      </c>
      <c r="AO36" t="s">
        <v>39</v>
      </c>
      <c r="AY36" t="s">
        <v>40</v>
      </c>
    </row>
    <row r="37" spans="21:59">
      <c r="U37" s="18" t="s">
        <v>52</v>
      </c>
      <c r="V37" s="19"/>
      <c r="W37" s="19"/>
      <c r="X37" s="19"/>
      <c r="Y37" s="19"/>
      <c r="Z37" s="19"/>
      <c r="AA37" s="19"/>
      <c r="AB37" s="19"/>
      <c r="AC37" s="20"/>
      <c r="AE37" s="18" t="s">
        <v>52</v>
      </c>
      <c r="AF37" s="19"/>
      <c r="AG37" s="19"/>
      <c r="AH37" s="19"/>
      <c r="AI37" s="19"/>
      <c r="AJ37" s="19"/>
      <c r="AK37" s="19"/>
      <c r="AL37" s="19"/>
      <c r="AM37" s="20"/>
      <c r="AO37" s="18" t="s">
        <v>52</v>
      </c>
      <c r="AP37" s="19"/>
      <c r="AQ37" s="19"/>
      <c r="AR37" s="19"/>
      <c r="AS37" s="19"/>
      <c r="AT37" s="19"/>
      <c r="AU37" s="19"/>
      <c r="AV37" s="19"/>
      <c r="AW37" s="20"/>
      <c r="AY37" s="18" t="s">
        <v>52</v>
      </c>
      <c r="AZ37" s="19"/>
      <c r="BA37" s="19"/>
      <c r="BB37" s="19"/>
      <c r="BC37" s="19"/>
      <c r="BD37" s="19"/>
      <c r="BE37" s="19"/>
      <c r="BF37" s="19"/>
      <c r="BG37" s="20"/>
    </row>
    <row r="38" spans="21:59">
      <c r="U38" s="21"/>
      <c r="V38" s="10">
        <v>0.25</v>
      </c>
      <c r="W38" s="10">
        <v>0.5</v>
      </c>
      <c r="X38" s="10">
        <v>0.75</v>
      </c>
      <c r="Y38" s="10">
        <v>1</v>
      </c>
      <c r="Z38" s="10">
        <v>1.25</v>
      </c>
      <c r="AA38" s="10">
        <v>1.5</v>
      </c>
      <c r="AB38" s="10">
        <v>1.75</v>
      </c>
      <c r="AC38" s="22"/>
      <c r="AE38" s="21"/>
      <c r="AF38" s="10">
        <v>0.25</v>
      </c>
      <c r="AG38" s="10">
        <v>0.5</v>
      </c>
      <c r="AH38" s="10">
        <v>0.75</v>
      </c>
      <c r="AI38" s="10">
        <v>1</v>
      </c>
      <c r="AJ38" s="10">
        <v>1.25</v>
      </c>
      <c r="AK38" s="10">
        <v>1.5</v>
      </c>
      <c r="AL38" s="10">
        <v>1.75</v>
      </c>
      <c r="AM38" s="22"/>
      <c r="AO38" s="21"/>
      <c r="AP38" s="10">
        <v>0.25</v>
      </c>
      <c r="AQ38" s="10">
        <v>0.5</v>
      </c>
      <c r="AR38" s="10">
        <v>0.75</v>
      </c>
      <c r="AS38" s="10">
        <v>1</v>
      </c>
      <c r="AT38" s="10">
        <v>1.25</v>
      </c>
      <c r="AU38" s="10">
        <v>1.5</v>
      </c>
      <c r="AV38" s="10">
        <v>1.75</v>
      </c>
      <c r="AW38" s="22"/>
      <c r="AY38" s="21"/>
      <c r="AZ38" s="10">
        <v>0.25</v>
      </c>
      <c r="BA38" s="10">
        <v>0.5</v>
      </c>
      <c r="BB38" s="10">
        <v>0.75</v>
      </c>
      <c r="BC38" s="10">
        <v>1</v>
      </c>
      <c r="BD38" s="10">
        <v>1.25</v>
      </c>
      <c r="BE38" s="10">
        <v>1.5</v>
      </c>
      <c r="BF38" s="10">
        <v>1.75</v>
      </c>
      <c r="BG38" s="22"/>
    </row>
    <row r="39" spans="21:59">
      <c r="U39" t="s">
        <v>64</v>
      </c>
      <c r="V39">
        <v>4.9811756827778102E-4</v>
      </c>
      <c r="W39">
        <v>1.9091316748275679E-3</v>
      </c>
      <c r="X39">
        <v>2.1501042569199288E-3</v>
      </c>
      <c r="Y39">
        <v>2.6094947725160832E-3</v>
      </c>
      <c r="Z39">
        <v>2.754980372355012E-3</v>
      </c>
      <c r="AA39">
        <v>3.3221091700057111E-3</v>
      </c>
      <c r="AB39">
        <v>3.9134371052446373E-3</v>
      </c>
      <c r="AC39" s="16" t="s">
        <v>120</v>
      </c>
      <c r="AE39" s="21" t="s">
        <v>32</v>
      </c>
      <c r="AF39" s="10">
        <f t="shared" ref="AF39:AL41" si="3">D10*2</f>
        <v>-5.200693416164186E-4</v>
      </c>
      <c r="AG39" s="10">
        <f t="shared" si="3"/>
        <v>1.057998624991079E-2</v>
      </c>
      <c r="AH39" s="10">
        <f t="shared" si="3"/>
        <v>1.1021783392659161E-2</v>
      </c>
      <c r="AI39" s="10">
        <f t="shared" si="3"/>
        <v>1.3777648251658281E-2</v>
      </c>
      <c r="AJ39" s="10">
        <f t="shared" si="3"/>
        <v>1.038950475866084E-2</v>
      </c>
      <c r="AK39" s="10">
        <f t="shared" si="3"/>
        <v>1.1200626933418004E-2</v>
      </c>
      <c r="AL39" s="10">
        <f t="shared" si="3"/>
        <v>1.8242250716812253E-2</v>
      </c>
      <c r="AM39" s="23" t="s">
        <v>13</v>
      </c>
      <c r="AO39" s="21" t="s">
        <v>32</v>
      </c>
      <c r="AP39" s="10">
        <f>D30*2</f>
        <v>2.7037622035764358E-3</v>
      </c>
      <c r="AQ39" s="10">
        <f t="shared" ref="AQ39:AV41" si="4">E20*2</f>
        <v>1.1243129819280056E-2</v>
      </c>
      <c r="AR39" s="10">
        <f t="shared" si="4"/>
        <v>4.3877677268171107E-3</v>
      </c>
      <c r="AS39" s="10">
        <f t="shared" si="4"/>
        <v>9.6854500488263492E-3</v>
      </c>
      <c r="AT39" s="10">
        <f t="shared" si="4"/>
        <v>-2.6643858582089696E-3</v>
      </c>
      <c r="AU39" s="10">
        <f t="shared" si="4"/>
        <v>8.1774427845324876E-3</v>
      </c>
      <c r="AV39" s="10">
        <f t="shared" si="4"/>
        <v>1.224490423744936E-2</v>
      </c>
      <c r="AW39" s="23" t="s">
        <v>13</v>
      </c>
      <c r="AY39" s="21" t="s">
        <v>32</v>
      </c>
      <c r="AZ39" s="10">
        <f t="shared" ref="AZ39:BF41" si="5">N20*2</f>
        <v>1.2177772953366353E-2</v>
      </c>
      <c r="BA39" s="10">
        <f t="shared" si="5"/>
        <v>6.7166104522496566E-3</v>
      </c>
      <c r="BB39" s="10">
        <f t="shared" si="5"/>
        <v>9.0389756785486039E-3</v>
      </c>
      <c r="BC39" s="10">
        <f t="shared" si="5"/>
        <v>5.1949167508516759E-3</v>
      </c>
      <c r="BD39" s="10">
        <f t="shared" si="5"/>
        <v>8.8498592571641926E-3</v>
      </c>
      <c r="BE39" s="10">
        <f t="shared" si="5"/>
        <v>1.5382615260619632E-2</v>
      </c>
      <c r="BF39" s="10">
        <f t="shared" si="5"/>
        <v>0</v>
      </c>
      <c r="BG39" s="23" t="s">
        <v>13</v>
      </c>
    </row>
    <row r="40" spans="21:59">
      <c r="U40" t="s">
        <v>71</v>
      </c>
      <c r="V40">
        <v>9.9427492847649801E-4</v>
      </c>
      <c r="W40">
        <v>6.0888864766831764E-3</v>
      </c>
      <c r="X40">
        <v>3.3583052261248283E-3</v>
      </c>
      <c r="Y40">
        <v>4.5194878392743019E-3</v>
      </c>
      <c r="Z40">
        <v>2.597458375425838E-3</v>
      </c>
      <c r="AA40">
        <v>4.4249296285820963E-3</v>
      </c>
      <c r="AB40">
        <v>7.6913076303098162E-3</v>
      </c>
      <c r="AC40" s="16" t="s">
        <v>121</v>
      </c>
      <c r="AE40" s="21" t="s">
        <v>33</v>
      </c>
      <c r="AF40" s="10">
        <f t="shared" si="3"/>
        <v>3.6004654772500968E-3</v>
      </c>
      <c r="AG40" s="10">
        <f t="shared" si="3"/>
        <v>9.6600116788966503E-3</v>
      </c>
      <c r="AH40" s="10">
        <f t="shared" si="3"/>
        <v>1.3402648948066894E-2</v>
      </c>
      <c r="AI40" s="10">
        <f t="shared" si="3"/>
        <v>1.7899260754859519E-2</v>
      </c>
      <c r="AJ40" s="10">
        <f t="shared" si="3"/>
        <v>1.9160724620475023E-2</v>
      </c>
      <c r="AK40" s="10">
        <f t="shared" si="3"/>
        <v>2.2911852958672041E-2</v>
      </c>
      <c r="AL40" s="10">
        <f t="shared" si="3"/>
        <v>2.7894254820857667E-2</v>
      </c>
      <c r="AM40" s="23" t="s">
        <v>23</v>
      </c>
      <c r="AO40" s="21" t="s">
        <v>33</v>
      </c>
      <c r="AP40" s="10">
        <f>D21*2</f>
        <v>3.235495588195479E-3</v>
      </c>
      <c r="AQ40" s="10">
        <f t="shared" si="4"/>
        <v>8.2164678302185518E-3</v>
      </c>
      <c r="AR40" s="10">
        <f t="shared" si="4"/>
        <v>1.1113776579848075E-2</v>
      </c>
      <c r="AS40" s="10">
        <f t="shared" si="4"/>
        <v>1.5797190120917917E-2</v>
      </c>
      <c r="AT40" s="10">
        <f t="shared" si="4"/>
        <v>1.5653040968438184E-2</v>
      </c>
      <c r="AU40" s="10">
        <f t="shared" si="4"/>
        <v>2.1118337696372776E-2</v>
      </c>
      <c r="AV40" s="10">
        <f t="shared" si="4"/>
        <v>2.4975182848260131E-2</v>
      </c>
      <c r="AW40" s="23" t="s">
        <v>23</v>
      </c>
      <c r="AY40" s="21" t="s">
        <v>33</v>
      </c>
      <c r="AZ40" s="10">
        <f t="shared" si="5"/>
        <v>9.5331717885900388E-3</v>
      </c>
      <c r="BA40" s="10">
        <f t="shared" si="5"/>
        <v>1.2205672600949201E-2</v>
      </c>
      <c r="BB40" s="10">
        <f t="shared" si="5"/>
        <v>1.6666992520639079E-2</v>
      </c>
      <c r="BC40" s="10">
        <f t="shared" si="5"/>
        <v>1.842933707331847E-2</v>
      </c>
      <c r="BD40" s="10">
        <f t="shared" si="5"/>
        <v>2.2198731570258975E-2</v>
      </c>
      <c r="BE40" s="10">
        <f t="shared" si="5"/>
        <v>2.6538501114150157E-2</v>
      </c>
      <c r="BF40" s="10">
        <f t="shared" si="5"/>
        <v>0</v>
      </c>
      <c r="BG40" s="23" t="s">
        <v>23</v>
      </c>
    </row>
    <row r="41" spans="21:59">
      <c r="U41" t="s">
        <v>65</v>
      </c>
      <c r="V41">
        <v>1.8289030510259627E-3</v>
      </c>
      <c r="W41">
        <v>4.7665858942950194E-3</v>
      </c>
      <c r="X41">
        <v>6.1028363004746004E-3</v>
      </c>
      <c r="Y41">
        <v>8.3334962603195395E-3</v>
      </c>
      <c r="Z41">
        <v>9.2146685366592349E-3</v>
      </c>
      <c r="AA41">
        <v>1.1099365785129487E-2</v>
      </c>
      <c r="AB41">
        <v>1.3269250557075079E-2</v>
      </c>
      <c r="AC41" s="16" t="s">
        <v>122</v>
      </c>
      <c r="AE41" s="21" t="s">
        <v>34</v>
      </c>
      <c r="AF41" s="10">
        <f t="shared" si="3"/>
        <v>3.5297491795175024E-4</v>
      </c>
      <c r="AG41" s="10">
        <f t="shared" si="3"/>
        <v>5.498501715434697E-3</v>
      </c>
      <c r="AH41" s="10">
        <f t="shared" si="3"/>
        <v>5.9227326086202618E-3</v>
      </c>
      <c r="AI41" s="10">
        <f t="shared" si="3"/>
        <v>9.156216254448719E-3</v>
      </c>
      <c r="AJ41" s="10">
        <f t="shared" si="3"/>
        <v>6.0996506041615904E-3</v>
      </c>
      <c r="AK41" s="10">
        <f t="shared" si="3"/>
        <v>7.8948105155713568E-3</v>
      </c>
      <c r="AL41" s="10">
        <f t="shared" si="3"/>
        <v>1.0308003416930042E-2</v>
      </c>
      <c r="AM41" s="23" t="s">
        <v>24</v>
      </c>
      <c r="AO41" s="21" t="s">
        <v>34</v>
      </c>
      <c r="AP41" s="10">
        <f>D22*2</f>
        <v>-5.4313005713195483E-4</v>
      </c>
      <c r="AQ41" s="10">
        <f t="shared" si="4"/>
        <v>4.9718823968403596E-3</v>
      </c>
      <c r="AR41" s="10">
        <f t="shared" si="4"/>
        <v>2.1537724150675502E-3</v>
      </c>
      <c r="AS41" s="10">
        <f t="shared" si="4"/>
        <v>6.505666902295106E-3</v>
      </c>
      <c r="AT41" s="10">
        <f t="shared" si="4"/>
        <v>4.5319854772783231E-4</v>
      </c>
      <c r="AU41" s="10">
        <f t="shared" si="4"/>
        <v>6.2081292644278118E-3</v>
      </c>
      <c r="AV41" s="10">
        <f t="shared" si="4"/>
        <v>6.6811949993791416E-3</v>
      </c>
      <c r="AW41" s="23" t="s">
        <v>24</v>
      </c>
      <c r="AY41" s="21" t="s">
        <v>34</v>
      </c>
      <c r="AZ41" s="10">
        <f t="shared" si="5"/>
        <v>5.9136482313255148E-3</v>
      </c>
      <c r="BA41" s="10">
        <f t="shared" si="5"/>
        <v>3.4177244033936891E-3</v>
      </c>
      <c r="BB41" s="10">
        <f t="shared" si="5"/>
        <v>6.1691946881611047E-3</v>
      </c>
      <c r="BC41" s="10">
        <f t="shared" si="5"/>
        <v>3.9347179180080957E-3</v>
      </c>
      <c r="BD41" s="10">
        <f t="shared" si="5"/>
        <v>6.4333943128066185E-3</v>
      </c>
      <c r="BE41" s="10">
        <f t="shared" si="5"/>
        <v>7.7202700420655407E-3</v>
      </c>
      <c r="BF41" s="10">
        <f t="shared" si="5"/>
        <v>0</v>
      </c>
      <c r="BG41" s="23" t="s">
        <v>24</v>
      </c>
    </row>
    <row r="42" spans="21:59">
      <c r="U42" t="s">
        <v>72</v>
      </c>
      <c r="V42">
        <v>1.4182784073190965E-5</v>
      </c>
      <c r="W42">
        <v>2.9568241156627574E-3</v>
      </c>
      <c r="X42">
        <v>1.7088622016968446E-3</v>
      </c>
      <c r="Y42">
        <v>3.0845973440805524E-3</v>
      </c>
      <c r="Z42">
        <v>1.9673589590040478E-3</v>
      </c>
      <c r="AA42">
        <v>3.2166971564033093E-3</v>
      </c>
      <c r="AB42">
        <v>3.8601350210327704E-3</v>
      </c>
      <c r="AC42" s="16" t="s">
        <v>123</v>
      </c>
      <c r="AE42" s="21"/>
      <c r="AF42" s="10"/>
      <c r="AG42" s="10"/>
      <c r="AH42" s="10"/>
      <c r="AI42" s="10"/>
      <c r="AJ42" s="10"/>
      <c r="AK42" s="10"/>
      <c r="AL42" s="24"/>
      <c r="AM42" s="25"/>
      <c r="AO42" s="21"/>
      <c r="AP42" s="10"/>
      <c r="AQ42" s="10"/>
      <c r="AR42" s="10"/>
      <c r="AS42" s="10"/>
      <c r="AT42" s="10"/>
      <c r="AU42" s="10"/>
      <c r="AV42" s="24"/>
      <c r="AW42" s="25"/>
      <c r="AY42" s="21"/>
      <c r="AZ42" s="10"/>
      <c r="BA42" s="10"/>
      <c r="BB42" s="10"/>
      <c r="BC42" s="10"/>
      <c r="BD42" s="10"/>
      <c r="BE42" s="10"/>
      <c r="BF42" s="24"/>
      <c r="BG42" s="25"/>
    </row>
    <row r="43" spans="21:59">
      <c r="U43" s="21"/>
      <c r="V43" s="10"/>
      <c r="W43" s="10"/>
      <c r="X43" s="10"/>
      <c r="Y43" s="10"/>
      <c r="Z43" s="10"/>
      <c r="AA43" s="10"/>
      <c r="AB43" s="24"/>
      <c r="AC43" s="25"/>
      <c r="AE43" s="21" t="s">
        <v>50</v>
      </c>
      <c r="AF43" s="10"/>
      <c r="AG43" s="10"/>
      <c r="AH43" s="10"/>
      <c r="AI43" s="10"/>
      <c r="AJ43" s="10"/>
      <c r="AK43" s="10"/>
      <c r="AL43" s="10"/>
      <c r="AM43" s="22"/>
      <c r="AO43" s="21" t="s">
        <v>50</v>
      </c>
      <c r="AP43" s="10"/>
      <c r="AQ43" s="10"/>
      <c r="AR43" s="10"/>
      <c r="AS43" s="10"/>
      <c r="AT43" s="10"/>
      <c r="AU43" s="10"/>
      <c r="AV43" s="10"/>
      <c r="AW43" s="22"/>
      <c r="AY43" s="21" t="s">
        <v>50</v>
      </c>
      <c r="AZ43" s="10"/>
      <c r="BA43" s="10"/>
      <c r="BB43" s="10"/>
      <c r="BC43" s="10"/>
      <c r="BD43" s="10"/>
      <c r="BE43" s="10"/>
      <c r="BF43" s="10"/>
      <c r="BG43" s="22"/>
    </row>
    <row r="44" spans="21:59">
      <c r="U44" s="21" t="s">
        <v>50</v>
      </c>
      <c r="V44" s="10"/>
      <c r="W44" s="10"/>
      <c r="X44" s="10"/>
      <c r="Y44" s="10"/>
      <c r="Z44" s="10"/>
      <c r="AA44" s="10"/>
      <c r="AB44" s="10"/>
      <c r="AC44" s="22"/>
      <c r="AE44" s="21"/>
      <c r="AF44" s="10">
        <v>0.25</v>
      </c>
      <c r="AG44" s="10">
        <v>0.5</v>
      </c>
      <c r="AH44" s="10">
        <v>0.75</v>
      </c>
      <c r="AI44" s="10">
        <v>1</v>
      </c>
      <c r="AJ44" s="10">
        <v>1.25</v>
      </c>
      <c r="AK44" s="10">
        <v>1.5</v>
      </c>
      <c r="AL44" s="10">
        <v>1.75</v>
      </c>
      <c r="AM44" s="22"/>
      <c r="AO44" s="21"/>
      <c r="AP44" s="10">
        <v>0.25</v>
      </c>
      <c r="AQ44" s="10">
        <v>0.5</v>
      </c>
      <c r="AR44" s="10">
        <v>0.75</v>
      </c>
      <c r="AS44" s="10">
        <v>1</v>
      </c>
      <c r="AT44" s="10">
        <v>1.25</v>
      </c>
      <c r="AU44" s="10">
        <v>1.5</v>
      </c>
      <c r="AV44" s="10">
        <v>1.75</v>
      </c>
      <c r="AW44" s="22"/>
      <c r="AY44" s="21"/>
      <c r="AZ44" s="10">
        <v>0.25</v>
      </c>
      <c r="BA44" s="10">
        <v>0.5</v>
      </c>
      <c r="BB44" s="10">
        <v>0.75</v>
      </c>
      <c r="BC44" s="10">
        <v>1</v>
      </c>
      <c r="BD44" s="10">
        <v>1.25</v>
      </c>
      <c r="BE44" s="10">
        <v>1.5</v>
      </c>
      <c r="BF44" s="10">
        <v>1.75</v>
      </c>
      <c r="BG44" s="22"/>
    </row>
    <row r="45" spans="21:59">
      <c r="U45" s="21"/>
      <c r="V45" s="10">
        <v>0.25</v>
      </c>
      <c r="W45" s="10">
        <v>0.5</v>
      </c>
      <c r="X45" s="10">
        <v>0.75</v>
      </c>
      <c r="Y45" s="10">
        <v>1</v>
      </c>
      <c r="Z45" s="10">
        <v>1.25</v>
      </c>
      <c r="AA45" s="10">
        <v>1.5</v>
      </c>
      <c r="AB45" s="10">
        <v>1.75</v>
      </c>
      <c r="AC45" s="22"/>
      <c r="AE45" s="21" t="s">
        <v>32</v>
      </c>
      <c r="AF45" s="10">
        <f>$AF55*(1-EXP(-$AH$55*AF44))</f>
        <v>2.3679858286189703E-3</v>
      </c>
      <c r="AG45" s="10">
        <f t="shared" ref="AG45:AL45" si="6">$AF$55*(1-EXP(-$AH$55*AG44))</f>
        <v>4.0317915792268347E-3</v>
      </c>
      <c r="AH45" s="10">
        <f t="shared" si="6"/>
        <v>5.2008228894227498E-3</v>
      </c>
      <c r="AI45" s="10">
        <f t="shared" si="6"/>
        <v>6.0222133694827493E-3</v>
      </c>
      <c r="AJ45" s="10">
        <f t="shared" si="6"/>
        <v>6.5993427541697399E-3</v>
      </c>
      <c r="AK45" s="10">
        <f t="shared" si="6"/>
        <v>7.0048482168637493E-3</v>
      </c>
      <c r="AL45" s="10">
        <f t="shared" si="6"/>
        <v>7.2897664425469987E-3</v>
      </c>
      <c r="AM45" s="23" t="s">
        <v>13</v>
      </c>
      <c r="AO45" s="21" t="s">
        <v>32</v>
      </c>
      <c r="AP45" s="10">
        <f>$AP$55*(1-EXP(-$AR$55*AP44))</f>
        <v>4.4776972188064574E-3</v>
      </c>
      <c r="AQ45" s="10">
        <f t="shared" ref="AQ45:AV45" si="7">$AP$55*(1-EXP(-$AR$55*AQ44))</f>
        <v>7.3727929807591644E-3</v>
      </c>
      <c r="AR45" s="10">
        <f t="shared" si="7"/>
        <v>9.2446434121982619E-3</v>
      </c>
      <c r="AS45" s="10">
        <f t="shared" si="7"/>
        <v>1.0454905291520506E-2</v>
      </c>
      <c r="AT45" s="10">
        <f t="shared" si="7"/>
        <v>1.1237411090028402E-2</v>
      </c>
      <c r="AU45" s="10">
        <f t="shared" si="7"/>
        <v>1.1743347313551682E-2</v>
      </c>
      <c r="AV45" s="10">
        <f t="shared" si="7"/>
        <v>1.2070464969115504E-2</v>
      </c>
      <c r="AW45" s="23" t="s">
        <v>13</v>
      </c>
      <c r="AY45" s="21" t="s">
        <v>32</v>
      </c>
      <c r="AZ45" s="10">
        <f>$AZ$55*(1-EXP(-$BB$55*AZ44))</f>
        <v>3.5996977197246785E-3</v>
      </c>
      <c r="BA45" s="10">
        <f t="shared" ref="BA45:BF45" si="8">$AZ$55*(1-EXP(-$BB$55*BA44))</f>
        <v>6.1262573599327325E-3</v>
      </c>
      <c r="BB45" s="10">
        <f t="shared" si="8"/>
        <v>7.8996017106401882E-3</v>
      </c>
      <c r="BC45" s="10">
        <f t="shared" si="8"/>
        <v>9.1442785178447363E-3</v>
      </c>
      <c r="BD45" s="10">
        <f t="shared" si="8"/>
        <v>1.0017893590842191E-2</v>
      </c>
      <c r="BE45" s="10">
        <f t="shared" si="8"/>
        <v>1.0631067461641986E-2</v>
      </c>
      <c r="BF45" s="10">
        <f t="shared" si="8"/>
        <v>1.1061442586170889E-2</v>
      </c>
      <c r="BG45" s="23" t="s">
        <v>13</v>
      </c>
    </row>
    <row r="46" spans="21:59">
      <c r="U46" t="s">
        <v>64</v>
      </c>
      <c r="V46" s="10">
        <f>$V$58*(1-EXP(-$X$58*V45))</f>
        <v>9.4946839726231698E-4</v>
      </c>
      <c r="W46" s="10">
        <f t="shared" ref="W46:AA46" si="9">$V$58*(1-EXP(-$X$58*W45))</f>
        <v>1.6849332835191721E-3</v>
      </c>
      <c r="X46" s="10">
        <f t="shared" si="9"/>
        <v>2.2546295477407683E-3</v>
      </c>
      <c r="Y46" s="10">
        <f t="shared" si="9"/>
        <v>2.6959202735561878E-3</v>
      </c>
      <c r="Z46" s="10">
        <f t="shared" si="9"/>
        <v>3.0377471678518344E-3</v>
      </c>
      <c r="AA46" s="10">
        <f t="shared" si="9"/>
        <v>3.3025286799670023E-3</v>
      </c>
      <c r="AB46" s="10">
        <f>$V$58*(1-EXP(-$X$58*AB45))</f>
        <v>3.5076302981485057E-3</v>
      </c>
      <c r="AC46" s="16" t="s">
        <v>120</v>
      </c>
      <c r="AE46" s="21" t="s">
        <v>33</v>
      </c>
      <c r="AF46" s="10">
        <f>$AF56*(1-EXP(-$AH$56*AF44))</f>
        <v>9.2600289218910913E-3</v>
      </c>
      <c r="AG46" s="10">
        <f t="shared" ref="AG46:AL46" si="10">$AF56*(1-EXP(-$AH$56*AG44))</f>
        <v>9.2600306480046524E-3</v>
      </c>
      <c r="AH46" s="10">
        <f t="shared" si="10"/>
        <v>9.2600306480049733E-3</v>
      </c>
      <c r="AI46" s="10">
        <f t="shared" si="10"/>
        <v>9.2600306480049733E-3</v>
      </c>
      <c r="AJ46" s="10">
        <f t="shared" si="10"/>
        <v>9.2600306480049733E-3</v>
      </c>
      <c r="AK46" s="10">
        <f t="shared" si="10"/>
        <v>9.2600306480049733E-3</v>
      </c>
      <c r="AL46" s="10">
        <f t="shared" si="10"/>
        <v>9.2600306480049733E-3</v>
      </c>
      <c r="AM46" s="23" t="s">
        <v>23</v>
      </c>
      <c r="AO46" s="21" t="s">
        <v>33</v>
      </c>
      <c r="AP46" s="10">
        <f>$AP$56*(1-EXP(-$AR$56*AP44))</f>
        <v>4.4288215444185956E-3</v>
      </c>
      <c r="AQ46" s="10">
        <f t="shared" ref="AQ46:AV46" si="11">$AP$56*(1-EXP(-$AR$56*AQ44))</f>
        <v>7.8038368770607771E-3</v>
      </c>
      <c r="AR46" s="10">
        <f t="shared" si="11"/>
        <v>1.0375791601659003E-2</v>
      </c>
      <c r="AS46" s="10">
        <f t="shared" si="11"/>
        <v>1.2335768210181409E-2</v>
      </c>
      <c r="AT46" s="10">
        <f t="shared" si="11"/>
        <v>1.3829382490874112E-2</v>
      </c>
      <c r="AU46" s="10">
        <f t="shared" si="11"/>
        <v>1.4967602003182996E-2</v>
      </c>
      <c r="AV46" s="10">
        <f t="shared" si="11"/>
        <v>1.5834990374429571E-2</v>
      </c>
      <c r="AW46" s="23" t="s">
        <v>23</v>
      </c>
      <c r="AY46" s="21" t="s">
        <v>33</v>
      </c>
      <c r="AZ46" s="10">
        <f>$AZ$56*(1-EXP(-$BB$56*AZ44))</f>
        <v>0.16628001700052472</v>
      </c>
      <c r="BA46" s="10">
        <f t="shared" ref="BA46:BF46" si="12">$AZ$56*(1-EXP(-$BB$56*BA44))</f>
        <v>0.20227152978847149</v>
      </c>
      <c r="BB46" s="10">
        <f t="shared" si="12"/>
        <v>0.21006193669443693</v>
      </c>
      <c r="BC46" s="10">
        <f t="shared" si="12"/>
        <v>0.21174817978508129</v>
      </c>
      <c r="BD46" s="10">
        <f t="shared" si="12"/>
        <v>0.2121131691617682</v>
      </c>
      <c r="BE46" s="10">
        <f t="shared" si="12"/>
        <v>0.21219217155818035</v>
      </c>
      <c r="BF46" s="10">
        <f t="shared" si="12"/>
        <v>0.21220927172338383</v>
      </c>
      <c r="BG46" s="23" t="s">
        <v>23</v>
      </c>
    </row>
    <row r="47" spans="21:59">
      <c r="U47" t="s">
        <v>71</v>
      </c>
      <c r="V47" s="10">
        <f t="shared" ref="V47:AB47" si="13">$V$59*(1-EXP(-$X$59*V45))</f>
        <v>2.0937530529125704E-3</v>
      </c>
      <c r="W47" s="10">
        <f t="shared" si="13"/>
        <v>3.3830821815809846E-3</v>
      </c>
      <c r="X47" s="10">
        <f t="shared" si="13"/>
        <v>4.1770485950127735E-3</v>
      </c>
      <c r="Y47" s="10">
        <f t="shared" si="13"/>
        <v>4.6659715950762102E-3</v>
      </c>
      <c r="Z47" s="10">
        <f t="shared" si="13"/>
        <v>4.9670494441476799E-3</v>
      </c>
      <c r="AA47" s="10">
        <f t="shared" si="13"/>
        <v>5.1524526082241109E-3</v>
      </c>
      <c r="AB47" s="10">
        <f t="shared" si="13"/>
        <v>5.2666235223433758E-3</v>
      </c>
      <c r="AC47" s="16" t="s">
        <v>121</v>
      </c>
      <c r="AE47" s="21" t="s">
        <v>34</v>
      </c>
      <c r="AF47" s="10">
        <f>$AF57*(1-EXP(-$AH$57*AF44))</f>
        <v>1.797483043934206E-2</v>
      </c>
      <c r="AG47" s="10">
        <f t="shared" ref="AG47:AL47" si="14">$AF57*(1-EXP(-$AH$57*AG44))</f>
        <v>1.7974830520984763E-2</v>
      </c>
      <c r="AH47" s="10">
        <f t="shared" si="14"/>
        <v>1.7974830520984763E-2</v>
      </c>
      <c r="AI47" s="10">
        <f t="shared" si="14"/>
        <v>1.7974830520984763E-2</v>
      </c>
      <c r="AJ47" s="10">
        <f t="shared" si="14"/>
        <v>1.7974830520984763E-2</v>
      </c>
      <c r="AK47" s="10">
        <f t="shared" si="14"/>
        <v>1.7974830520984763E-2</v>
      </c>
      <c r="AL47" s="10">
        <f t="shared" si="14"/>
        <v>1.7974830520984763E-2</v>
      </c>
      <c r="AM47" s="23" t="s">
        <v>24</v>
      </c>
      <c r="AO47" s="21" t="s">
        <v>34</v>
      </c>
      <c r="AP47" s="10">
        <f>$AP$57*(1-EXP(-$AR$57*AP44))</f>
        <v>6.8070729651787199E-3</v>
      </c>
      <c r="AQ47" s="10">
        <f t="shared" ref="AQ47:AV47" si="15">$AP$57*(1-EXP(-$AR$57*AQ44))</f>
        <v>1.2052209985747369E-2</v>
      </c>
      <c r="AR47" s="10">
        <f t="shared" si="15"/>
        <v>1.6093809437563653E-2</v>
      </c>
      <c r="AS47" s="10">
        <f t="shared" si="15"/>
        <v>1.9208032395870808E-2</v>
      </c>
      <c r="AT47" s="10">
        <f t="shared" si="15"/>
        <v>2.1607672624862073E-2</v>
      </c>
      <c r="AU47" s="10">
        <f t="shared" si="15"/>
        <v>2.3456696701071224E-2</v>
      </c>
      <c r="AV47" s="10">
        <f t="shared" si="15"/>
        <v>2.488144779212887E-2</v>
      </c>
      <c r="AW47" s="23" t="s">
        <v>24</v>
      </c>
      <c r="AY47" s="21" t="s">
        <v>34</v>
      </c>
      <c r="AZ47" s="10">
        <f>$AZ$57*(1-EXP(-$BB$57*AZ44))</f>
        <v>0.36743465179736884</v>
      </c>
      <c r="BA47" s="10">
        <f t="shared" ref="BA47:BF47" si="16">$AZ$57*(1-EXP(-$BB$57*BA44))</f>
        <v>0.67247017838143697</v>
      </c>
      <c r="BB47" s="10">
        <f t="shared" si="16"/>
        <v>0.92570343230364138</v>
      </c>
      <c r="BC47" s="10">
        <f t="shared" si="16"/>
        <v>1.1359316690279104</v>
      </c>
      <c r="BD47" s="10">
        <f t="shared" si="16"/>
        <v>1.3104581612309159</v>
      </c>
      <c r="BE47" s="10">
        <f t="shared" si="16"/>
        <v>1.4553459125401553</v>
      </c>
      <c r="BF47" s="10">
        <f t="shared" si="16"/>
        <v>1.5756282846572203</v>
      </c>
      <c r="BG47" s="23" t="s">
        <v>24</v>
      </c>
    </row>
    <row r="48" spans="21:59">
      <c r="U48" t="s">
        <v>65</v>
      </c>
      <c r="V48" s="10">
        <f>$V$60*(1-EXP(-$X$60*V45))</f>
        <v>2.1732436004289995E-3</v>
      </c>
      <c r="W48" s="10">
        <f t="shared" ref="W48:AB48" si="17">$V$60*(1-EXP(-$X$60*W45))</f>
        <v>4.2272871818495004E-3</v>
      </c>
      <c r="X48" s="10">
        <f t="shared" si="17"/>
        <v>6.1686687340794868E-3</v>
      </c>
      <c r="Y48" s="10">
        <f t="shared" si="17"/>
        <v>8.0035676453929713E-3</v>
      </c>
      <c r="Z48" s="10">
        <f t="shared" si="17"/>
        <v>9.7378243714198731E-3</v>
      </c>
      <c r="AA48" s="10">
        <f t="shared" si="17"/>
        <v>1.1376959025228447E-2</v>
      </c>
      <c r="AB48" s="10">
        <f t="shared" si="17"/>
        <v>1.2926188947762112E-2</v>
      </c>
      <c r="AC48" s="16" t="s">
        <v>122</v>
      </c>
      <c r="AE48" s="21"/>
      <c r="AF48" s="10"/>
      <c r="AG48" s="10"/>
      <c r="AH48" s="10"/>
      <c r="AI48" s="10"/>
      <c r="AJ48" s="10"/>
      <c r="AK48" s="10"/>
      <c r="AL48" s="10"/>
      <c r="AM48" s="22"/>
      <c r="AO48" s="21"/>
      <c r="AP48" s="10"/>
      <c r="AQ48" s="10"/>
      <c r="AR48" s="10"/>
      <c r="AS48" s="10"/>
      <c r="AT48" s="10"/>
      <c r="AU48" s="10"/>
      <c r="AV48" s="10"/>
      <c r="AW48" s="22"/>
      <c r="AY48" s="21"/>
      <c r="AZ48" s="10"/>
      <c r="BA48" s="10"/>
      <c r="BB48" s="10"/>
      <c r="BC48" s="10"/>
      <c r="BD48" s="10"/>
      <c r="BE48" s="10"/>
      <c r="BF48" s="10"/>
      <c r="BG48" s="22"/>
    </row>
    <row r="49" spans="21:59">
      <c r="U49" t="s">
        <v>72</v>
      </c>
      <c r="V49" s="10">
        <f>$V$61*(1-EXP(-$X$61*V45))</f>
        <v>8.9554988599339566E-4</v>
      </c>
      <c r="W49" s="10">
        <f t="shared" ref="W49:AB49" si="18">$V$61*(1-EXP(-$X$61*W45))</f>
        <v>1.607223879724949E-3</v>
      </c>
      <c r="X49" s="10">
        <f t="shared" si="18"/>
        <v>2.1727757057876619E-3</v>
      </c>
      <c r="Y49" s="10">
        <f t="shared" si="18"/>
        <v>2.6222074270253466E-3</v>
      </c>
      <c r="Z49" s="10">
        <f t="shared" si="18"/>
        <v>2.9793610294827624E-3</v>
      </c>
      <c r="AA49" s="10">
        <f t="shared" si="18"/>
        <v>3.2631832203086062E-3</v>
      </c>
      <c r="AB49" s="10">
        <f t="shared" si="18"/>
        <v>3.4887305351079491E-3</v>
      </c>
      <c r="AC49" s="16" t="s">
        <v>123</v>
      </c>
      <c r="AE49" s="21" t="s">
        <v>51</v>
      </c>
      <c r="AF49" s="10"/>
      <c r="AG49" s="10"/>
      <c r="AH49" s="10"/>
      <c r="AI49" s="10"/>
      <c r="AJ49" s="10"/>
      <c r="AK49" s="10"/>
      <c r="AL49" s="10"/>
      <c r="AM49" s="22"/>
      <c r="AO49" s="21" t="s">
        <v>51</v>
      </c>
      <c r="AP49" s="10"/>
      <c r="AQ49" s="10"/>
      <c r="AR49" s="10"/>
      <c r="AS49" s="10"/>
      <c r="AT49" s="10"/>
      <c r="AU49" s="10"/>
      <c r="AV49" s="10"/>
      <c r="AW49" s="22"/>
      <c r="AY49" s="21" t="s">
        <v>51</v>
      </c>
      <c r="AZ49" s="10"/>
      <c r="BA49" s="10"/>
      <c r="BB49" s="10"/>
      <c r="BC49" s="10"/>
      <c r="BD49" s="10"/>
      <c r="BE49" s="10"/>
      <c r="BF49" s="10"/>
      <c r="BG49" s="22"/>
    </row>
    <row r="50" spans="21:59">
      <c r="U50" s="21"/>
      <c r="V50" s="10"/>
      <c r="W50" s="10"/>
      <c r="X50" s="10"/>
      <c r="Y50" s="10"/>
      <c r="Z50" s="10"/>
      <c r="AA50" s="10"/>
      <c r="AB50" s="10"/>
      <c r="AC50" s="22"/>
      <c r="AE50" s="21"/>
      <c r="AF50" s="10">
        <v>0.25</v>
      </c>
      <c r="AG50" s="10">
        <v>0.5</v>
      </c>
      <c r="AH50" s="10">
        <v>0.75</v>
      </c>
      <c r="AI50" s="10">
        <v>1</v>
      </c>
      <c r="AJ50" s="10">
        <v>1.25</v>
      </c>
      <c r="AK50" s="10">
        <v>1.5</v>
      </c>
      <c r="AL50" s="10">
        <v>1.75</v>
      </c>
      <c r="AM50" s="23" t="s">
        <v>49</v>
      </c>
      <c r="AO50" s="21"/>
      <c r="AP50" s="10">
        <v>0.25</v>
      </c>
      <c r="AQ50" s="10">
        <v>0.5</v>
      </c>
      <c r="AR50" s="10">
        <v>0.75</v>
      </c>
      <c r="AS50" s="10">
        <v>1</v>
      </c>
      <c r="AT50" s="10">
        <v>1.25</v>
      </c>
      <c r="AU50" s="10">
        <v>1.5</v>
      </c>
      <c r="AV50" s="10">
        <v>1.75</v>
      </c>
      <c r="AW50" s="23" t="s">
        <v>49</v>
      </c>
      <c r="AY50" s="21"/>
      <c r="AZ50" s="10">
        <v>0.25</v>
      </c>
      <c r="BA50" s="10">
        <v>0.5</v>
      </c>
      <c r="BB50" s="10">
        <v>0.75</v>
      </c>
      <c r="BC50" s="10">
        <v>1</v>
      </c>
      <c r="BD50" s="10">
        <v>1.25</v>
      </c>
      <c r="BE50" s="10">
        <v>1.5</v>
      </c>
      <c r="BF50" s="10">
        <v>1.75</v>
      </c>
      <c r="BG50" s="23" t="s">
        <v>49</v>
      </c>
    </row>
    <row r="51" spans="21:59">
      <c r="U51" s="21" t="s">
        <v>51</v>
      </c>
      <c r="V51" s="10"/>
      <c r="W51" s="10"/>
      <c r="X51" s="10"/>
      <c r="Y51" s="10"/>
      <c r="Z51" s="10"/>
      <c r="AA51" s="10"/>
      <c r="AB51" s="10"/>
      <c r="AC51" s="22"/>
      <c r="AE51" s="21" t="s">
        <v>32</v>
      </c>
      <c r="AF51" s="10">
        <f>ABS(AF39-AF45)^2</f>
        <v>8.3408626663233598E-6</v>
      </c>
      <c r="AG51" s="10">
        <f t="shared" ref="AG51:AL51" si="19">ABS(AG39-AG45)^2</f>
        <v>4.2878853445173749E-5</v>
      </c>
      <c r="AH51" s="10">
        <f t="shared" si="19"/>
        <v>3.3883581180238288E-5</v>
      </c>
      <c r="AI51" s="10">
        <f t="shared" si="19"/>
        <v>6.0146770211665005E-5</v>
      </c>
      <c r="AJ51" s="10">
        <f t="shared" si="19"/>
        <v>1.4365328020287992E-5</v>
      </c>
      <c r="AK51" s="10">
        <f t="shared" si="19"/>
        <v>1.7604559038289672E-5</v>
      </c>
      <c r="AL51" s="10">
        <f t="shared" si="19"/>
        <v>1.199569117780277E-4</v>
      </c>
      <c r="AM51" s="22">
        <f>SUM(AF51:AL51)</f>
        <v>2.9717686634000577E-4</v>
      </c>
      <c r="AO51" s="21" t="s">
        <v>32</v>
      </c>
      <c r="AP51" s="10">
        <f>ABS(AP39-AP45)^2</f>
        <v>3.146845438259137E-6</v>
      </c>
      <c r="AQ51" s="10">
        <f t="shared" ref="AQ51:AV51" si="20">ABS(AQ39-AQ45)^2</f>
        <v>1.4979507243611892E-5</v>
      </c>
      <c r="AR51" s="10">
        <f t="shared" si="20"/>
        <v>2.3589241423246626E-5</v>
      </c>
      <c r="AS51" s="10">
        <f t="shared" si="20"/>
        <v>5.9206137050952395E-7</v>
      </c>
      <c r="AT51" s="10">
        <f t="shared" si="20"/>
        <v>1.932599583900219E-4</v>
      </c>
      <c r="AU51" s="10">
        <f t="shared" si="20"/>
        <v>1.2715675110079605E-5</v>
      </c>
      <c r="AV51" s="10">
        <f t="shared" si="20"/>
        <v>3.0429058336850782E-8</v>
      </c>
      <c r="AW51" s="22">
        <f>SUM(AP51:AV51)</f>
        <v>2.4831371803406553E-4</v>
      </c>
      <c r="AY51" s="21" t="s">
        <v>32</v>
      </c>
      <c r="AZ51" s="10">
        <f>ABS(AZ39-AZ45)^2</f>
        <v>7.3583374714016668E-5</v>
      </c>
      <c r="BA51" s="10">
        <f t="shared" ref="BA51:BF51" si="21">ABS(BA39-BA45)^2</f>
        <v>3.4851677360815472E-7</v>
      </c>
      <c r="BB51" s="10">
        <f t="shared" si="21"/>
        <v>1.2981730387473674E-6</v>
      </c>
      <c r="BC51" s="10">
        <f t="shared" si="21"/>
        <v>1.5597458366586548E-5</v>
      </c>
      <c r="BD51" s="10">
        <f t="shared" si="21"/>
        <v>1.364304204650606E-6</v>
      </c>
      <c r="BE51" s="10">
        <f t="shared" si="21"/>
        <v>2.2577206485969315E-5</v>
      </c>
      <c r="BF51" s="10">
        <f t="shared" si="21"/>
        <v>1.2235551208715492E-4</v>
      </c>
      <c r="BG51" s="22">
        <f>SUM(AZ51:BF51)</f>
        <v>2.3712454567073355E-4</v>
      </c>
    </row>
    <row r="52" spans="21:59">
      <c r="U52" s="21"/>
      <c r="V52" s="10">
        <v>0.25</v>
      </c>
      <c r="W52" s="10">
        <v>0.5</v>
      </c>
      <c r="X52" s="10">
        <v>0.75</v>
      </c>
      <c r="Y52" s="10">
        <v>1</v>
      </c>
      <c r="Z52" s="10">
        <v>1.25</v>
      </c>
      <c r="AA52" s="10">
        <v>1.5</v>
      </c>
      <c r="AB52" s="10">
        <v>1.75</v>
      </c>
      <c r="AC52" s="23" t="s">
        <v>49</v>
      </c>
      <c r="AE52" s="21" t="s">
        <v>33</v>
      </c>
      <c r="AF52" s="10">
        <f t="shared" ref="AF52:AL53" si="22">ABS(AF40-AF46)^2</f>
        <v>3.2030658383916636E-5</v>
      </c>
      <c r="AG52" s="10">
        <f t="shared" si="22"/>
        <v>1.5998482507342541E-7</v>
      </c>
      <c r="AH52" s="10">
        <f t="shared" si="22"/>
        <v>1.7161286380007914E-5</v>
      </c>
      <c r="AI52" s="10">
        <f t="shared" si="22"/>
        <v>7.4636296839182E-5</v>
      </c>
      <c r="AJ52" s="10">
        <f t="shared" si="22"/>
        <v>9.8023741136504767E-5</v>
      </c>
      <c r="AK52" s="10">
        <f t="shared" si="22"/>
        <v>1.8637225240202712E-4</v>
      </c>
      <c r="AL52" s="10">
        <f t="shared" si="22"/>
        <v>3.4723431052412771E-4</v>
      </c>
      <c r="AM52" s="22">
        <f t="shared" ref="AM52:AM53" si="23">SUM(AF52:AL52)</f>
        <v>7.5561853049083963E-4</v>
      </c>
      <c r="AO52" s="21" t="s">
        <v>33</v>
      </c>
      <c r="AP52" s="10">
        <f t="shared" ref="AP52:AV53" si="24">ABS(AP40-AP46)^2</f>
        <v>1.4240268377958155E-6</v>
      </c>
      <c r="AQ52" s="10">
        <f t="shared" si="24"/>
        <v>1.7026430350389366E-7</v>
      </c>
      <c r="AR52" s="10">
        <f t="shared" si="24"/>
        <v>5.4462182803272504E-7</v>
      </c>
      <c r="AS52" s="10">
        <f t="shared" si="24"/>
        <v>1.1981441644126778E-5</v>
      </c>
      <c r="AT52" s="10">
        <f t="shared" si="24"/>
        <v>3.3257302427913096E-6</v>
      </c>
      <c r="AU52" s="10">
        <f t="shared" si="24"/>
        <v>3.7831549567478775E-5</v>
      </c>
      <c r="AV52" s="10">
        <f t="shared" si="24"/>
        <v>8.3543118458668814E-5</v>
      </c>
      <c r="AW52" s="22">
        <f t="shared" ref="AW52:AW53" si="25">SUM(AP52:AV52)</f>
        <v>1.3882075288239811E-4</v>
      </c>
      <c r="AY52" s="21" t="s">
        <v>33</v>
      </c>
      <c r="AZ52" s="10">
        <f t="shared" ref="AZ52:BF53" si="26">ABS(AZ40-AZ46)^2</f>
        <v>2.4569573483894214E-2</v>
      </c>
      <c r="BA52" s="10">
        <f t="shared" si="26"/>
        <v>3.6125030068427613E-2</v>
      </c>
      <c r="BB52" s="10">
        <f t="shared" si="26"/>
        <v>3.7401604431986389E-2</v>
      </c>
      <c r="BC52" s="10">
        <f t="shared" si="26"/>
        <v>3.7372174947415286E-2</v>
      </c>
      <c r="BD52" s="10">
        <f t="shared" si="26"/>
        <v>3.6067493605699254E-2</v>
      </c>
      <c r="BE52" s="10">
        <f t="shared" si="26"/>
        <v>3.4467285349340571E-2</v>
      </c>
      <c r="BF52" s="10">
        <f t="shared" si="26"/>
        <v>4.5032775005368952E-2</v>
      </c>
      <c r="BG52" s="22">
        <f t="shared" ref="BG52:BG53" si="27">SUM(AZ52:BF52)</f>
        <v>0.25103593689213227</v>
      </c>
    </row>
    <row r="53" spans="21:59">
      <c r="U53" t="s">
        <v>64</v>
      </c>
      <c r="V53" s="10">
        <f>ABS(V39-V46)^2</f>
        <v>2.0371757082502783E-7</v>
      </c>
      <c r="W53" s="10">
        <f t="shared" ref="W53:AA53" si="28">ABS(W39-W46)^2</f>
        <v>5.0264918665272535E-8</v>
      </c>
      <c r="X53" s="10">
        <f t="shared" si="28"/>
        <v>1.0925536421181069E-8</v>
      </c>
      <c r="Y53" s="10">
        <f t="shared" si="28"/>
        <v>7.46936723003312E-9</v>
      </c>
      <c r="Z53" s="10">
        <f t="shared" si="28"/>
        <v>7.9957060635541736E-8</v>
      </c>
      <c r="AA53" s="10">
        <f t="shared" si="28"/>
        <v>3.8339559015597358E-10</v>
      </c>
      <c r="AB53" s="10">
        <f>ABS(AB39-AB46)^2</f>
        <v>1.6467916468555692E-7</v>
      </c>
      <c r="AC53" s="22">
        <f>SUM(V53:AB53)</f>
        <v>5.1739701405276918E-7</v>
      </c>
      <c r="AE53" s="21" t="s">
        <v>34</v>
      </c>
      <c r="AF53" s="10">
        <f t="shared" si="22"/>
        <v>3.1052979201675408E-4</v>
      </c>
      <c r="AG53" s="10">
        <f t="shared" si="22"/>
        <v>1.5565878046419835E-4</v>
      </c>
      <c r="AH53" s="10">
        <f t="shared" si="22"/>
        <v>1.4525306408922077E-4</v>
      </c>
      <c r="AI53" s="10">
        <f t="shared" si="22"/>
        <v>7.7767957581953052E-5</v>
      </c>
      <c r="AJ53" s="10">
        <f t="shared" si="22"/>
        <v>1.410198980569204E-4</v>
      </c>
      <c r="AK53" s="10">
        <f t="shared" si="22"/>
        <v>1.0160680330953448E-4</v>
      </c>
      <c r="AL53" s="10">
        <f t="shared" si="22"/>
        <v>5.8780237843468095E-5</v>
      </c>
      <c r="AM53" s="22">
        <f t="shared" si="23"/>
        <v>9.9061653336204934E-4</v>
      </c>
      <c r="AO53" s="21" t="s">
        <v>34</v>
      </c>
      <c r="AP53" s="10">
        <f t="shared" si="24"/>
        <v>5.4025484469184976E-5</v>
      </c>
      <c r="AQ53" s="10">
        <f t="shared" si="24"/>
        <v>5.0131038766237743E-5</v>
      </c>
      <c r="AR53" s="10">
        <f t="shared" si="24"/>
        <v>1.94324632188562E-4</v>
      </c>
      <c r="AS53" s="10">
        <f t="shared" si="24"/>
        <v>1.6135008913238267E-4</v>
      </c>
      <c r="AT53" s="10">
        <f t="shared" si="24"/>
        <v>4.4751177348014451E-4</v>
      </c>
      <c r="AU53" s="10">
        <f t="shared" si="24"/>
        <v>2.9751307861643547E-4</v>
      </c>
      <c r="AV53" s="10">
        <f t="shared" si="24"/>
        <v>3.3124920171999426E-4</v>
      </c>
      <c r="AW53" s="22">
        <f t="shared" si="25"/>
        <v>1.5361052983729417E-3</v>
      </c>
      <c r="AY53" s="21" t="s">
        <v>34</v>
      </c>
      <c r="AZ53" s="10">
        <f t="shared" si="26"/>
        <v>0.13069743601939912</v>
      </c>
      <c r="BA53" s="10">
        <f t="shared" si="26"/>
        <v>0.44763118617404168</v>
      </c>
      <c r="BB53" s="10">
        <f t="shared" si="26"/>
        <v>0.84554321414708256</v>
      </c>
      <c r="BC53" s="10">
        <f t="shared" si="26"/>
        <v>1.2814170973221148</v>
      </c>
      <c r="BD53" s="10">
        <f t="shared" si="26"/>
        <v>1.7004805927358293</v>
      </c>
      <c r="BE53" s="10">
        <f t="shared" si="26"/>
        <v>2.0956200008180073</v>
      </c>
      <c r="BF53" s="10">
        <f t="shared" si="26"/>
        <v>2.4826044914118541</v>
      </c>
      <c r="BG53" s="22">
        <f t="shared" si="27"/>
        <v>8.9839940186283282</v>
      </c>
    </row>
    <row r="54" spans="21:59">
      <c r="U54" t="s">
        <v>71</v>
      </c>
      <c r="V54" s="10">
        <f>ABS(V40-V47)^2</f>
        <v>1.2088521461134635E-6</v>
      </c>
      <c r="W54" s="10">
        <f t="shared" ref="W54:AA56" si="29">ABS(W40-W47)^2</f>
        <v>7.3213768833934688E-6</v>
      </c>
      <c r="X54" s="10">
        <f t="shared" si="29"/>
        <v>6.7034070409798183E-7</v>
      </c>
      <c r="Y54" s="10">
        <f t="shared" si="29"/>
        <v>2.1457490713833088E-8</v>
      </c>
      <c r="Z54" s="10">
        <f t="shared" si="29"/>
        <v>5.6149618329663207E-6</v>
      </c>
      <c r="AA54" s="10">
        <f t="shared" si="29"/>
        <v>5.2928968590719518E-7</v>
      </c>
      <c r="AB54" s="10">
        <f>ABS(AB40-AB47)^2</f>
        <v>5.8790930234250123E-6</v>
      </c>
      <c r="AC54" s="22">
        <f>SUM(V54:AB54)</f>
        <v>2.1245371766617275E-5</v>
      </c>
      <c r="AE54" s="21"/>
      <c r="AF54" s="10"/>
      <c r="AG54" s="10"/>
      <c r="AH54" s="10"/>
      <c r="AI54" s="10"/>
      <c r="AJ54" s="10"/>
      <c r="AK54" s="10"/>
      <c r="AL54" s="10"/>
      <c r="AM54" s="22"/>
      <c r="AO54" s="21"/>
      <c r="AP54" s="10"/>
      <c r="AQ54" s="10"/>
      <c r="AR54" s="10"/>
      <c r="AS54" s="10"/>
      <c r="AT54" s="10"/>
      <c r="AU54" s="10"/>
      <c r="AV54" s="10"/>
      <c r="AW54" s="22"/>
      <c r="AY54" s="21"/>
      <c r="AZ54" s="10"/>
      <c r="BA54" s="10"/>
      <c r="BB54" s="10"/>
      <c r="BC54" s="10"/>
      <c r="BD54" s="10"/>
      <c r="BE54" s="10"/>
      <c r="BF54" s="10"/>
      <c r="BG54" s="22"/>
    </row>
    <row r="55" spans="21:59">
      <c r="U55" t="s">
        <v>65</v>
      </c>
      <c r="V55" s="10">
        <f>ABS(V41-V48)^2</f>
        <v>1.1857041396318522E-7</v>
      </c>
      <c r="W55" s="10">
        <f t="shared" si="29"/>
        <v>2.908431012453945E-7</v>
      </c>
      <c r="X55" s="10">
        <f t="shared" si="29"/>
        <v>4.3339093143417784E-9</v>
      </c>
      <c r="Y55" s="10">
        <f t="shared" si="29"/>
        <v>1.088528909473637E-7</v>
      </c>
      <c r="Z55" s="10">
        <f t="shared" si="29"/>
        <v>2.7369202744410017E-7</v>
      </c>
      <c r="AA55" s="10">
        <f t="shared" si="29"/>
        <v>7.7058006948638516E-8</v>
      </c>
      <c r="AB55" s="10">
        <f>ABS(AB41-AB48)^2</f>
        <v>1.1769126778440268E-7</v>
      </c>
      <c r="AC55" s="22">
        <f>SUM(V55:AB55)</f>
        <v>9.9104161764742646E-7</v>
      </c>
      <c r="AE55" s="21" t="s">
        <v>46</v>
      </c>
      <c r="AF55" s="10">
        <v>7.9629587084851187E-3</v>
      </c>
      <c r="AG55" s="10" t="s">
        <v>47</v>
      </c>
      <c r="AH55" s="10">
        <v>1.4117285331867844</v>
      </c>
      <c r="AI55" s="26" t="s">
        <v>13</v>
      </c>
      <c r="AJ55" s="10"/>
      <c r="AK55" s="10"/>
      <c r="AL55" s="10"/>
      <c r="AM55" s="22"/>
      <c r="AO55" s="21" t="s">
        <v>46</v>
      </c>
      <c r="AP55" s="10">
        <v>1.2668870167203373E-2</v>
      </c>
      <c r="AQ55" s="10" t="s">
        <v>47</v>
      </c>
      <c r="AR55" s="10">
        <v>1.7443628469788626</v>
      </c>
      <c r="AS55" s="26" t="s">
        <v>13</v>
      </c>
      <c r="AT55" s="10"/>
      <c r="AU55" s="10"/>
      <c r="AV55" s="10"/>
      <c r="AW55" s="22"/>
      <c r="AY55" s="21" t="s">
        <v>46</v>
      </c>
      <c r="AZ55" s="10">
        <v>1.2074703079428222E-2</v>
      </c>
      <c r="BA55" s="10" t="s">
        <v>47</v>
      </c>
      <c r="BB55" s="10">
        <v>1.4159652954448321</v>
      </c>
      <c r="BC55" s="26" t="s">
        <v>13</v>
      </c>
      <c r="BD55" s="10"/>
      <c r="BE55" s="10"/>
      <c r="BF55" s="10"/>
      <c r="BG55" s="22"/>
    </row>
    <row r="56" spans="21:59">
      <c r="U56" t="s">
        <v>72</v>
      </c>
      <c r="V56" s="10">
        <f>ABS(V42-V49)^2</f>
        <v>7.7680796834722042E-7</v>
      </c>
      <c r="W56" s="10">
        <f t="shared" si="29"/>
        <v>1.821420796843388E-6</v>
      </c>
      <c r="X56" s="10">
        <f t="shared" si="29"/>
        <v>2.1521573927782076E-7</v>
      </c>
      <c r="Y56" s="10">
        <f t="shared" si="29"/>
        <v>2.1380443539432006E-7</v>
      </c>
      <c r="Z56" s="10">
        <f t="shared" si="29"/>
        <v>1.0241481906532051E-6</v>
      </c>
      <c r="AA56" s="10">
        <f t="shared" si="29"/>
        <v>2.160954137407352E-9</v>
      </c>
      <c r="AB56" s="10">
        <f>ABS(AB42-AB49)^2</f>
        <v>1.379412921650808E-7</v>
      </c>
      <c r="AC56" s="22">
        <f>SUM(V56:AB56)</f>
        <v>4.1914993768184429E-6</v>
      </c>
      <c r="AE56" s="21" t="s">
        <v>46</v>
      </c>
      <c r="AF56" s="10">
        <v>9.2600306480049733E-3</v>
      </c>
      <c r="AG56" s="10" t="s">
        <v>47</v>
      </c>
      <c r="AH56" s="10">
        <v>61.981381380016515</v>
      </c>
      <c r="AI56" s="26" t="s">
        <v>23</v>
      </c>
      <c r="AJ56" s="10"/>
      <c r="AK56" s="10"/>
      <c r="AL56" s="10"/>
      <c r="AM56" s="22"/>
      <c r="AO56" s="21" t="s">
        <v>46</v>
      </c>
      <c r="AP56" s="10">
        <v>1.8612967026681301E-2</v>
      </c>
      <c r="AQ56" s="10" t="s">
        <v>47</v>
      </c>
      <c r="AR56" s="10">
        <v>1.0869346571507992</v>
      </c>
      <c r="AS56" s="26" t="s">
        <v>23</v>
      </c>
      <c r="AT56" s="10"/>
      <c r="AU56" s="10"/>
      <c r="AV56" s="10"/>
      <c r="AW56" s="22"/>
      <c r="AY56" s="21" t="s">
        <v>46</v>
      </c>
      <c r="AZ56" s="10">
        <v>0.21221399555391912</v>
      </c>
      <c r="BA56" s="10" t="s">
        <v>47</v>
      </c>
      <c r="BB56" s="10">
        <v>6.1215602474152933</v>
      </c>
      <c r="BC56" s="26" t="s">
        <v>23</v>
      </c>
      <c r="BD56" s="10"/>
      <c r="BE56" s="10"/>
      <c r="BF56" s="10"/>
      <c r="BG56" s="22"/>
    </row>
    <row r="57" spans="21:59">
      <c r="U57" s="21"/>
      <c r="V57" s="10"/>
      <c r="W57" s="10"/>
      <c r="X57" s="10"/>
      <c r="Y57" s="10"/>
      <c r="Z57" s="10"/>
      <c r="AA57" s="10"/>
      <c r="AB57" s="10"/>
      <c r="AC57" s="22"/>
      <c r="AE57" s="21" t="s">
        <v>46</v>
      </c>
      <c r="AF57" s="10">
        <v>1.7974830520984763E-2</v>
      </c>
      <c r="AG57" s="10" t="s">
        <v>47</v>
      </c>
      <c r="AH57" s="10">
        <v>76.839543547805164</v>
      </c>
      <c r="AI57" s="26" t="s">
        <v>24</v>
      </c>
      <c r="AJ57" s="10"/>
      <c r="AK57" s="10"/>
      <c r="AL57" s="10"/>
      <c r="AM57" s="22"/>
      <c r="AO57" s="21" t="s">
        <v>46</v>
      </c>
      <c r="AP57" s="10">
        <v>2.9665904362572694E-2</v>
      </c>
      <c r="AQ57" s="10" t="s">
        <v>47</v>
      </c>
      <c r="AR57" s="10">
        <v>1.0426433920171883</v>
      </c>
      <c r="AS57" s="26" t="s">
        <v>24</v>
      </c>
      <c r="AT57" s="10"/>
      <c r="AU57" s="10"/>
      <c r="AV57" s="10"/>
      <c r="AW57" s="22"/>
      <c r="AY57" s="21" t="s">
        <v>46</v>
      </c>
      <c r="AZ57" s="10">
        <v>2.1636236546578407</v>
      </c>
      <c r="BA57" s="10" t="s">
        <v>47</v>
      </c>
      <c r="BB57" s="10">
        <v>0.74446893670130643</v>
      </c>
      <c r="BC57" s="26" t="s">
        <v>24</v>
      </c>
      <c r="BD57" s="10"/>
      <c r="BE57" s="10"/>
      <c r="BF57" s="10"/>
      <c r="BG57" s="22"/>
    </row>
    <row r="58" spans="21:59">
      <c r="U58" s="21" t="s">
        <v>46</v>
      </c>
      <c r="V58" s="10">
        <v>4.2125020901029207E-3</v>
      </c>
      <c r="W58" s="10" t="s">
        <v>47</v>
      </c>
      <c r="X58" s="10">
        <v>1.0215977942494829</v>
      </c>
      <c r="Y58" s="16" t="s">
        <v>120</v>
      </c>
      <c r="Z58" s="10"/>
      <c r="AA58" s="10"/>
      <c r="AB58" s="10"/>
      <c r="AC58" s="22"/>
      <c r="AE58" s="21"/>
      <c r="AF58" s="10"/>
      <c r="AG58" s="10"/>
      <c r="AH58" s="10"/>
      <c r="AI58" s="10"/>
      <c r="AJ58" s="10"/>
      <c r="AK58" s="10"/>
      <c r="AL58" s="10"/>
      <c r="AM58" s="22"/>
      <c r="AO58" s="21"/>
      <c r="AP58" s="10"/>
      <c r="AQ58" s="10"/>
      <c r="AR58" s="10"/>
      <c r="AS58" s="10"/>
      <c r="AT58" s="10"/>
      <c r="AU58" s="10"/>
      <c r="AV58" s="10"/>
      <c r="AW58" s="22"/>
      <c r="AY58" s="21"/>
      <c r="AZ58" s="10"/>
      <c r="BA58" s="10"/>
      <c r="BB58" s="10"/>
      <c r="BC58" s="10"/>
      <c r="BD58" s="10"/>
      <c r="BE58" s="10"/>
      <c r="BF58" s="10"/>
      <c r="BG58" s="22"/>
    </row>
    <row r="59" spans="21:59">
      <c r="U59" s="21" t="s">
        <v>46</v>
      </c>
      <c r="V59" s="10">
        <v>5.4496164453335565E-3</v>
      </c>
      <c r="W59" s="10" t="s">
        <v>47</v>
      </c>
      <c r="X59" s="10">
        <v>1.9393445875822115</v>
      </c>
      <c r="Y59" s="16" t="s">
        <v>121</v>
      </c>
      <c r="Z59" s="10"/>
      <c r="AA59" s="10"/>
      <c r="AB59" s="10"/>
      <c r="AC59" s="22"/>
      <c r="AE59" s="21" t="s">
        <v>48</v>
      </c>
      <c r="AF59" s="10">
        <f>AF55*AH55</f>
        <v>1.1241536017356628E-2</v>
      </c>
      <c r="AG59" s="26" t="s">
        <v>13</v>
      </c>
      <c r="AH59" s="10"/>
      <c r="AI59" s="10"/>
      <c r="AJ59" s="10" t="s">
        <v>53</v>
      </c>
      <c r="AK59" s="10">
        <f>AF59/MAX($V$64:$V$66)</f>
        <v>1.0636646766676745</v>
      </c>
      <c r="AL59" s="10"/>
      <c r="AM59" s="22"/>
      <c r="AO59" s="21" t="s">
        <v>48</v>
      </c>
      <c r="AP59" s="10">
        <f>AP55*AR55</f>
        <v>2.2099106432868453E-2</v>
      </c>
      <c r="AQ59" s="26" t="s">
        <v>13</v>
      </c>
      <c r="AR59" s="10"/>
      <c r="AS59" s="10"/>
      <c r="AT59" s="10" t="s">
        <v>53</v>
      </c>
      <c r="AU59" s="10">
        <f>AP59/MAX($V$64:$V$66)</f>
        <v>2.0909988512485183</v>
      </c>
      <c r="AV59" s="10"/>
      <c r="AW59" s="22"/>
      <c r="AY59" s="21" t="s">
        <v>48</v>
      </c>
      <c r="AZ59" s="10">
        <f>AZ55*BB55</f>
        <v>1.7097360513271206E-2</v>
      </c>
      <c r="BA59" s="26" t="s">
        <v>13</v>
      </c>
      <c r="BB59" s="10"/>
      <c r="BC59" s="10"/>
      <c r="BD59" s="10" t="s">
        <v>53</v>
      </c>
      <c r="BE59" s="10">
        <f>AZ59/MAX($V$64:$V$66)</f>
        <v>1.6177378619915295</v>
      </c>
      <c r="BF59" s="10"/>
      <c r="BG59" s="22"/>
    </row>
    <row r="60" spans="21:59">
      <c r="U60" s="21" t="s">
        <v>46</v>
      </c>
      <c r="V60" s="10">
        <v>3.9622374107747917E-2</v>
      </c>
      <c r="W60" s="10" t="s">
        <v>47</v>
      </c>
      <c r="X60" s="10">
        <v>0.22564187664706864</v>
      </c>
      <c r="Y60" s="16" t="s">
        <v>122</v>
      </c>
      <c r="Z60" s="10"/>
      <c r="AA60" s="10"/>
      <c r="AB60" s="10"/>
      <c r="AC60" s="22"/>
      <c r="AE60" s="21" t="s">
        <v>48</v>
      </c>
      <c r="AF60" s="10">
        <f t="shared" ref="AF60:AF61" si="30">AF56*AH56</f>
        <v>0.57394949118463767</v>
      </c>
      <c r="AG60" s="26" t="s">
        <v>23</v>
      </c>
      <c r="AH60" s="10"/>
      <c r="AI60" s="10"/>
      <c r="AJ60" s="10" t="s">
        <v>53</v>
      </c>
      <c r="AK60" s="10">
        <f t="shared" ref="AK60:AK61" si="31">AF60/MAX($V$64:$V$66)</f>
        <v>54.306617798662408</v>
      </c>
      <c r="AL60" s="10"/>
      <c r="AM60" s="22"/>
      <c r="AO60" s="21" t="s">
        <v>48</v>
      </c>
      <c r="AP60" s="10">
        <f t="shared" ref="AP60:AP61" si="32">AP56*AR56</f>
        <v>2.0231078933704971E-2</v>
      </c>
      <c r="AQ60" s="26" t="s">
        <v>23</v>
      </c>
      <c r="AR60" s="10"/>
      <c r="AS60" s="10"/>
      <c r="AT60" s="10" t="s">
        <v>53</v>
      </c>
      <c r="AU60" s="10">
        <f t="shared" ref="AU60:AU61" si="33">AP60/MAX($V$64:$V$66)</f>
        <v>1.9142476614790556</v>
      </c>
      <c r="AV60" s="10"/>
      <c r="AW60" s="22"/>
      <c r="AY60" s="21" t="s">
        <v>48</v>
      </c>
      <c r="AZ60" s="10">
        <f t="shared" ref="AZ60:AZ61" si="34">AZ56*BB56</f>
        <v>1.2990807591280371</v>
      </c>
      <c r="BA60" s="26" t="s">
        <v>23</v>
      </c>
      <c r="BB60" s="10"/>
      <c r="BC60" s="10"/>
      <c r="BD60" s="10" t="s">
        <v>53</v>
      </c>
      <c r="BE60" s="10">
        <f t="shared" ref="BE60:BE61" si="35">AZ60/MAX($V$64:$V$66)</f>
        <v>122.91792807403544</v>
      </c>
      <c r="BF60" s="10"/>
      <c r="BG60" s="22"/>
    </row>
    <row r="61" spans="21:59">
      <c r="U61" s="21" t="s">
        <v>46</v>
      </c>
      <c r="V61" s="10">
        <v>4.3616897704061722E-3</v>
      </c>
      <c r="W61" s="10" t="s">
        <v>47</v>
      </c>
      <c r="X61" s="10">
        <v>0.91927197913866787</v>
      </c>
      <c r="Y61" s="16" t="s">
        <v>123</v>
      </c>
      <c r="Z61" s="10"/>
      <c r="AA61" s="10"/>
      <c r="AB61" s="10"/>
      <c r="AC61" s="22"/>
      <c r="AE61" s="27" t="s">
        <v>48</v>
      </c>
      <c r="AF61" s="28">
        <f t="shared" si="30"/>
        <v>1.3811777725816261</v>
      </c>
      <c r="AG61" s="29" t="s">
        <v>24</v>
      </c>
      <c r="AH61" s="28"/>
      <c r="AI61" s="28"/>
      <c r="AJ61" s="28" t="s">
        <v>53</v>
      </c>
      <c r="AK61" s="28">
        <f t="shared" si="31"/>
        <v>130.68587839111561</v>
      </c>
      <c r="AL61" s="28"/>
      <c r="AM61" s="30"/>
      <c r="AO61" s="27" t="s">
        <v>48</v>
      </c>
      <c r="AP61" s="28">
        <f t="shared" si="32"/>
        <v>3.0930959151850297E-2</v>
      </c>
      <c r="AQ61" s="29" t="s">
        <v>24</v>
      </c>
      <c r="AR61" s="28"/>
      <c r="AS61" s="28"/>
      <c r="AT61" s="28" t="s">
        <v>53</v>
      </c>
      <c r="AU61" s="28">
        <f t="shared" si="33"/>
        <v>2.9266613223030129</v>
      </c>
      <c r="AV61" s="28"/>
      <c r="AW61" s="30"/>
      <c r="AY61" s="27" t="s">
        <v>48</v>
      </c>
      <c r="AZ61" s="28">
        <f t="shared" si="34"/>
        <v>1.6107506016049173</v>
      </c>
      <c r="BA61" s="29" t="s">
        <v>24</v>
      </c>
      <c r="BB61" s="28"/>
      <c r="BC61" s="28"/>
      <c r="BD61" s="28" t="s">
        <v>53</v>
      </c>
      <c r="BE61" s="28">
        <f t="shared" si="35"/>
        <v>152.40786625627229</v>
      </c>
      <c r="BF61" s="28"/>
      <c r="BG61" s="30"/>
    </row>
    <row r="62" spans="21:59">
      <c r="U62" s="21"/>
      <c r="V62" s="10"/>
      <c r="W62" s="10"/>
      <c r="X62" s="10"/>
      <c r="Y62" s="16"/>
      <c r="Z62" s="10"/>
      <c r="AA62" s="10"/>
      <c r="AB62" s="10"/>
      <c r="AC62" s="22"/>
    </row>
    <row r="63" spans="21:59">
      <c r="U63" s="21" t="s">
        <v>48</v>
      </c>
      <c r="V63" s="10">
        <f>V58*X58</f>
        <v>4.30348284352048E-3</v>
      </c>
      <c r="W63" s="16" t="s">
        <v>120</v>
      </c>
      <c r="X63" s="10"/>
      <c r="Y63" s="10"/>
      <c r="Z63" s="10"/>
      <c r="AA63" s="28">
        <f t="shared" ref="AA63:AA65" si="36">V63/MAX($V$63:$V$66)</f>
        <v>0.40719192468276733</v>
      </c>
      <c r="AB63" s="10"/>
      <c r="AC63" s="22"/>
    </row>
    <row r="64" spans="21:59">
      <c r="U64" s="21" t="s">
        <v>48</v>
      </c>
      <c r="V64" s="10">
        <f>V59*X59</f>
        <v>1.0568684157656643E-2</v>
      </c>
      <c r="W64" s="16" t="s">
        <v>130</v>
      </c>
      <c r="X64" s="10"/>
      <c r="Y64" s="10"/>
      <c r="Z64" s="10" t="s">
        <v>53</v>
      </c>
      <c r="AA64" s="28">
        <f t="shared" si="36"/>
        <v>1</v>
      </c>
      <c r="AB64" s="10"/>
      <c r="AC64" s="22"/>
    </row>
    <row r="65" spans="21:36">
      <c r="U65" s="21" t="s">
        <v>48</v>
      </c>
      <c r="V65" s="10">
        <f t="shared" ref="V65:V66" si="37">V60*X60</f>
        <v>8.9404668508844612E-3</v>
      </c>
      <c r="W65" s="16" t="s">
        <v>122</v>
      </c>
      <c r="X65" s="10"/>
      <c r="Y65" s="10"/>
      <c r="Z65" s="10" t="s">
        <v>53</v>
      </c>
      <c r="AA65" s="28">
        <f t="shared" si="36"/>
        <v>0.84593944880142957</v>
      </c>
      <c r="AB65" s="10"/>
      <c r="AC65" s="22"/>
      <c r="AI65" t="s">
        <v>55</v>
      </c>
      <c r="AJ65" t="s">
        <v>49</v>
      </c>
    </row>
    <row r="66" spans="21:36">
      <c r="U66" s="27" t="s">
        <v>48</v>
      </c>
      <c r="V66" s="28">
        <f t="shared" si="37"/>
        <v>4.0095791876301641E-3</v>
      </c>
      <c r="W66" s="16" t="s">
        <v>123</v>
      </c>
      <c r="X66" s="28"/>
      <c r="Y66" s="28"/>
      <c r="Z66" s="28" t="s">
        <v>53</v>
      </c>
      <c r="AA66" s="28">
        <f>V66/MAX($V$63:$V$66)</f>
        <v>0.37938300812266812</v>
      </c>
      <c r="AB66" s="28"/>
      <c r="AC66" s="30"/>
      <c r="AH66" t="s">
        <v>13</v>
      </c>
      <c r="AI66">
        <v>1.7097360513271206E-2</v>
      </c>
      <c r="AJ66">
        <v>3.4917859637091204E-5</v>
      </c>
    </row>
    <row r="67" spans="21:36">
      <c r="AH67" t="s">
        <v>23</v>
      </c>
      <c r="AI67">
        <v>1.2990807591280371</v>
      </c>
      <c r="AJ67">
        <v>4.1642404466364447E-6</v>
      </c>
    </row>
    <row r="68" spans="21:36">
      <c r="AH68" t="s">
        <v>24</v>
      </c>
      <c r="AI68">
        <v>1.6107506016049173</v>
      </c>
      <c r="AJ68">
        <v>1.7053540801159952E-5</v>
      </c>
    </row>
    <row r="71" spans="21:36">
      <c r="AG71" t="s">
        <v>13</v>
      </c>
    </row>
    <row r="72" spans="21:36">
      <c r="AG72" t="s">
        <v>23</v>
      </c>
    </row>
    <row r="73" spans="21:36">
      <c r="AG73" t="s">
        <v>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0EFB-876E-4F5D-8C14-B08763E12719}">
  <dimension ref="A1:Y165"/>
  <sheetViews>
    <sheetView topLeftCell="A140" zoomScale="85" zoomScaleNormal="85" workbookViewId="0">
      <selection activeCell="R13" sqref="R13:Y22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73</v>
      </c>
      <c r="D14" s="1">
        <v>0.51</v>
      </c>
      <c r="E14" s="6">
        <v>14626.8884</v>
      </c>
      <c r="F14" s="12"/>
      <c r="G14" s="5">
        <v>1</v>
      </c>
      <c r="H14" s="1" t="s">
        <v>73</v>
      </c>
      <c r="I14" s="1">
        <v>3.05</v>
      </c>
      <c r="J14" s="6">
        <v>14744.014999999999</v>
      </c>
      <c r="L14" s="1" t="s">
        <v>73</v>
      </c>
      <c r="M14">
        <f>(E25-E14)</f>
        <v>2379.7546000000002</v>
      </c>
      <c r="N14">
        <f>(J25-J14)</f>
        <v>2354.4462000000021</v>
      </c>
      <c r="O14">
        <f>(N14-M14)/J25</f>
        <v>-1.4801565885939531E-3</v>
      </c>
      <c r="R14" s="1" t="s">
        <v>73</v>
      </c>
      <c r="S14">
        <f t="shared" ref="S14:S22" si="0">O14</f>
        <v>-1.4801565885939531E-3</v>
      </c>
      <c r="T14">
        <f>O36</f>
        <v>-6.3689083897030957E-3</v>
      </c>
      <c r="U14">
        <f>O58</f>
        <v>5.5197879834185982E-3</v>
      </c>
      <c r="V14">
        <f>O80</f>
        <v>7.0935306930862236E-3</v>
      </c>
      <c r="W14">
        <f>O102</f>
        <v>9.7682038285188538E-3</v>
      </c>
      <c r="X14">
        <f>O124</f>
        <v>3.1365040448495993E-3</v>
      </c>
      <c r="Y14">
        <f>O146</f>
        <v>1.9930481897746297E-4</v>
      </c>
    </row>
    <row r="15" spans="1:25" ht="24">
      <c r="B15" s="5">
        <v>2</v>
      </c>
      <c r="C15" s="1" t="s">
        <v>74</v>
      </c>
      <c r="D15" s="1">
        <v>0.87</v>
      </c>
      <c r="E15" s="6">
        <v>24974.4899</v>
      </c>
      <c r="F15" s="12"/>
      <c r="G15" s="5">
        <v>2</v>
      </c>
      <c r="H15" s="1" t="s">
        <v>74</v>
      </c>
      <c r="I15" s="1">
        <v>5.23</v>
      </c>
      <c r="J15" s="6">
        <v>25312.934399999998</v>
      </c>
      <c r="L15" s="1" t="s">
        <v>74</v>
      </c>
      <c r="M15">
        <f>(E26-E15)</f>
        <v>3895.8561999999984</v>
      </c>
      <c r="N15">
        <f>(J26-J15)</f>
        <v>4001.1171000000031</v>
      </c>
      <c r="O15">
        <f>(N15-M15)/J26</f>
        <v>3.590800132148392E-3</v>
      </c>
      <c r="R15" s="1" t="s">
        <v>74</v>
      </c>
      <c r="S15">
        <f t="shared" si="0"/>
        <v>3.590800132148392E-3</v>
      </c>
      <c r="T15">
        <f>O37</f>
        <v>3.020759257618764E-3</v>
      </c>
      <c r="U15">
        <f>O59</f>
        <v>8.795122947962029E-3</v>
      </c>
      <c r="V15">
        <f>O81</f>
        <v>8.5816363951132894E-3</v>
      </c>
      <c r="W15">
        <f>O103</f>
        <v>9.3693233900051069E-3</v>
      </c>
      <c r="X15">
        <f>O125</f>
        <v>8.7261352557608963E-3</v>
      </c>
      <c r="Y15">
        <f>O147</f>
        <v>7.3297110267423991E-3</v>
      </c>
    </row>
    <row r="16" spans="1:25" ht="24">
      <c r="B16" s="5">
        <v>3</v>
      </c>
      <c r="C16" s="1" t="s">
        <v>75</v>
      </c>
      <c r="D16" s="1">
        <v>0.81</v>
      </c>
      <c r="E16" s="6">
        <v>23428.030500000001</v>
      </c>
      <c r="F16" s="12"/>
      <c r="G16" s="5">
        <v>3</v>
      </c>
      <c r="H16" s="1" t="s">
        <v>75</v>
      </c>
      <c r="I16" s="1">
        <v>4.95</v>
      </c>
      <c r="J16" s="6">
        <v>23936.5684</v>
      </c>
      <c r="L16" s="1" t="s">
        <v>75</v>
      </c>
      <c r="M16">
        <f>(E27-E16)</f>
        <v>1839.6188000000002</v>
      </c>
      <c r="N16">
        <f>(J27-J16)</f>
        <v>1869.4595000000008</v>
      </c>
      <c r="O16">
        <f>(N16-M16)/J27</f>
        <v>1.1563461109022769E-3</v>
      </c>
      <c r="R16" s="1" t="s">
        <v>75</v>
      </c>
      <c r="S16">
        <f t="shared" si="0"/>
        <v>1.1563461109022769E-3</v>
      </c>
      <c r="T16">
        <f>O38</f>
        <v>4.5602699087842938E-4</v>
      </c>
      <c r="U16">
        <f>O60</f>
        <v>6.7062837898233503E-3</v>
      </c>
      <c r="V16">
        <f>O82</f>
        <v>6.0411293977733769E-3</v>
      </c>
      <c r="W16">
        <f>O104</f>
        <v>6.3478145584468957E-3</v>
      </c>
      <c r="X16">
        <f>O126</f>
        <v>5.5069884110782947E-3</v>
      </c>
      <c r="Y16">
        <f>O148</f>
        <v>4.5683888526196099E-3</v>
      </c>
    </row>
    <row r="17" spans="2:25" ht="24">
      <c r="B17" s="5">
        <v>4</v>
      </c>
      <c r="C17" s="1" t="s">
        <v>62</v>
      </c>
      <c r="D17" s="1">
        <v>0.83</v>
      </c>
      <c r="E17" s="6">
        <v>23808.690600000002</v>
      </c>
      <c r="F17" s="12"/>
      <c r="G17" s="5">
        <v>4</v>
      </c>
      <c r="H17" s="1" t="s">
        <v>62</v>
      </c>
      <c r="I17" s="1">
        <v>5.03</v>
      </c>
      <c r="J17" s="6">
        <v>24333.440200000001</v>
      </c>
      <c r="L17" s="1" t="s">
        <v>62</v>
      </c>
      <c r="M17">
        <f>(E28-E17)</f>
        <v>2538.9515999999967</v>
      </c>
      <c r="N17">
        <f>(J28-J17)</f>
        <v>2612.7793999999994</v>
      </c>
      <c r="O17">
        <f>(N17-M17)/J28</f>
        <v>2.7398203197305923E-3</v>
      </c>
      <c r="R17" s="1" t="s">
        <v>62</v>
      </c>
      <c r="S17">
        <f t="shared" si="0"/>
        <v>2.7398203197305923E-3</v>
      </c>
      <c r="T17">
        <f>O39</f>
        <v>2.5234809764895496E-3</v>
      </c>
      <c r="U17">
        <f>O61</f>
        <v>6.5825484319772731E-3</v>
      </c>
      <c r="V17">
        <f>O83</f>
        <v>7.4196260439750956E-3</v>
      </c>
      <c r="W17">
        <f>O105</f>
        <v>7.2155259713665137E-3</v>
      </c>
      <c r="X17">
        <f>O127</f>
        <v>7.3871360654321188E-3</v>
      </c>
      <c r="Y17">
        <f>O149</f>
        <v>6.6184821905794179E-3</v>
      </c>
    </row>
    <row r="18" spans="2:25" ht="24">
      <c r="B18" s="5">
        <v>5</v>
      </c>
      <c r="C18" s="1" t="s">
        <v>63</v>
      </c>
      <c r="D18" s="1">
        <v>3.31</v>
      </c>
      <c r="E18" s="6">
        <v>95227.123699999996</v>
      </c>
      <c r="F18" s="12"/>
      <c r="G18" s="5">
        <v>5</v>
      </c>
      <c r="H18" s="1" t="s">
        <v>63</v>
      </c>
      <c r="I18" s="1">
        <v>20.12</v>
      </c>
      <c r="J18" s="6">
        <v>97326.919099999999</v>
      </c>
      <c r="L18" s="1" t="s">
        <v>63</v>
      </c>
      <c r="M18">
        <f>(E29-E18)</f>
        <v>9046.1831000000093</v>
      </c>
      <c r="N18">
        <f>(J29-J18)</f>
        <v>9334.3122000000003</v>
      </c>
      <c r="O18">
        <f>(N18-M18)/J29</f>
        <v>2.7013479639062727E-3</v>
      </c>
      <c r="R18" s="1" t="s">
        <v>63</v>
      </c>
      <c r="S18">
        <f t="shared" si="0"/>
        <v>2.7013479639062727E-3</v>
      </c>
      <c r="T18">
        <f>O40</f>
        <v>3.1539556630000819E-3</v>
      </c>
      <c r="U18">
        <f>O62</f>
        <v>6.1820581361819284E-3</v>
      </c>
      <c r="V18">
        <f>O84</f>
        <v>5.3134665757866191E-3</v>
      </c>
      <c r="W18">
        <f>O106</f>
        <v>6.1316833304511488E-3</v>
      </c>
      <c r="X18">
        <f>O128</f>
        <v>5.3788153950509203E-3</v>
      </c>
      <c r="Y18">
        <f>O150</f>
        <v>5.0012630885964493E-3</v>
      </c>
    </row>
    <row r="19" spans="2:25" ht="24">
      <c r="B19" s="5">
        <v>6</v>
      </c>
      <c r="C19" s="1" t="s">
        <v>64</v>
      </c>
      <c r="D19" s="1">
        <v>1.1000000000000001</v>
      </c>
      <c r="E19" s="6">
        <v>31577.997599999999</v>
      </c>
      <c r="F19" s="12"/>
      <c r="G19" s="5">
        <v>6</v>
      </c>
      <c r="H19" s="1" t="s">
        <v>64</v>
      </c>
      <c r="I19" s="1">
        <v>6.68</v>
      </c>
      <c r="J19" s="6">
        <v>32310.664400000001</v>
      </c>
      <c r="L19" s="1" t="s">
        <v>64</v>
      </c>
      <c r="M19">
        <f t="shared" ref="M19:M22" si="1">(E30-E19)</f>
        <v>3790.8742999999995</v>
      </c>
      <c r="N19">
        <f t="shared" ref="N19:N22" si="2">(J30-J19)</f>
        <v>3942.4545999999973</v>
      </c>
      <c r="O19">
        <f t="shared" ref="O19:O22" si="3">(N19-M19)/J30</f>
        <v>4.1811657639718612E-3</v>
      </c>
      <c r="R19" s="1" t="s">
        <v>64</v>
      </c>
      <c r="S19">
        <f t="shared" si="0"/>
        <v>4.1811657639718612E-3</v>
      </c>
      <c r="T19">
        <f t="shared" ref="T19:T22" si="4">O41</f>
        <v>9.7015794932592894E-3</v>
      </c>
      <c r="U19">
        <f t="shared" ref="U19:U22" si="5">O63</f>
        <v>8.1744045733165537E-3</v>
      </c>
      <c r="V19">
        <f t="shared" ref="V19:V22" si="6">O85</f>
        <v>7.3036622681938558E-3</v>
      </c>
      <c r="W19">
        <f t="shared" ref="W19:W22" si="7">O107</f>
        <v>9.0726484108367179E-3</v>
      </c>
      <c r="X19">
        <f t="shared" ref="X19:X22" si="8">O129</f>
        <v>1.1608133873182437E-2</v>
      </c>
      <c r="Y19">
        <f t="shared" ref="Y19:Y22" si="9">O151</f>
        <v>9.7565288053554963E-3</v>
      </c>
    </row>
    <row r="20" spans="2:25" ht="24">
      <c r="B20" s="5">
        <v>7</v>
      </c>
      <c r="C20" s="1" t="s">
        <v>65</v>
      </c>
      <c r="D20" s="1">
        <v>2.86</v>
      </c>
      <c r="E20" s="6">
        <v>82140.299499999994</v>
      </c>
      <c r="F20" s="12"/>
      <c r="G20" s="5">
        <v>7</v>
      </c>
      <c r="H20" s="1" t="s">
        <v>65</v>
      </c>
      <c r="I20" s="1">
        <v>18.12</v>
      </c>
      <c r="J20" s="6">
        <v>87636.5141</v>
      </c>
      <c r="L20" s="1" t="s">
        <v>65</v>
      </c>
      <c r="M20">
        <f t="shared" si="1"/>
        <v>9759.2585000000108</v>
      </c>
      <c r="N20">
        <f>(J31-J20)</f>
        <v>10406.078200000004</v>
      </c>
      <c r="O20">
        <f t="shared" si="3"/>
        <v>6.5973337181945641E-3</v>
      </c>
      <c r="R20" s="1" t="s">
        <v>65</v>
      </c>
      <c r="S20">
        <f t="shared" si="0"/>
        <v>6.5973337181945641E-3</v>
      </c>
      <c r="T20">
        <f t="shared" si="4"/>
        <v>1.3597881891096942E-2</v>
      </c>
      <c r="U20">
        <f t="shared" si="5"/>
        <v>1.9842637703051808E-2</v>
      </c>
      <c r="V20">
        <f t="shared" si="6"/>
        <v>2.4071943529873109E-2</v>
      </c>
      <c r="W20">
        <f t="shared" si="7"/>
        <v>2.9713503286601519E-2</v>
      </c>
      <c r="X20">
        <f t="shared" si="8"/>
        <v>3.4497345900622055E-2</v>
      </c>
      <c r="Y20">
        <f t="shared" si="9"/>
        <v>3.7336030490126737E-2</v>
      </c>
    </row>
    <row r="21" spans="2:25" ht="24">
      <c r="B21" s="5">
        <v>8</v>
      </c>
      <c r="C21" s="1" t="s">
        <v>76</v>
      </c>
      <c r="D21" s="1">
        <v>0.17</v>
      </c>
      <c r="E21" s="6">
        <v>4821.1531999999997</v>
      </c>
      <c r="F21" s="12"/>
      <c r="G21" s="5">
        <v>8</v>
      </c>
      <c r="H21" s="1" t="s">
        <v>76</v>
      </c>
      <c r="I21" s="1">
        <v>1</v>
      </c>
      <c r="J21" s="6">
        <v>4836.1716999999999</v>
      </c>
      <c r="L21" s="1" t="s">
        <v>76</v>
      </c>
      <c r="M21">
        <f t="shared" si="1"/>
        <v>1832.1747000000005</v>
      </c>
      <c r="N21">
        <f t="shared" si="2"/>
        <v>1879.4637000000002</v>
      </c>
      <c r="O21">
        <f t="shared" si="3"/>
        <v>7.0416270662936467E-3</v>
      </c>
      <c r="R21" s="1" t="s">
        <v>76</v>
      </c>
      <c r="S21">
        <f t="shared" si="0"/>
        <v>7.0416270662936467E-3</v>
      </c>
      <c r="T21">
        <f t="shared" si="4"/>
        <v>1.4420840454304995E-2</v>
      </c>
      <c r="U21">
        <f t="shared" si="5"/>
        <v>8.5301679497169994E-3</v>
      </c>
      <c r="V21">
        <f t="shared" si="6"/>
        <v>6.1492546042617039E-4</v>
      </c>
      <c r="W21">
        <f t="shared" si="7"/>
        <v>9.3640387452921681E-3</v>
      </c>
      <c r="X21">
        <f t="shared" si="8"/>
        <v>1.7401172234799832E-2</v>
      </c>
      <c r="Y21">
        <f t="shared" si="9"/>
        <v>8.0897223699426639E-3</v>
      </c>
    </row>
    <row r="22" spans="2:25" ht="24">
      <c r="B22" s="7">
        <v>9</v>
      </c>
      <c r="C22" s="8" t="s">
        <v>77</v>
      </c>
      <c r="D22" s="8">
        <v>0.81</v>
      </c>
      <c r="E22" s="9">
        <v>23165.4846</v>
      </c>
      <c r="F22" s="12"/>
      <c r="G22" s="7">
        <v>9</v>
      </c>
      <c r="H22" s="8" t="s">
        <v>77</v>
      </c>
      <c r="I22" s="8">
        <v>4.82</v>
      </c>
      <c r="J22" s="9">
        <v>23314.531999999999</v>
      </c>
      <c r="L22" s="8" t="s">
        <v>77</v>
      </c>
      <c r="M22">
        <f t="shared" si="1"/>
        <v>7275.648000000001</v>
      </c>
      <c r="N22">
        <f t="shared" si="2"/>
        <v>7483.4995000000017</v>
      </c>
      <c r="O22">
        <f t="shared" si="3"/>
        <v>6.7488566598810276E-3</v>
      </c>
      <c r="R22" s="8" t="s">
        <v>77</v>
      </c>
      <c r="S22">
        <f t="shared" si="0"/>
        <v>6.7488566598810276E-3</v>
      </c>
      <c r="T22">
        <f t="shared" si="4"/>
        <v>9.5201393143968562E-3</v>
      </c>
      <c r="U22">
        <f t="shared" si="5"/>
        <v>1.0528651478332275E-2</v>
      </c>
      <c r="V22">
        <f t="shared" si="6"/>
        <v>6.9619745584247267E-3</v>
      </c>
      <c r="W22">
        <f t="shared" si="7"/>
        <v>8.5316676370091916E-3</v>
      </c>
      <c r="X22">
        <f t="shared" si="8"/>
        <v>1.1434688807538869E-2</v>
      </c>
      <c r="Y22">
        <f t="shared" si="9"/>
        <v>8.5102931405259003E-3</v>
      </c>
    </row>
    <row r="23" spans="2:25">
      <c r="B23">
        <v>0.25</v>
      </c>
      <c r="C23" s="10" t="s">
        <v>5</v>
      </c>
      <c r="D23" s="10" t="s">
        <v>4</v>
      </c>
      <c r="E23" s="10"/>
      <c r="F23" s="10"/>
      <c r="G23">
        <v>0.25</v>
      </c>
      <c r="H23" s="10" t="s">
        <v>5</v>
      </c>
      <c r="I23" s="10" t="s">
        <v>6</v>
      </c>
      <c r="J23" s="10"/>
    </row>
    <row r="24" spans="2:25">
      <c r="B24" s="2"/>
      <c r="C24" s="3" t="s">
        <v>0</v>
      </c>
      <c r="D24" s="3" t="s">
        <v>1</v>
      </c>
      <c r="E24" s="4" t="s">
        <v>2</v>
      </c>
      <c r="G24" s="2"/>
      <c r="H24" s="3" t="s">
        <v>0</v>
      </c>
      <c r="I24" s="3" t="s">
        <v>1</v>
      </c>
      <c r="J24" s="4" t="s">
        <v>2</v>
      </c>
    </row>
    <row r="25" spans="2:25" ht="24">
      <c r="B25" s="5">
        <v>1</v>
      </c>
      <c r="C25" s="1" t="s">
        <v>73</v>
      </c>
      <c r="D25" s="1">
        <v>2.6</v>
      </c>
      <c r="E25" s="6">
        <v>17006.643</v>
      </c>
      <c r="G25" s="5">
        <v>1</v>
      </c>
      <c r="H25" s="1" t="s">
        <v>73</v>
      </c>
      <c r="I25" s="1">
        <v>1.9</v>
      </c>
      <c r="J25" s="6">
        <v>17098.461200000002</v>
      </c>
    </row>
    <row r="26" spans="2:25" ht="24">
      <c r="B26" s="5">
        <v>2</v>
      </c>
      <c r="C26" s="1" t="s">
        <v>74</v>
      </c>
      <c r="D26" s="1">
        <v>4.42</v>
      </c>
      <c r="E26" s="6">
        <v>28870.346099999999</v>
      </c>
      <c r="G26" s="5">
        <v>2</v>
      </c>
      <c r="H26" s="1" t="s">
        <v>74</v>
      </c>
      <c r="I26" s="1">
        <v>3.26</v>
      </c>
      <c r="J26" s="6">
        <v>29314.051500000001</v>
      </c>
    </row>
    <row r="27" spans="2:25" ht="24">
      <c r="B27" s="5">
        <v>3</v>
      </c>
      <c r="C27" s="1" t="s">
        <v>75</v>
      </c>
      <c r="D27" s="1">
        <v>3.86</v>
      </c>
      <c r="E27" s="6">
        <v>25267.649300000001</v>
      </c>
      <c r="G27" s="5">
        <v>3</v>
      </c>
      <c r="H27" s="1" t="s">
        <v>75</v>
      </c>
      <c r="I27" s="1">
        <v>2.87</v>
      </c>
      <c r="J27" s="6">
        <v>25806.027900000001</v>
      </c>
    </row>
    <row r="28" spans="2:25" ht="24">
      <c r="B28" s="5">
        <v>4</v>
      </c>
      <c r="C28" s="1" t="s">
        <v>62</v>
      </c>
      <c r="D28" s="1">
        <v>4.03</v>
      </c>
      <c r="E28" s="6">
        <v>26347.642199999998</v>
      </c>
      <c r="G28" s="5">
        <v>4</v>
      </c>
      <c r="H28" s="1" t="s">
        <v>62</v>
      </c>
      <c r="I28" s="1">
        <v>3</v>
      </c>
      <c r="J28" s="6">
        <v>26946.2196</v>
      </c>
    </row>
    <row r="29" spans="2:25" ht="24">
      <c r="B29" s="5">
        <v>5</v>
      </c>
      <c r="C29" s="1" t="s">
        <v>63</v>
      </c>
      <c r="D29" s="1">
        <v>15.95</v>
      </c>
      <c r="E29" s="6">
        <v>104273.30680000001</v>
      </c>
      <c r="G29" s="5">
        <v>5</v>
      </c>
      <c r="H29" s="1" t="s">
        <v>63</v>
      </c>
      <c r="I29" s="1">
        <v>11.86</v>
      </c>
      <c r="J29" s="6">
        <v>106661.2313</v>
      </c>
    </row>
    <row r="30" spans="2:25" ht="24">
      <c r="B30" s="5">
        <v>6</v>
      </c>
      <c r="C30" s="1" t="s">
        <v>64</v>
      </c>
      <c r="D30" s="1">
        <v>5.41</v>
      </c>
      <c r="E30" s="6">
        <v>35368.871899999998</v>
      </c>
      <c r="G30" s="5">
        <v>6</v>
      </c>
      <c r="H30" s="1" t="s">
        <v>64</v>
      </c>
      <c r="I30" s="1">
        <v>4.03</v>
      </c>
      <c r="J30" s="6">
        <v>36253.118999999999</v>
      </c>
    </row>
    <row r="31" spans="2:25" ht="24">
      <c r="B31" s="5">
        <v>7</v>
      </c>
      <c r="C31" s="1" t="s">
        <v>65</v>
      </c>
      <c r="D31" s="1">
        <v>14.06</v>
      </c>
      <c r="E31" s="6">
        <v>91899.558000000005</v>
      </c>
      <c r="G31" s="5">
        <v>7</v>
      </c>
      <c r="H31" s="1" t="s">
        <v>65</v>
      </c>
      <c r="I31" s="1">
        <v>10.9</v>
      </c>
      <c r="J31" s="6">
        <v>98042.592300000004</v>
      </c>
    </row>
    <row r="32" spans="2:25" ht="24">
      <c r="B32" s="5">
        <v>8</v>
      </c>
      <c r="C32" s="1" t="s">
        <v>76</v>
      </c>
      <c r="D32" s="1">
        <v>1.02</v>
      </c>
      <c r="E32" s="6">
        <v>6653.3279000000002</v>
      </c>
      <c r="G32" s="5">
        <v>8</v>
      </c>
      <c r="H32" s="1" t="s">
        <v>76</v>
      </c>
      <c r="I32" s="1">
        <v>0.75</v>
      </c>
      <c r="J32" s="6">
        <v>6715.6354000000001</v>
      </c>
    </row>
    <row r="33" spans="2:15" ht="24">
      <c r="B33" s="7">
        <v>9</v>
      </c>
      <c r="C33" s="8" t="s">
        <v>77</v>
      </c>
      <c r="D33" s="8">
        <v>4.66</v>
      </c>
      <c r="E33" s="9">
        <v>30441.132600000001</v>
      </c>
      <c r="G33" s="7">
        <v>9</v>
      </c>
      <c r="H33" s="8" t="s">
        <v>77</v>
      </c>
      <c r="I33" s="8">
        <v>3.43</v>
      </c>
      <c r="J33" s="9">
        <v>30798.031500000001</v>
      </c>
    </row>
    <row r="34" spans="2:15">
      <c r="B34">
        <v>0.5</v>
      </c>
      <c r="C34" s="10" t="s">
        <v>3</v>
      </c>
      <c r="D34" s="10" t="s">
        <v>4</v>
      </c>
      <c r="G34">
        <v>0.5</v>
      </c>
      <c r="H34" s="10" t="s">
        <v>3</v>
      </c>
      <c r="I34" s="10" t="s">
        <v>6</v>
      </c>
    </row>
    <row r="35" spans="2:15">
      <c r="B35" s="2"/>
      <c r="C35" s="3" t="s">
        <v>0</v>
      </c>
      <c r="D35" s="3" t="s">
        <v>1</v>
      </c>
      <c r="E35" s="4" t="s">
        <v>2</v>
      </c>
      <c r="G35" s="2"/>
      <c r="H35" s="3" t="s">
        <v>0</v>
      </c>
      <c r="I35" s="3" t="s">
        <v>1</v>
      </c>
      <c r="J35" s="4" t="s">
        <v>2</v>
      </c>
      <c r="L35" s="14" t="s">
        <v>37</v>
      </c>
      <c r="M35" t="s">
        <v>4</v>
      </c>
      <c r="N35" t="s">
        <v>6</v>
      </c>
      <c r="O35" t="s">
        <v>36</v>
      </c>
    </row>
    <row r="36" spans="2:15" ht="24">
      <c r="B36" s="5">
        <v>1</v>
      </c>
      <c r="C36" s="1" t="s">
        <v>73</v>
      </c>
      <c r="D36" s="1">
        <v>2.97</v>
      </c>
      <c r="E36" s="6">
        <v>12649.063</v>
      </c>
      <c r="G36" s="5">
        <v>1</v>
      </c>
      <c r="H36" s="1" t="s">
        <v>73</v>
      </c>
      <c r="I36" s="1">
        <v>2.9</v>
      </c>
      <c r="J36" s="6">
        <v>12720.160099999999</v>
      </c>
      <c r="L36" s="1" t="s">
        <v>73</v>
      </c>
      <c r="M36">
        <f t="shared" ref="M36:M41" si="10">(E47-E36)</f>
        <v>4458.4993000000013</v>
      </c>
      <c r="N36">
        <f t="shared" ref="N36:N42" si="11">(J47-J36)</f>
        <v>4349.7824000000019</v>
      </c>
      <c r="O36">
        <f>(N36-M36)/J47</f>
        <v>-6.3689083897030957E-3</v>
      </c>
    </row>
    <row r="37" spans="2:15" ht="24">
      <c r="B37" s="5">
        <v>2</v>
      </c>
      <c r="C37" s="1" t="s">
        <v>74</v>
      </c>
      <c r="D37" s="1">
        <v>5.08</v>
      </c>
      <c r="E37" s="6">
        <v>21656.383600000001</v>
      </c>
      <c r="G37" s="5">
        <v>2</v>
      </c>
      <c r="H37" s="1" t="s">
        <v>74</v>
      </c>
      <c r="I37" s="1">
        <v>5</v>
      </c>
      <c r="J37" s="6">
        <v>21919.0344</v>
      </c>
      <c r="L37" s="1" t="s">
        <v>74</v>
      </c>
      <c r="M37">
        <f t="shared" si="10"/>
        <v>7259.2067999999999</v>
      </c>
      <c r="N37">
        <f t="shared" si="11"/>
        <v>7347.6143000000011</v>
      </c>
      <c r="O37">
        <f>(N37-M37)/J48</f>
        <v>3.020759257618764E-3</v>
      </c>
    </row>
    <row r="38" spans="2:15" ht="24">
      <c r="B38" s="5">
        <v>3</v>
      </c>
      <c r="C38" s="1" t="s">
        <v>75</v>
      </c>
      <c r="D38" s="1">
        <v>5.13</v>
      </c>
      <c r="E38" s="6">
        <v>21859.655999999999</v>
      </c>
      <c r="G38" s="5">
        <v>3</v>
      </c>
      <c r="H38" s="1" t="s">
        <v>75</v>
      </c>
      <c r="I38" s="1">
        <v>5.08</v>
      </c>
      <c r="J38" s="6">
        <v>22280.127899999999</v>
      </c>
      <c r="L38" s="1" t="s">
        <v>75</v>
      </c>
      <c r="M38">
        <f t="shared" si="10"/>
        <v>3494.3058999999994</v>
      </c>
      <c r="N38">
        <f t="shared" si="11"/>
        <v>3506.0650999999998</v>
      </c>
      <c r="O38">
        <f>(N38-M38)/J49</f>
        <v>4.5602699087842938E-4</v>
      </c>
    </row>
    <row r="39" spans="2:15" ht="24">
      <c r="B39" s="5">
        <v>4</v>
      </c>
      <c r="C39" s="1" t="s">
        <v>62</v>
      </c>
      <c r="D39" s="1">
        <v>5.14</v>
      </c>
      <c r="E39" s="6">
        <v>21908.692800000001</v>
      </c>
      <c r="G39" s="5">
        <v>4</v>
      </c>
      <c r="H39" s="1" t="s">
        <v>62</v>
      </c>
      <c r="I39" s="1">
        <v>5.1100000000000003</v>
      </c>
      <c r="J39" s="6">
        <v>22380.768400000001</v>
      </c>
      <c r="L39" s="1" t="s">
        <v>62</v>
      </c>
      <c r="M39">
        <f t="shared" si="10"/>
        <v>4379.1965999999993</v>
      </c>
      <c r="N39">
        <f t="shared" si="11"/>
        <v>4446.8957000000009</v>
      </c>
      <c r="O39">
        <f>(N39-M39)/J50</f>
        <v>2.5234809764895496E-3</v>
      </c>
    </row>
    <row r="40" spans="2:15" ht="24">
      <c r="B40" s="5">
        <v>5</v>
      </c>
      <c r="C40" s="1" t="s">
        <v>63</v>
      </c>
      <c r="D40" s="1">
        <v>21.16</v>
      </c>
      <c r="E40" s="6">
        <v>90115.8223</v>
      </c>
      <c r="G40" s="5">
        <v>5</v>
      </c>
      <c r="H40" s="1" t="s">
        <v>63</v>
      </c>
      <c r="I40" s="1">
        <v>21.01</v>
      </c>
      <c r="J40" s="6">
        <v>92094.771699999998</v>
      </c>
      <c r="L40" s="1" t="s">
        <v>63</v>
      </c>
      <c r="M40">
        <f t="shared" si="10"/>
        <v>14556.738400000002</v>
      </c>
      <c r="N40">
        <f t="shared" si="11"/>
        <v>14894.176800000001</v>
      </c>
      <c r="O40">
        <f>(N40-M40)/J51</f>
        <v>3.1539556630000819E-3</v>
      </c>
    </row>
    <row r="41" spans="2:15" ht="24">
      <c r="B41" s="5">
        <v>6</v>
      </c>
      <c r="C41" s="1" t="s">
        <v>64</v>
      </c>
      <c r="D41" s="1">
        <v>6.86</v>
      </c>
      <c r="E41" s="6">
        <v>29225.2925</v>
      </c>
      <c r="G41" s="5">
        <v>6</v>
      </c>
      <c r="H41" s="1" t="s">
        <v>64</v>
      </c>
      <c r="I41" s="1">
        <v>6.83</v>
      </c>
      <c r="J41" s="6">
        <v>29935.150300000001</v>
      </c>
      <c r="L41" s="1" t="s">
        <v>64</v>
      </c>
      <c r="M41">
        <f t="shared" si="10"/>
        <v>6106.9255000000012</v>
      </c>
      <c r="N41">
        <f t="shared" si="11"/>
        <v>6460.0161000000007</v>
      </c>
      <c r="O41">
        <f t="shared" ref="O41:O44" si="12">(N41-M41)/J52</f>
        <v>9.7015794932592894E-3</v>
      </c>
    </row>
    <row r="42" spans="2:15" ht="24">
      <c r="B42" s="5">
        <v>7</v>
      </c>
      <c r="C42" s="1" t="s">
        <v>65</v>
      </c>
      <c r="D42" s="1">
        <v>18.149999999999999</v>
      </c>
      <c r="E42" s="6">
        <v>77321.250700000004</v>
      </c>
      <c r="G42" s="5">
        <v>7</v>
      </c>
      <c r="H42" s="1" t="s">
        <v>65</v>
      </c>
      <c r="I42" s="1">
        <v>18.72</v>
      </c>
      <c r="J42" s="6">
        <v>82055.936000000002</v>
      </c>
      <c r="L42" s="1" t="s">
        <v>65</v>
      </c>
      <c r="M42">
        <f t="shared" ref="M42:M44" si="13">(E53-E42)</f>
        <v>14690.662599999996</v>
      </c>
      <c r="N42">
        <f t="shared" si="11"/>
        <v>16024.346699999995</v>
      </c>
      <c r="O42">
        <f t="shared" si="12"/>
        <v>1.3597881891096942E-2</v>
      </c>
    </row>
    <row r="43" spans="2:15" ht="24">
      <c r="B43" s="5">
        <v>8</v>
      </c>
      <c r="C43" s="1" t="s">
        <v>76</v>
      </c>
      <c r="D43" s="1">
        <v>0.95</v>
      </c>
      <c r="E43" s="6">
        <v>4041.2222999999999</v>
      </c>
      <c r="G43" s="5">
        <v>8</v>
      </c>
      <c r="H43" s="1" t="s">
        <v>76</v>
      </c>
      <c r="I43" s="1">
        <v>0.92</v>
      </c>
      <c r="J43" s="6">
        <v>4043.79</v>
      </c>
      <c r="L43" s="1" t="s">
        <v>76</v>
      </c>
      <c r="M43">
        <f t="shared" si="13"/>
        <v>2540.4313999999999</v>
      </c>
      <c r="N43">
        <f t="shared" ref="N43:N44" si="14">(J54-J43)</f>
        <v>2636.7707</v>
      </c>
      <c r="O43">
        <f t="shared" si="12"/>
        <v>1.4420840454304995E-2</v>
      </c>
    </row>
    <row r="44" spans="2:15" ht="24">
      <c r="B44" s="7">
        <v>9</v>
      </c>
      <c r="C44" s="8" t="s">
        <v>77</v>
      </c>
      <c r="D44" s="8">
        <v>4.55</v>
      </c>
      <c r="E44" s="9">
        <v>19363.1378</v>
      </c>
      <c r="G44" s="7">
        <v>9</v>
      </c>
      <c r="H44" s="8" t="s">
        <v>77</v>
      </c>
      <c r="I44" s="8">
        <v>4.43</v>
      </c>
      <c r="J44" s="9">
        <v>19428.144899999999</v>
      </c>
      <c r="L44" s="8" t="s">
        <v>77</v>
      </c>
      <c r="M44">
        <f t="shared" si="13"/>
        <v>10964.628199999999</v>
      </c>
      <c r="N44">
        <f t="shared" si="14"/>
        <v>11256.752700000001</v>
      </c>
      <c r="O44">
        <f t="shared" si="12"/>
        <v>9.5201393143968562E-3</v>
      </c>
    </row>
    <row r="45" spans="2:15">
      <c r="B45">
        <v>0.5</v>
      </c>
      <c r="C45" s="10" t="s">
        <v>5</v>
      </c>
      <c r="D45" s="10" t="s">
        <v>4</v>
      </c>
      <c r="G45">
        <v>0.5</v>
      </c>
      <c r="H45" s="10" t="s">
        <v>5</v>
      </c>
      <c r="I45" s="10" t="s">
        <v>6</v>
      </c>
    </row>
    <row r="46" spans="2:15">
      <c r="B46" s="2"/>
      <c r="C46" s="3" t="s">
        <v>0</v>
      </c>
      <c r="D46" s="3" t="s">
        <v>1</v>
      </c>
      <c r="E46" s="4" t="s">
        <v>2</v>
      </c>
      <c r="G46" s="2"/>
      <c r="H46" s="3" t="s">
        <v>0</v>
      </c>
      <c r="I46" s="3" t="s">
        <v>1</v>
      </c>
      <c r="J46" s="4" t="s">
        <v>2</v>
      </c>
    </row>
    <row r="47" spans="2:15" ht="24">
      <c r="B47" s="5">
        <v>1</v>
      </c>
      <c r="C47" s="1" t="s">
        <v>73</v>
      </c>
      <c r="D47" s="1">
        <v>2.61</v>
      </c>
      <c r="E47" s="6">
        <v>17107.562300000001</v>
      </c>
      <c r="G47" s="5">
        <v>1</v>
      </c>
      <c r="H47" s="1" t="s">
        <v>73</v>
      </c>
      <c r="I47" s="1">
        <v>1.9</v>
      </c>
      <c r="J47" s="6">
        <v>17069.942500000001</v>
      </c>
    </row>
    <row r="48" spans="2:15" ht="24">
      <c r="B48" s="5">
        <v>2</v>
      </c>
      <c r="C48" s="1" t="s">
        <v>74</v>
      </c>
      <c r="D48" s="1">
        <v>4.42</v>
      </c>
      <c r="E48" s="6">
        <v>28915.590400000001</v>
      </c>
      <c r="G48" s="5">
        <v>2</v>
      </c>
      <c r="H48" s="1" t="s">
        <v>74</v>
      </c>
      <c r="I48" s="1">
        <v>3.25</v>
      </c>
      <c r="J48" s="6">
        <v>29266.648700000002</v>
      </c>
    </row>
    <row r="49" spans="2:15" ht="24">
      <c r="B49" s="5">
        <v>3</v>
      </c>
      <c r="C49" s="1" t="s">
        <v>75</v>
      </c>
      <c r="D49" s="1">
        <v>3.87</v>
      </c>
      <c r="E49" s="6">
        <v>25353.961899999998</v>
      </c>
      <c r="G49" s="5">
        <v>3</v>
      </c>
      <c r="H49" s="1" t="s">
        <v>75</v>
      </c>
      <c r="I49" s="1">
        <v>2.87</v>
      </c>
      <c r="J49" s="6">
        <v>25786.192999999999</v>
      </c>
    </row>
    <row r="50" spans="2:15" ht="24">
      <c r="B50" s="5">
        <v>4</v>
      </c>
      <c r="C50" s="1" t="s">
        <v>62</v>
      </c>
      <c r="D50" s="1">
        <v>4.0199999999999996</v>
      </c>
      <c r="E50" s="6">
        <v>26287.8894</v>
      </c>
      <c r="G50" s="5">
        <v>4</v>
      </c>
      <c r="H50" s="1" t="s">
        <v>62</v>
      </c>
      <c r="I50" s="1">
        <v>2.98</v>
      </c>
      <c r="J50" s="6">
        <v>26827.664100000002</v>
      </c>
    </row>
    <row r="51" spans="2:15" ht="24">
      <c r="B51" s="5">
        <v>5</v>
      </c>
      <c r="C51" s="1" t="s">
        <v>63</v>
      </c>
      <c r="D51" s="1">
        <v>15.99</v>
      </c>
      <c r="E51" s="6">
        <v>104672.5607</v>
      </c>
      <c r="G51" s="5">
        <v>5</v>
      </c>
      <c r="H51" s="1" t="s">
        <v>63</v>
      </c>
      <c r="I51" s="1">
        <v>11.89</v>
      </c>
      <c r="J51" s="6">
        <v>106988.9485</v>
      </c>
    </row>
    <row r="52" spans="2:15" ht="24">
      <c r="B52" s="5">
        <v>6</v>
      </c>
      <c r="C52" s="1" t="s">
        <v>64</v>
      </c>
      <c r="D52" s="1">
        <v>5.4</v>
      </c>
      <c r="E52" s="6">
        <v>35332.218000000001</v>
      </c>
      <c r="G52" s="5">
        <v>6</v>
      </c>
      <c r="H52" s="1" t="s">
        <v>64</v>
      </c>
      <c r="I52" s="1">
        <v>4.05</v>
      </c>
      <c r="J52" s="6">
        <v>36395.166400000002</v>
      </c>
    </row>
    <row r="53" spans="2:15" ht="24">
      <c r="B53" s="5">
        <v>7</v>
      </c>
      <c r="C53" s="1" t="s">
        <v>65</v>
      </c>
      <c r="D53" s="1">
        <v>14.06</v>
      </c>
      <c r="E53" s="6">
        <v>92011.9133</v>
      </c>
      <c r="G53" s="5">
        <v>7</v>
      </c>
      <c r="H53" s="1" t="s">
        <v>65</v>
      </c>
      <c r="I53" s="1">
        <v>10.9</v>
      </c>
      <c r="J53" s="6">
        <v>98080.282699999996</v>
      </c>
    </row>
    <row r="54" spans="2:15" ht="24">
      <c r="B54" s="5">
        <v>8</v>
      </c>
      <c r="C54" s="1" t="s">
        <v>76</v>
      </c>
      <c r="D54" s="1">
        <v>1.01</v>
      </c>
      <c r="E54" s="6">
        <v>6581.6536999999998</v>
      </c>
      <c r="G54" s="5">
        <v>8</v>
      </c>
      <c r="H54" s="1" t="s">
        <v>76</v>
      </c>
      <c r="I54" s="1">
        <v>0.74</v>
      </c>
      <c r="J54" s="6">
        <v>6680.5607</v>
      </c>
    </row>
    <row r="55" spans="2:15" ht="24">
      <c r="B55" s="7">
        <v>9</v>
      </c>
      <c r="C55" s="8" t="s">
        <v>77</v>
      </c>
      <c r="D55" s="8">
        <v>4.63</v>
      </c>
      <c r="E55" s="9">
        <v>30327.766</v>
      </c>
      <c r="G55" s="7">
        <v>9</v>
      </c>
      <c r="H55" s="8" t="s">
        <v>77</v>
      </c>
      <c r="I55" s="8">
        <v>3.41</v>
      </c>
      <c r="J55" s="9">
        <v>30684.8976</v>
      </c>
    </row>
    <row r="56" spans="2:15">
      <c r="B56">
        <v>0.75</v>
      </c>
      <c r="C56" s="10" t="s">
        <v>3</v>
      </c>
      <c r="D56" s="10" t="s">
        <v>4</v>
      </c>
      <c r="G56">
        <v>0.75</v>
      </c>
      <c r="H56" s="10" t="s">
        <v>3</v>
      </c>
      <c r="I56" s="10" t="s">
        <v>6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  <c r="L57" s="14" t="s">
        <v>37</v>
      </c>
      <c r="M57" t="s">
        <v>4</v>
      </c>
      <c r="N57" t="s">
        <v>6</v>
      </c>
      <c r="O57" t="s">
        <v>36</v>
      </c>
    </row>
    <row r="58" spans="2:15" ht="24">
      <c r="B58" s="5">
        <v>1</v>
      </c>
      <c r="C58" s="1" t="s">
        <v>73</v>
      </c>
      <c r="D58" s="1">
        <v>2.78</v>
      </c>
      <c r="E58" s="6">
        <v>11393.057500000001</v>
      </c>
      <c r="G58" s="5">
        <v>1</v>
      </c>
      <c r="H58" s="1" t="s">
        <v>73</v>
      </c>
      <c r="I58" s="1">
        <v>3.2</v>
      </c>
      <c r="J58" s="6">
        <v>11466.5949</v>
      </c>
      <c r="L58" s="1" t="s">
        <v>73</v>
      </c>
      <c r="M58">
        <f>(E69-E58)</f>
        <v>5549.5069999999996</v>
      </c>
      <c r="N58">
        <f>(J69-J58)</f>
        <v>5643.9536000000007</v>
      </c>
      <c r="O58">
        <f>(N58-M58)/J69</f>
        <v>5.5197879834185982E-3</v>
      </c>
    </row>
    <row r="59" spans="2:15" ht="24">
      <c r="B59" s="5">
        <v>2</v>
      </c>
      <c r="C59" s="1" t="s">
        <v>74</v>
      </c>
      <c r="D59" s="1">
        <v>4.7699999999999996</v>
      </c>
      <c r="E59" s="6">
        <v>19548.116600000001</v>
      </c>
      <c r="G59" s="5">
        <v>2</v>
      </c>
      <c r="H59" s="1" t="s">
        <v>74</v>
      </c>
      <c r="I59" s="1">
        <v>5.51</v>
      </c>
      <c r="J59" s="6">
        <v>19754.3377</v>
      </c>
      <c r="L59" s="1" t="s">
        <v>74</v>
      </c>
      <c r="M59">
        <f>(E70-E59)</f>
        <v>9249.9627</v>
      </c>
      <c r="N59">
        <f>(J70-J59)</f>
        <v>9507.3225999999995</v>
      </c>
      <c r="O59">
        <f>(N59-M59)/J70</f>
        <v>8.795122947962029E-3</v>
      </c>
    </row>
    <row r="60" spans="2:15" ht="24">
      <c r="B60" s="5">
        <v>3</v>
      </c>
      <c r="C60" s="1" t="s">
        <v>75</v>
      </c>
      <c r="D60" s="1">
        <v>5.0599999999999996</v>
      </c>
      <c r="E60" s="6">
        <v>20775.145700000001</v>
      </c>
      <c r="G60" s="5">
        <v>3</v>
      </c>
      <c r="H60" s="1" t="s">
        <v>75</v>
      </c>
      <c r="I60" s="1">
        <v>5.91</v>
      </c>
      <c r="J60" s="6">
        <v>21181.716400000001</v>
      </c>
      <c r="L60" s="1" t="s">
        <v>75</v>
      </c>
      <c r="M60">
        <f>(E71-E60)</f>
        <v>4478.0950999999986</v>
      </c>
      <c r="N60">
        <f>(J71-J60)</f>
        <v>4651.3388999999988</v>
      </c>
      <c r="O60">
        <f>(N60-M60)/J71</f>
        <v>6.7062837898233503E-3</v>
      </c>
    </row>
    <row r="61" spans="2:15" ht="24">
      <c r="B61" s="5">
        <v>4</v>
      </c>
      <c r="C61" s="1" t="s">
        <v>62</v>
      </c>
      <c r="D61" s="1">
        <v>5.0599999999999996</v>
      </c>
      <c r="E61" s="6">
        <v>20764.590700000001</v>
      </c>
      <c r="G61" s="5">
        <v>4</v>
      </c>
      <c r="H61" s="1" t="s">
        <v>62</v>
      </c>
      <c r="I61" s="1">
        <v>5.91</v>
      </c>
      <c r="J61" s="6">
        <v>21192.541700000002</v>
      </c>
      <c r="L61" s="1" t="s">
        <v>62</v>
      </c>
      <c r="M61">
        <f>(E72-E61)</f>
        <v>5410.9140000000007</v>
      </c>
      <c r="N61">
        <f>(J72-J61)</f>
        <v>5587.1928999999982</v>
      </c>
      <c r="O61">
        <f>(N61-M61)/J72</f>
        <v>6.5825484319772731E-3</v>
      </c>
    </row>
    <row r="62" spans="2:15" ht="24">
      <c r="B62" s="5">
        <v>5</v>
      </c>
      <c r="C62" s="1" t="s">
        <v>63</v>
      </c>
      <c r="D62" s="1">
        <v>21.2</v>
      </c>
      <c r="E62" s="6">
        <v>86961.8223</v>
      </c>
      <c r="G62" s="5">
        <v>5</v>
      </c>
      <c r="H62" s="1" t="s">
        <v>63</v>
      </c>
      <c r="I62" s="1">
        <v>24.78</v>
      </c>
      <c r="J62" s="6">
        <v>88861.419099999999</v>
      </c>
      <c r="L62" s="1" t="s">
        <v>63</v>
      </c>
      <c r="M62">
        <f>(E73-E62)</f>
        <v>17643.112599999993</v>
      </c>
      <c r="N62">
        <f>(J73-J62)</f>
        <v>18305.625499999995</v>
      </c>
      <c r="O62">
        <f>(N62-M62)/J73</f>
        <v>6.1820581361819284E-3</v>
      </c>
    </row>
    <row r="63" spans="2:15" ht="24">
      <c r="B63" s="5">
        <v>6</v>
      </c>
      <c r="C63" s="1" t="s">
        <v>64</v>
      </c>
      <c r="D63" s="1">
        <v>6.76</v>
      </c>
      <c r="E63" s="6">
        <v>27716.0416</v>
      </c>
      <c r="G63" s="5">
        <v>6</v>
      </c>
      <c r="H63" s="1" t="s">
        <v>64</v>
      </c>
      <c r="I63" s="1">
        <v>7.89</v>
      </c>
      <c r="J63" s="6">
        <v>28308.2726</v>
      </c>
      <c r="L63" s="1" t="s">
        <v>64</v>
      </c>
      <c r="M63">
        <f t="shared" ref="M63:M66" si="15">(E74-E63)</f>
        <v>7746.103699999996</v>
      </c>
      <c r="N63">
        <f t="shared" ref="N63:N66" si="16">(J74-J63)</f>
        <v>8043.2558000000026</v>
      </c>
      <c r="O63">
        <f t="shared" ref="O63:O66" si="17">(N63-M63)/J74</f>
        <v>8.1744045733165537E-3</v>
      </c>
    </row>
    <row r="64" spans="2:15" ht="24">
      <c r="B64" s="5">
        <v>7</v>
      </c>
      <c r="C64" s="1" t="s">
        <v>65</v>
      </c>
      <c r="D64" s="1">
        <v>18.22</v>
      </c>
      <c r="E64" s="6">
        <v>74749.870999999999</v>
      </c>
      <c r="G64" s="5">
        <v>7</v>
      </c>
      <c r="H64" s="1" t="s">
        <v>65</v>
      </c>
      <c r="I64" s="1">
        <v>21.94</v>
      </c>
      <c r="J64" s="6">
        <v>78691.375</v>
      </c>
      <c r="L64" s="1" t="s">
        <v>65</v>
      </c>
      <c r="M64">
        <f t="shared" si="15"/>
        <v>17442.770000000004</v>
      </c>
      <c r="N64">
        <f t="shared" si="16"/>
        <v>19388.942200000005</v>
      </c>
      <c r="O64">
        <f t="shared" si="17"/>
        <v>1.9842637703051808E-2</v>
      </c>
    </row>
    <row r="65" spans="2:15" ht="24">
      <c r="B65" s="5">
        <v>8</v>
      </c>
      <c r="C65" s="1" t="s">
        <v>76</v>
      </c>
      <c r="D65" s="1">
        <v>0.89</v>
      </c>
      <c r="E65" s="6">
        <v>3646.6012999999998</v>
      </c>
      <c r="G65" s="5">
        <v>8</v>
      </c>
      <c r="H65" s="1" t="s">
        <v>76</v>
      </c>
      <c r="I65" s="1">
        <v>1</v>
      </c>
      <c r="J65" s="6">
        <v>3603.5338000000002</v>
      </c>
      <c r="L65" s="1" t="s">
        <v>76</v>
      </c>
      <c r="M65">
        <f t="shared" si="15"/>
        <v>2981.6257000000001</v>
      </c>
      <c r="N65">
        <f t="shared" si="16"/>
        <v>3038.2815000000001</v>
      </c>
      <c r="O65">
        <f t="shared" si="17"/>
        <v>8.5301679497169994E-3</v>
      </c>
    </row>
    <row r="66" spans="2:15" ht="24">
      <c r="B66" s="7">
        <v>9</v>
      </c>
      <c r="C66" s="8" t="s">
        <v>77</v>
      </c>
      <c r="D66" s="8">
        <v>4.2699999999999996</v>
      </c>
      <c r="E66" s="9">
        <v>17505.932400000002</v>
      </c>
      <c r="G66" s="7">
        <v>9</v>
      </c>
      <c r="H66" s="8" t="s">
        <v>77</v>
      </c>
      <c r="I66" s="8">
        <v>4.87</v>
      </c>
      <c r="J66" s="9">
        <v>17462.051800000001</v>
      </c>
      <c r="L66" s="8" t="s">
        <v>77</v>
      </c>
      <c r="M66">
        <f t="shared" si="15"/>
        <v>12831.612999999998</v>
      </c>
      <c r="N66">
        <f t="shared" si="16"/>
        <v>13153.958299999998</v>
      </c>
      <c r="O66">
        <f t="shared" si="17"/>
        <v>1.0528651478332275E-2</v>
      </c>
    </row>
    <row r="67" spans="2:15">
      <c r="B67">
        <v>0.75</v>
      </c>
      <c r="C67" s="10" t="s">
        <v>5</v>
      </c>
      <c r="D67" s="10" t="s">
        <v>4</v>
      </c>
      <c r="G67">
        <v>0.75</v>
      </c>
      <c r="H67" s="10" t="s">
        <v>5</v>
      </c>
      <c r="I67" s="10" t="s">
        <v>6</v>
      </c>
    </row>
    <row r="68" spans="2:15">
      <c r="B68" s="2"/>
      <c r="C68" s="3" t="s">
        <v>0</v>
      </c>
      <c r="D68" s="3" t="s">
        <v>1</v>
      </c>
      <c r="E68" s="4" t="s">
        <v>2</v>
      </c>
      <c r="G68" s="2"/>
      <c r="H68" s="3" t="s">
        <v>0</v>
      </c>
      <c r="I68" s="3" t="s">
        <v>1</v>
      </c>
      <c r="J68" s="4" t="s">
        <v>2</v>
      </c>
    </row>
    <row r="69" spans="2:15" ht="24">
      <c r="B69" s="5">
        <v>1</v>
      </c>
      <c r="C69" s="1" t="s">
        <v>73</v>
      </c>
      <c r="D69" s="1">
        <v>1.99</v>
      </c>
      <c r="E69" s="6">
        <v>16942.5645</v>
      </c>
      <c r="G69" s="5">
        <v>1</v>
      </c>
      <c r="H69" s="1" t="s">
        <v>73</v>
      </c>
      <c r="I69" s="1">
        <v>1.9</v>
      </c>
      <c r="J69" s="6">
        <v>17110.548500000001</v>
      </c>
    </row>
    <row r="70" spans="2:15" ht="24">
      <c r="B70" s="5">
        <v>2</v>
      </c>
      <c r="C70" s="1" t="s">
        <v>74</v>
      </c>
      <c r="D70" s="1">
        <v>3.38</v>
      </c>
      <c r="E70" s="6">
        <v>28798.079300000001</v>
      </c>
      <c r="G70" s="5">
        <v>2</v>
      </c>
      <c r="H70" s="1" t="s">
        <v>74</v>
      </c>
      <c r="I70" s="1">
        <v>3.25</v>
      </c>
      <c r="J70" s="6">
        <v>29261.6603</v>
      </c>
    </row>
    <row r="71" spans="2:15" ht="24">
      <c r="B71" s="5">
        <v>3</v>
      </c>
      <c r="C71" s="1" t="s">
        <v>75</v>
      </c>
      <c r="D71" s="1">
        <v>2.96</v>
      </c>
      <c r="E71" s="6">
        <v>25253.2408</v>
      </c>
      <c r="G71" s="5">
        <v>3</v>
      </c>
      <c r="H71" s="1" t="s">
        <v>75</v>
      </c>
      <c r="I71" s="1">
        <v>2.87</v>
      </c>
      <c r="J71" s="6">
        <v>25833.0553</v>
      </c>
    </row>
    <row r="72" spans="2:15" ht="24">
      <c r="B72" s="5">
        <v>4</v>
      </c>
      <c r="C72" s="1" t="s">
        <v>62</v>
      </c>
      <c r="D72" s="1">
        <v>3.07</v>
      </c>
      <c r="E72" s="6">
        <v>26175.504700000001</v>
      </c>
      <c r="G72" s="5">
        <v>4</v>
      </c>
      <c r="H72" s="1" t="s">
        <v>62</v>
      </c>
      <c r="I72" s="1">
        <v>2.98</v>
      </c>
      <c r="J72" s="6">
        <v>26779.7346</v>
      </c>
    </row>
    <row r="73" spans="2:15" ht="24">
      <c r="B73" s="5">
        <v>5</v>
      </c>
      <c r="C73" s="1" t="s">
        <v>63</v>
      </c>
      <c r="D73" s="1">
        <v>12.28</v>
      </c>
      <c r="E73" s="6">
        <v>104604.93489999999</v>
      </c>
      <c r="G73" s="5">
        <v>5</v>
      </c>
      <c r="H73" s="1" t="s">
        <v>63</v>
      </c>
      <c r="I73" s="1">
        <v>11.91</v>
      </c>
      <c r="J73" s="6">
        <v>107167.04459999999</v>
      </c>
    </row>
    <row r="74" spans="2:15" ht="24">
      <c r="B74" s="5">
        <v>6</v>
      </c>
      <c r="C74" s="1" t="s">
        <v>64</v>
      </c>
      <c r="D74" s="1">
        <v>4.16</v>
      </c>
      <c r="E74" s="6">
        <v>35462.145299999996</v>
      </c>
      <c r="G74" s="5">
        <v>6</v>
      </c>
      <c r="H74" s="1" t="s">
        <v>64</v>
      </c>
      <c r="I74" s="1">
        <v>4.04</v>
      </c>
      <c r="J74" s="6">
        <v>36351.528400000003</v>
      </c>
    </row>
    <row r="75" spans="2:15" ht="24">
      <c r="B75" s="5">
        <v>7</v>
      </c>
      <c r="C75" s="1" t="s">
        <v>65</v>
      </c>
      <c r="D75" s="1">
        <v>10.82</v>
      </c>
      <c r="E75" s="6">
        <v>92192.641000000003</v>
      </c>
      <c r="G75" s="5">
        <v>7</v>
      </c>
      <c r="H75" s="1" t="s">
        <v>65</v>
      </c>
      <c r="I75" s="1">
        <v>10.9</v>
      </c>
      <c r="J75" s="6">
        <v>98080.317200000005</v>
      </c>
    </row>
    <row r="76" spans="2:15" ht="24">
      <c r="B76" s="5">
        <v>8</v>
      </c>
      <c r="C76" s="1" t="s">
        <v>76</v>
      </c>
      <c r="D76" s="1">
        <v>0.78</v>
      </c>
      <c r="E76" s="6">
        <v>6628.2269999999999</v>
      </c>
      <c r="G76" s="5">
        <v>8</v>
      </c>
      <c r="H76" s="1" t="s">
        <v>76</v>
      </c>
      <c r="I76" s="1">
        <v>0.74</v>
      </c>
      <c r="J76" s="6">
        <v>6641.8153000000002</v>
      </c>
    </row>
    <row r="77" spans="2:15" ht="24">
      <c r="B77" s="7">
        <v>9</v>
      </c>
      <c r="C77" s="8" t="s">
        <v>77</v>
      </c>
      <c r="D77" s="8">
        <v>3.56</v>
      </c>
      <c r="E77" s="9">
        <v>30337.545399999999</v>
      </c>
      <c r="G77" s="7">
        <v>9</v>
      </c>
      <c r="H77" s="8" t="s">
        <v>77</v>
      </c>
      <c r="I77" s="8">
        <v>3.4</v>
      </c>
      <c r="J77" s="9">
        <v>30616.0101</v>
      </c>
    </row>
    <row r="78" spans="2:15">
      <c r="B78">
        <v>1</v>
      </c>
      <c r="C78" s="10" t="s">
        <v>3</v>
      </c>
      <c r="D78" s="10" t="s">
        <v>4</v>
      </c>
      <c r="G78">
        <v>1</v>
      </c>
      <c r="H78" s="10" t="s">
        <v>3</v>
      </c>
      <c r="I78" s="10" t="s">
        <v>6</v>
      </c>
    </row>
    <row r="79" spans="2:15">
      <c r="B79" s="2"/>
      <c r="C79" s="3" t="s">
        <v>0</v>
      </c>
      <c r="D79" s="3" t="s">
        <v>1</v>
      </c>
      <c r="E79" s="4" t="s">
        <v>2</v>
      </c>
      <c r="G79" s="2"/>
      <c r="H79" s="3" t="s">
        <v>0</v>
      </c>
      <c r="I79" s="3" t="s">
        <v>1</v>
      </c>
      <c r="J79" s="4" t="s">
        <v>2</v>
      </c>
      <c r="L79" s="14" t="s">
        <v>37</v>
      </c>
      <c r="M79" t="s">
        <v>4</v>
      </c>
      <c r="N79" t="s">
        <v>6</v>
      </c>
      <c r="O79" t="s">
        <v>36</v>
      </c>
    </row>
    <row r="80" spans="2:15" ht="24">
      <c r="B80" s="5">
        <v>1</v>
      </c>
      <c r="C80" s="1" t="s">
        <v>73</v>
      </c>
      <c r="D80" s="1">
        <v>3.1</v>
      </c>
      <c r="E80" s="6">
        <v>10635.9961</v>
      </c>
      <c r="G80" s="5">
        <v>1</v>
      </c>
      <c r="H80" s="1" t="s">
        <v>73</v>
      </c>
      <c r="I80" s="1">
        <v>3.07</v>
      </c>
      <c r="J80" s="6">
        <v>10657.1854</v>
      </c>
      <c r="L80" s="1" t="s">
        <v>73</v>
      </c>
      <c r="M80">
        <f>(E91-E80)</f>
        <v>6269.9524999999994</v>
      </c>
      <c r="N80">
        <f>(J91-J80)</f>
        <v>6390.8834999999981</v>
      </c>
      <c r="O80">
        <f>(N80-M80)/J91</f>
        <v>7.0935306930862236E-3</v>
      </c>
    </row>
    <row r="81" spans="2:15" ht="24">
      <c r="B81" s="5">
        <v>2</v>
      </c>
      <c r="C81" s="1" t="s">
        <v>74</v>
      </c>
      <c r="D81" s="1">
        <v>5.33</v>
      </c>
      <c r="E81" s="6">
        <v>18256.7739</v>
      </c>
      <c r="G81" s="5">
        <v>2</v>
      </c>
      <c r="H81" s="1" t="s">
        <v>74</v>
      </c>
      <c r="I81" s="1">
        <v>5.32</v>
      </c>
      <c r="J81" s="6">
        <v>18449.660400000001</v>
      </c>
      <c r="L81" s="1" t="s">
        <v>74</v>
      </c>
      <c r="M81">
        <f>(E92-E81)</f>
        <v>10530.153200000001</v>
      </c>
      <c r="N81">
        <f>(J92-J81)</f>
        <v>10781.000100000001</v>
      </c>
      <c r="O81">
        <f>(N81-M81)/J92</f>
        <v>8.5816363951132894E-3</v>
      </c>
    </row>
    <row r="82" spans="2:15" ht="24">
      <c r="B82" s="5">
        <v>3</v>
      </c>
      <c r="C82" s="1" t="s">
        <v>75</v>
      </c>
      <c r="D82" s="1">
        <v>5.86</v>
      </c>
      <c r="E82" s="6">
        <v>20090.228899999998</v>
      </c>
      <c r="G82" s="5">
        <v>3</v>
      </c>
      <c r="H82" s="1" t="s">
        <v>75</v>
      </c>
      <c r="I82" s="1">
        <v>5.91</v>
      </c>
      <c r="J82" s="6">
        <v>20492.518</v>
      </c>
      <c r="L82" s="1" t="s">
        <v>75</v>
      </c>
      <c r="M82">
        <f>(E93-E82)</f>
        <v>5161.9965000000011</v>
      </c>
      <c r="N82">
        <f>(J93-J82)</f>
        <v>5317.9206999999988</v>
      </c>
      <c r="O82">
        <f>(N82-M82)/J93</f>
        <v>6.0411293977733769E-3</v>
      </c>
    </row>
    <row r="83" spans="2:15" ht="24">
      <c r="B83" s="5">
        <v>4</v>
      </c>
      <c r="C83" s="1" t="s">
        <v>62</v>
      </c>
      <c r="D83" s="1">
        <v>5.86</v>
      </c>
      <c r="E83" s="6">
        <v>20071.900300000001</v>
      </c>
      <c r="G83" s="5">
        <v>4</v>
      </c>
      <c r="H83" s="1" t="s">
        <v>62</v>
      </c>
      <c r="I83" s="1">
        <v>5.91</v>
      </c>
      <c r="J83" s="6">
        <v>20494.0445</v>
      </c>
      <c r="L83" s="1" t="s">
        <v>62</v>
      </c>
      <c r="M83">
        <f>(E94-E83)</f>
        <v>6046.8590000000004</v>
      </c>
      <c r="N83">
        <f>(J94-J83)</f>
        <v>6245.2546000000002</v>
      </c>
      <c r="O83">
        <f>(N83-M83)/J94</f>
        <v>7.4196260439750956E-3</v>
      </c>
    </row>
    <row r="84" spans="2:15" ht="24">
      <c r="B84" s="5">
        <v>5</v>
      </c>
      <c r="C84" s="1" t="s">
        <v>63</v>
      </c>
      <c r="D84" s="1">
        <v>24.83</v>
      </c>
      <c r="E84" s="6">
        <v>85076.925799999997</v>
      </c>
      <c r="G84" s="5">
        <v>5</v>
      </c>
      <c r="H84" s="1" t="s">
        <v>63</v>
      </c>
      <c r="I84" s="1">
        <v>25.06</v>
      </c>
      <c r="J84" s="6">
        <v>86944.035699999993</v>
      </c>
      <c r="L84" s="1" t="s">
        <v>63</v>
      </c>
      <c r="M84">
        <f>(E95-E84)</f>
        <v>19719.304900000003</v>
      </c>
      <c r="N84">
        <f>(J95-J84)</f>
        <v>20289.084500000012</v>
      </c>
      <c r="O84">
        <f>(N84-M84)/J95</f>
        <v>5.3134665757866191E-3</v>
      </c>
    </row>
    <row r="85" spans="2:15" ht="24">
      <c r="B85" s="5">
        <v>6</v>
      </c>
      <c r="C85" s="1" t="s">
        <v>64</v>
      </c>
      <c r="D85" s="1">
        <v>7.8</v>
      </c>
      <c r="E85" s="6">
        <v>26742.642199999998</v>
      </c>
      <c r="G85" s="5">
        <v>6</v>
      </c>
      <c r="H85" s="1" t="s">
        <v>64</v>
      </c>
      <c r="I85" s="1">
        <v>7.88</v>
      </c>
      <c r="J85" s="6">
        <v>27340.945299999999</v>
      </c>
      <c r="L85" s="1" t="s">
        <v>64</v>
      </c>
      <c r="M85">
        <f t="shared" ref="M85:M88" si="18">(E96-E85)</f>
        <v>8803.7613000000019</v>
      </c>
      <c r="N85">
        <f t="shared" ref="N85:N88" si="19">(J96-J85)</f>
        <v>9069.6923000000024</v>
      </c>
      <c r="O85">
        <f t="shared" ref="O85:O88" si="20">(N85-M85)/J96</f>
        <v>7.3036622681938558E-3</v>
      </c>
    </row>
    <row r="86" spans="2:15" ht="24">
      <c r="B86" s="5">
        <v>7</v>
      </c>
      <c r="C86" s="1" t="s">
        <v>65</v>
      </c>
      <c r="D86" s="1">
        <v>21.4</v>
      </c>
      <c r="E86" s="6">
        <v>73315.983600000007</v>
      </c>
      <c r="G86" s="5">
        <v>7</v>
      </c>
      <c r="H86" s="1" t="s">
        <v>65</v>
      </c>
      <c r="I86" s="1">
        <v>22.09</v>
      </c>
      <c r="J86" s="6">
        <v>76626.166599999997</v>
      </c>
      <c r="L86" s="1" t="s">
        <v>65</v>
      </c>
      <c r="M86">
        <f t="shared" si="18"/>
        <v>19122.768299999996</v>
      </c>
      <c r="N86">
        <f t="shared" si="19"/>
        <v>21484.482300000003</v>
      </c>
      <c r="O86">
        <f t="shared" si="20"/>
        <v>2.4071943529873109E-2</v>
      </c>
    </row>
    <row r="87" spans="2:15" ht="24">
      <c r="B87" s="5">
        <v>8</v>
      </c>
      <c r="C87" s="1" t="s">
        <v>76</v>
      </c>
      <c r="D87" s="1">
        <v>1</v>
      </c>
      <c r="E87" s="6">
        <v>3429.3611999999998</v>
      </c>
      <c r="G87" s="5">
        <v>8</v>
      </c>
      <c r="H87" s="1" t="s">
        <v>76</v>
      </c>
      <c r="I87" s="1">
        <v>0.99</v>
      </c>
      <c r="J87" s="6">
        <v>3432.7293</v>
      </c>
      <c r="L87" s="1" t="s">
        <v>76</v>
      </c>
      <c r="M87">
        <f t="shared" si="18"/>
        <v>3210.9803999999999</v>
      </c>
      <c r="N87">
        <f t="shared" si="19"/>
        <v>3215.0682999999999</v>
      </c>
      <c r="O87">
        <f t="shared" si="20"/>
        <v>6.1492546042617039E-4</v>
      </c>
    </row>
    <row r="88" spans="2:15" ht="24">
      <c r="B88" s="7">
        <v>9</v>
      </c>
      <c r="C88" s="8" t="s">
        <v>77</v>
      </c>
      <c r="D88" s="8">
        <v>4.82</v>
      </c>
      <c r="E88" s="9">
        <v>16498.899300000001</v>
      </c>
      <c r="G88" s="7">
        <v>9</v>
      </c>
      <c r="H88" s="8" t="s">
        <v>77</v>
      </c>
      <c r="I88" s="8">
        <v>4.7699999999999996</v>
      </c>
      <c r="J88" s="9">
        <v>16540.2497</v>
      </c>
      <c r="L88" s="8" t="s">
        <v>77</v>
      </c>
      <c r="M88">
        <f t="shared" si="18"/>
        <v>13842.388899999998</v>
      </c>
      <c r="N88">
        <f t="shared" si="19"/>
        <v>14055.395</v>
      </c>
      <c r="O88">
        <f t="shared" si="20"/>
        <v>6.9619745584247267E-3</v>
      </c>
    </row>
    <row r="89" spans="2:15">
      <c r="B89">
        <v>1</v>
      </c>
      <c r="C89" s="10" t="s">
        <v>5</v>
      </c>
      <c r="D89" s="10" t="s">
        <v>4</v>
      </c>
      <c r="G89">
        <v>1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73</v>
      </c>
      <c r="D91" s="1">
        <v>1.98</v>
      </c>
      <c r="E91" s="6">
        <v>16905.9486</v>
      </c>
      <c r="G91" s="5">
        <v>1</v>
      </c>
      <c r="H91" s="1" t="s">
        <v>73</v>
      </c>
      <c r="I91" s="1">
        <v>1.9</v>
      </c>
      <c r="J91" s="6">
        <v>17048.068899999998</v>
      </c>
    </row>
    <row r="92" spans="2:15" ht="24">
      <c r="B92" s="5">
        <v>2</v>
      </c>
      <c r="C92" s="1" t="s">
        <v>74</v>
      </c>
      <c r="D92" s="1">
        <v>3.37</v>
      </c>
      <c r="E92" s="6">
        <v>28786.927100000001</v>
      </c>
      <c r="G92" s="5">
        <v>2</v>
      </c>
      <c r="H92" s="1" t="s">
        <v>74</v>
      </c>
      <c r="I92" s="1">
        <v>3.25</v>
      </c>
      <c r="J92" s="6">
        <v>29230.660500000002</v>
      </c>
    </row>
    <row r="93" spans="2:15" ht="24">
      <c r="B93" s="5">
        <v>3</v>
      </c>
      <c r="C93" s="1" t="s">
        <v>75</v>
      </c>
      <c r="D93" s="1">
        <v>2.96</v>
      </c>
      <c r="E93" s="6">
        <v>25252.225399999999</v>
      </c>
      <c r="G93" s="5">
        <v>3</v>
      </c>
      <c r="H93" s="1" t="s">
        <v>75</v>
      </c>
      <c r="I93" s="1">
        <v>2.87</v>
      </c>
      <c r="J93" s="6">
        <v>25810.438699999999</v>
      </c>
    </row>
    <row r="94" spans="2:15" ht="24">
      <c r="B94" s="5">
        <v>4</v>
      </c>
      <c r="C94" s="1" t="s">
        <v>62</v>
      </c>
      <c r="D94" s="1">
        <v>3.06</v>
      </c>
      <c r="E94" s="6">
        <v>26118.759300000002</v>
      </c>
      <c r="G94" s="5">
        <v>4</v>
      </c>
      <c r="H94" s="1" t="s">
        <v>62</v>
      </c>
      <c r="I94" s="1">
        <v>2.97</v>
      </c>
      <c r="J94" s="6">
        <v>26739.2991</v>
      </c>
    </row>
    <row r="95" spans="2:15" ht="24">
      <c r="B95" s="5">
        <v>5</v>
      </c>
      <c r="C95" s="1" t="s">
        <v>63</v>
      </c>
      <c r="D95" s="1">
        <v>12.28</v>
      </c>
      <c r="E95" s="6">
        <v>104796.2307</v>
      </c>
      <c r="G95" s="5">
        <v>5</v>
      </c>
      <c r="H95" s="1" t="s">
        <v>63</v>
      </c>
      <c r="I95" s="1">
        <v>11.92</v>
      </c>
      <c r="J95" s="6">
        <v>107233.1202</v>
      </c>
    </row>
    <row r="96" spans="2:15" ht="24">
      <c r="B96" s="5">
        <v>6</v>
      </c>
      <c r="C96" s="1" t="s">
        <v>64</v>
      </c>
      <c r="D96" s="1">
        <v>4.17</v>
      </c>
      <c r="E96" s="6">
        <v>35546.4035</v>
      </c>
      <c r="G96" s="5">
        <v>6</v>
      </c>
      <c r="H96" s="1" t="s">
        <v>64</v>
      </c>
      <c r="I96" s="1">
        <v>4.05</v>
      </c>
      <c r="J96" s="6">
        <v>36410.637600000002</v>
      </c>
    </row>
    <row r="97" spans="2:15" ht="24">
      <c r="B97" s="5">
        <v>7</v>
      </c>
      <c r="C97" s="1" t="s">
        <v>65</v>
      </c>
      <c r="D97" s="1">
        <v>10.84</v>
      </c>
      <c r="E97" s="6">
        <v>92438.751900000003</v>
      </c>
      <c r="G97" s="5">
        <v>7</v>
      </c>
      <c r="H97" s="1" t="s">
        <v>65</v>
      </c>
      <c r="I97" s="1">
        <v>10.91</v>
      </c>
      <c r="J97" s="6">
        <v>98110.6489</v>
      </c>
    </row>
    <row r="98" spans="2:15" ht="24">
      <c r="B98" s="5">
        <v>8</v>
      </c>
      <c r="C98" s="1" t="s">
        <v>76</v>
      </c>
      <c r="D98" s="1">
        <v>0.78</v>
      </c>
      <c r="E98" s="6">
        <v>6640.3415999999997</v>
      </c>
      <c r="G98" s="5">
        <v>8</v>
      </c>
      <c r="H98" s="1" t="s">
        <v>76</v>
      </c>
      <c r="I98" s="1">
        <v>0.74</v>
      </c>
      <c r="J98" s="6">
        <v>6647.7975999999999</v>
      </c>
    </row>
    <row r="99" spans="2:15" ht="24">
      <c r="B99" s="7">
        <v>9</v>
      </c>
      <c r="C99" s="8" t="s">
        <v>77</v>
      </c>
      <c r="D99" s="8">
        <v>3.56</v>
      </c>
      <c r="E99" s="9">
        <v>30341.288199999999</v>
      </c>
      <c r="G99" s="7">
        <v>9</v>
      </c>
      <c r="H99" s="8" t="s">
        <v>77</v>
      </c>
      <c r="I99" s="8">
        <v>3.4</v>
      </c>
      <c r="J99" s="9">
        <v>30595.644700000001</v>
      </c>
    </row>
    <row r="100" spans="2:15">
      <c r="B100">
        <v>1.25</v>
      </c>
      <c r="C100" s="10" t="s">
        <v>3</v>
      </c>
      <c r="D100" s="10" t="s">
        <v>4</v>
      </c>
      <c r="G100">
        <v>1.25</v>
      </c>
      <c r="H100" s="10" t="s">
        <v>3</v>
      </c>
      <c r="I100" s="10" t="s">
        <v>6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  <c r="L101" s="14" t="s">
        <v>37</v>
      </c>
      <c r="M101" t="s">
        <v>4</v>
      </c>
      <c r="N101" t="s">
        <v>6</v>
      </c>
      <c r="O101" t="s">
        <v>36</v>
      </c>
    </row>
    <row r="102" spans="2:15" ht="24">
      <c r="B102" s="5">
        <v>1</v>
      </c>
      <c r="C102" s="1" t="s">
        <v>73</v>
      </c>
      <c r="D102" s="1">
        <v>3.08</v>
      </c>
      <c r="E102" s="6">
        <v>10201.906199999999</v>
      </c>
      <c r="G102" s="5">
        <v>1</v>
      </c>
      <c r="H102" s="1" t="s">
        <v>73</v>
      </c>
      <c r="I102" s="1">
        <v>3.07</v>
      </c>
      <c r="J102" s="6">
        <v>10177.911599999999</v>
      </c>
      <c r="L102" s="1" t="s">
        <v>73</v>
      </c>
      <c r="M102">
        <f>(E113-E102)</f>
        <v>6717.0589999999993</v>
      </c>
      <c r="N102">
        <f>(J113-J102)</f>
        <v>6883.7204999999994</v>
      </c>
      <c r="O102">
        <f>(N102-M102)/J113</f>
        <v>9.7682038285188538E-3</v>
      </c>
    </row>
    <row r="103" spans="2:15" ht="24">
      <c r="B103" s="5">
        <v>2</v>
      </c>
      <c r="C103" s="1" t="s">
        <v>74</v>
      </c>
      <c r="D103" s="1">
        <v>5.27</v>
      </c>
      <c r="E103" s="6">
        <v>17474.368299999998</v>
      </c>
      <c r="G103" s="5">
        <v>2</v>
      </c>
      <c r="H103" s="1" t="s">
        <v>74</v>
      </c>
      <c r="I103" s="1">
        <v>5.33</v>
      </c>
      <c r="J103" s="6">
        <v>17637.7</v>
      </c>
      <c r="L103" s="1" t="s">
        <v>74</v>
      </c>
      <c r="M103">
        <f>(E114-E103)</f>
        <v>11307.288200000003</v>
      </c>
      <c r="N103">
        <f>(J114-J103)</f>
        <v>11581.0481</v>
      </c>
      <c r="O103">
        <f>(N103-M103)/J114</f>
        <v>9.3693233900051069E-3</v>
      </c>
    </row>
    <row r="104" spans="2:15" ht="24">
      <c r="B104" s="5">
        <v>3</v>
      </c>
      <c r="C104" s="1" t="s">
        <v>75</v>
      </c>
      <c r="D104" s="1">
        <v>5.93</v>
      </c>
      <c r="E104" s="6">
        <v>19681.198899999999</v>
      </c>
      <c r="G104" s="5">
        <v>3</v>
      </c>
      <c r="H104" s="1" t="s">
        <v>75</v>
      </c>
      <c r="I104" s="1">
        <v>6.06</v>
      </c>
      <c r="J104" s="6">
        <v>20068.074100000002</v>
      </c>
      <c r="L104" s="1" t="s">
        <v>75</v>
      </c>
      <c r="M104">
        <f>(E115-E104)</f>
        <v>5574.0825000000004</v>
      </c>
      <c r="N104">
        <f>(J115-J104)</f>
        <v>5737.8939999999966</v>
      </c>
      <c r="O104">
        <f>(N104-M104)/J115</f>
        <v>6.3478145584468957E-3</v>
      </c>
    </row>
    <row r="105" spans="2:15" ht="24">
      <c r="B105" s="5">
        <v>4</v>
      </c>
      <c r="C105" s="1" t="s">
        <v>62</v>
      </c>
      <c r="D105" s="1">
        <v>5.92</v>
      </c>
      <c r="E105" s="6">
        <v>19646.774399999998</v>
      </c>
      <c r="G105" s="5">
        <v>4</v>
      </c>
      <c r="H105" s="1" t="s">
        <v>62</v>
      </c>
      <c r="I105" s="1">
        <v>6.06</v>
      </c>
      <c r="J105" s="6">
        <v>20048.867699999999</v>
      </c>
      <c r="L105" s="1" t="s">
        <v>62</v>
      </c>
      <c r="M105">
        <f>(E116-E105)</f>
        <v>6449.6385000000009</v>
      </c>
      <c r="N105">
        <f>(J116-J105)</f>
        <v>6642.2288000000008</v>
      </c>
      <c r="O105">
        <f>(N105-M105)/J116</f>
        <v>7.2155259713665137E-3</v>
      </c>
    </row>
    <row r="106" spans="2:15" ht="24">
      <c r="B106" s="5">
        <v>5</v>
      </c>
      <c r="C106" s="1" t="s">
        <v>63</v>
      </c>
      <c r="D106" s="1">
        <v>25.32</v>
      </c>
      <c r="E106" s="6">
        <v>83982.168000000005</v>
      </c>
      <c r="G106" s="5">
        <v>5</v>
      </c>
      <c r="H106" s="1" t="s">
        <v>63</v>
      </c>
      <c r="I106" s="1">
        <v>25.93</v>
      </c>
      <c r="J106" s="6">
        <v>85836.916100000002</v>
      </c>
      <c r="L106" s="1" t="s">
        <v>63</v>
      </c>
      <c r="M106">
        <f>(E117-E106)</f>
        <v>20837.406199999998</v>
      </c>
      <c r="N106">
        <f>(J117-J106)</f>
        <v>21495.534799999994</v>
      </c>
      <c r="O106">
        <f>(N106-M106)/J117</f>
        <v>6.1316833304511488E-3</v>
      </c>
    </row>
    <row r="107" spans="2:15" ht="24">
      <c r="B107" s="5">
        <v>6</v>
      </c>
      <c r="C107" s="1" t="s">
        <v>64</v>
      </c>
      <c r="D107" s="1">
        <v>7.86</v>
      </c>
      <c r="E107" s="6">
        <v>26065.829900000001</v>
      </c>
      <c r="G107" s="5">
        <v>6</v>
      </c>
      <c r="H107" s="1" t="s">
        <v>64</v>
      </c>
      <c r="I107" s="1">
        <v>8.0500000000000007</v>
      </c>
      <c r="J107" s="6">
        <v>26658.065399999999</v>
      </c>
      <c r="L107" s="1" t="s">
        <v>64</v>
      </c>
      <c r="M107">
        <f t="shared" ref="M107:M110" si="21">(E118-E107)</f>
        <v>9442.0972000000002</v>
      </c>
      <c r="N107">
        <f t="shared" ref="N107:N110" si="22">(J118-J107)</f>
        <v>9772.6200000000026</v>
      </c>
      <c r="O107">
        <f t="shared" ref="O107:O110" si="23">(N107-M107)/J118</f>
        <v>9.0726484108367179E-3</v>
      </c>
    </row>
    <row r="108" spans="2:15" ht="24">
      <c r="B108" s="5">
        <v>7</v>
      </c>
      <c r="C108" s="1" t="s">
        <v>65</v>
      </c>
      <c r="D108" s="1">
        <v>21.85</v>
      </c>
      <c r="E108" s="6">
        <v>72472.252500000002</v>
      </c>
      <c r="G108" s="5">
        <v>7</v>
      </c>
      <c r="H108" s="1" t="s">
        <v>65</v>
      </c>
      <c r="I108" s="1">
        <v>22.7</v>
      </c>
      <c r="J108" s="6">
        <v>75132.131200000003</v>
      </c>
      <c r="L108" s="1" t="s">
        <v>65</v>
      </c>
      <c r="M108">
        <f t="shared" si="21"/>
        <v>20130.304699999993</v>
      </c>
      <c r="N108">
        <f t="shared" si="22"/>
        <v>23047.56749999999</v>
      </c>
      <c r="O108">
        <f t="shared" si="23"/>
        <v>2.9713503286601519E-2</v>
      </c>
    </row>
    <row r="109" spans="2:15" ht="24">
      <c r="B109" s="5">
        <v>8</v>
      </c>
      <c r="C109" s="1" t="s">
        <v>76</v>
      </c>
      <c r="D109" s="1">
        <v>0.99</v>
      </c>
      <c r="E109" s="6">
        <v>3271.4863999999998</v>
      </c>
      <c r="G109" s="5">
        <v>8</v>
      </c>
      <c r="H109" s="1" t="s">
        <v>76</v>
      </c>
      <c r="I109" s="1">
        <v>0.98</v>
      </c>
      <c r="J109" s="6">
        <v>3259.2058000000002</v>
      </c>
      <c r="L109" s="1" t="s">
        <v>76</v>
      </c>
      <c r="M109">
        <f t="shared" si="21"/>
        <v>3332.5479000000005</v>
      </c>
      <c r="N109">
        <f t="shared" si="22"/>
        <v>3394.8568</v>
      </c>
      <c r="O109">
        <f t="shared" si="23"/>
        <v>9.3640387452921681E-3</v>
      </c>
    </row>
    <row r="110" spans="2:15" ht="24">
      <c r="B110" s="7">
        <v>9</v>
      </c>
      <c r="C110" s="8" t="s">
        <v>77</v>
      </c>
      <c r="D110" s="8">
        <v>4.79</v>
      </c>
      <c r="E110" s="9">
        <v>15892.1093</v>
      </c>
      <c r="G110" s="7">
        <v>9</v>
      </c>
      <c r="H110" s="8" t="s">
        <v>77</v>
      </c>
      <c r="I110" s="8">
        <v>4.82</v>
      </c>
      <c r="J110" s="9">
        <v>15949.4092</v>
      </c>
      <c r="L110" s="8" t="s">
        <v>77</v>
      </c>
      <c r="M110">
        <f t="shared" si="21"/>
        <v>14371.831099999999</v>
      </c>
      <c r="N110">
        <f t="shared" si="22"/>
        <v>14632.7479</v>
      </c>
      <c r="O110">
        <f t="shared" si="23"/>
        <v>8.5316676370091916E-3</v>
      </c>
    </row>
    <row r="111" spans="2:15">
      <c r="B111">
        <v>1.25</v>
      </c>
      <c r="C111" s="10" t="s">
        <v>5</v>
      </c>
      <c r="D111" s="10" t="s">
        <v>4</v>
      </c>
      <c r="G111">
        <v>1.25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73</v>
      </c>
      <c r="D113" s="1">
        <v>1.98</v>
      </c>
      <c r="E113" s="6">
        <v>16918.965199999999</v>
      </c>
      <c r="G113" s="5">
        <v>1</v>
      </c>
      <c r="H113" s="1" t="s">
        <v>73</v>
      </c>
      <c r="I113" s="1">
        <v>1.9</v>
      </c>
      <c r="J113" s="6">
        <v>17061.632099999999</v>
      </c>
    </row>
    <row r="114" spans="2:15" ht="24">
      <c r="B114" s="5">
        <v>2</v>
      </c>
      <c r="C114" s="1" t="s">
        <v>74</v>
      </c>
      <c r="D114" s="1">
        <v>3.37</v>
      </c>
      <c r="E114" s="6">
        <v>28781.656500000001</v>
      </c>
      <c r="G114" s="5">
        <v>2</v>
      </c>
      <c r="H114" s="1" t="s">
        <v>74</v>
      </c>
      <c r="I114" s="1">
        <v>3.25</v>
      </c>
      <c r="J114" s="6">
        <v>29218.748100000001</v>
      </c>
    </row>
    <row r="115" spans="2:15" ht="24">
      <c r="B115" s="5">
        <v>3</v>
      </c>
      <c r="C115" s="1" t="s">
        <v>75</v>
      </c>
      <c r="D115" s="1">
        <v>2.96</v>
      </c>
      <c r="E115" s="6">
        <v>25255.2814</v>
      </c>
      <c r="G115" s="5">
        <v>3</v>
      </c>
      <c r="H115" s="1" t="s">
        <v>75</v>
      </c>
      <c r="I115" s="1">
        <v>2.87</v>
      </c>
      <c r="J115" s="6">
        <v>25805.968099999998</v>
      </c>
    </row>
    <row r="116" spans="2:15" ht="24">
      <c r="B116" s="5">
        <v>4</v>
      </c>
      <c r="C116" s="1" t="s">
        <v>62</v>
      </c>
      <c r="D116" s="1">
        <v>3.06</v>
      </c>
      <c r="E116" s="6">
        <v>26096.412899999999</v>
      </c>
      <c r="G116" s="5">
        <v>4</v>
      </c>
      <c r="H116" s="1" t="s">
        <v>62</v>
      </c>
      <c r="I116" s="1">
        <v>2.97</v>
      </c>
      <c r="J116" s="6">
        <v>26691.0965</v>
      </c>
    </row>
    <row r="117" spans="2:15" ht="24">
      <c r="B117" s="5">
        <v>5</v>
      </c>
      <c r="C117" s="1" t="s">
        <v>63</v>
      </c>
      <c r="D117" s="1">
        <v>12.29</v>
      </c>
      <c r="E117" s="6">
        <v>104819.5742</v>
      </c>
      <c r="G117" s="5">
        <v>5</v>
      </c>
      <c r="H117" s="1" t="s">
        <v>63</v>
      </c>
      <c r="I117" s="1">
        <v>11.93</v>
      </c>
      <c r="J117" s="6">
        <v>107332.4509</v>
      </c>
    </row>
    <row r="118" spans="2:15" ht="24">
      <c r="B118" s="5">
        <v>6</v>
      </c>
      <c r="C118" s="1" t="s">
        <v>64</v>
      </c>
      <c r="D118" s="1">
        <v>4.16</v>
      </c>
      <c r="E118" s="6">
        <v>35507.927100000001</v>
      </c>
      <c r="G118" s="5">
        <v>6</v>
      </c>
      <c r="H118" s="1" t="s">
        <v>64</v>
      </c>
      <c r="I118" s="1">
        <v>4.05</v>
      </c>
      <c r="J118" s="6">
        <v>36430.685400000002</v>
      </c>
    </row>
    <row r="119" spans="2:15" ht="24">
      <c r="B119" s="5">
        <v>7</v>
      </c>
      <c r="C119" s="1" t="s">
        <v>65</v>
      </c>
      <c r="D119" s="1">
        <v>10.85</v>
      </c>
      <c r="E119" s="6">
        <v>92602.557199999996</v>
      </c>
      <c r="G119" s="5">
        <v>7</v>
      </c>
      <c r="H119" s="1" t="s">
        <v>65</v>
      </c>
      <c r="I119" s="1">
        <v>10.91</v>
      </c>
      <c r="J119" s="6">
        <v>98179.698699999994</v>
      </c>
    </row>
    <row r="120" spans="2:15" ht="24">
      <c r="B120" s="5">
        <v>8</v>
      </c>
      <c r="C120" s="1" t="s">
        <v>76</v>
      </c>
      <c r="D120" s="1">
        <v>0.77</v>
      </c>
      <c r="E120" s="6">
        <v>6604.0343000000003</v>
      </c>
      <c r="G120" s="5">
        <v>8</v>
      </c>
      <c r="H120" s="1" t="s">
        <v>76</v>
      </c>
      <c r="I120" s="1">
        <v>0.74</v>
      </c>
      <c r="J120" s="6">
        <v>6654.0626000000002</v>
      </c>
    </row>
    <row r="121" spans="2:15" ht="24">
      <c r="B121" s="7">
        <v>9</v>
      </c>
      <c r="C121" s="8" t="s">
        <v>77</v>
      </c>
      <c r="D121" s="8">
        <v>3.55</v>
      </c>
      <c r="E121" s="9">
        <v>30263.940399999999</v>
      </c>
      <c r="G121" s="7">
        <v>9</v>
      </c>
      <c r="H121" s="8" t="s">
        <v>77</v>
      </c>
      <c r="I121" s="8">
        <v>3.4</v>
      </c>
      <c r="J121" s="9">
        <v>30582.1571</v>
      </c>
    </row>
    <row r="122" spans="2:15">
      <c r="B122">
        <v>1.5</v>
      </c>
      <c r="C122" s="10" t="s">
        <v>3</v>
      </c>
      <c r="D122" s="10" t="s">
        <v>4</v>
      </c>
      <c r="G122">
        <v>1.5</v>
      </c>
      <c r="H122" s="10" t="s">
        <v>3</v>
      </c>
      <c r="I122" s="10" t="s">
        <v>6</v>
      </c>
    </row>
    <row r="123" spans="2:15">
      <c r="B123" s="2"/>
      <c r="C123" s="3" t="s">
        <v>0</v>
      </c>
      <c r="D123" s="3" t="s">
        <v>1</v>
      </c>
      <c r="E123" s="4" t="s">
        <v>2</v>
      </c>
      <c r="G123" s="2"/>
      <c r="H123" s="3" t="s">
        <v>0</v>
      </c>
      <c r="I123" s="3" t="s">
        <v>1</v>
      </c>
      <c r="J123" s="4" t="s">
        <v>2</v>
      </c>
      <c r="L123" s="14" t="s">
        <v>37</v>
      </c>
      <c r="M123" t="s">
        <v>4</v>
      </c>
      <c r="N123" t="s">
        <v>6</v>
      </c>
      <c r="O123" t="s">
        <v>36</v>
      </c>
    </row>
    <row r="124" spans="2:15" ht="24">
      <c r="B124" s="5">
        <v>1</v>
      </c>
      <c r="C124" s="1" t="s">
        <v>73</v>
      </c>
      <c r="D124" s="1">
        <v>3.06</v>
      </c>
      <c r="E124" s="6">
        <v>9903.0884999999998</v>
      </c>
      <c r="G124" s="5">
        <v>1</v>
      </c>
      <c r="H124" s="1" t="s">
        <v>73</v>
      </c>
      <c r="I124" s="1">
        <v>3.05</v>
      </c>
      <c r="J124" s="6">
        <v>9948.6913000000004</v>
      </c>
      <c r="L124" s="1" t="s">
        <v>73</v>
      </c>
      <c r="M124">
        <f>(E135-E124)</f>
        <v>6993.8981000000003</v>
      </c>
      <c r="N124">
        <f>(J135-J124)</f>
        <v>7047.2057999999979</v>
      </c>
      <c r="O124">
        <f>(N124-M124)/J135</f>
        <v>3.1365040448495993E-3</v>
      </c>
    </row>
    <row r="125" spans="2:15" ht="24">
      <c r="B125" s="5">
        <v>2</v>
      </c>
      <c r="C125" s="1" t="s">
        <v>74</v>
      </c>
      <c r="D125" s="1">
        <v>5.24</v>
      </c>
      <c r="E125" s="6">
        <v>16972.764899999998</v>
      </c>
      <c r="G125" s="5">
        <v>2</v>
      </c>
      <c r="H125" s="1" t="s">
        <v>74</v>
      </c>
      <c r="I125" s="1">
        <v>5.25</v>
      </c>
      <c r="J125" s="6">
        <v>17148.696199999998</v>
      </c>
      <c r="L125" s="1" t="s">
        <v>74</v>
      </c>
      <c r="M125">
        <f>(E136-E125)</f>
        <v>11793.280200000001</v>
      </c>
      <c r="N125">
        <f>(J136-J125)</f>
        <v>12048.055</v>
      </c>
      <c r="O125">
        <f>(N125-M125)/J136</f>
        <v>8.7261352557608963E-3</v>
      </c>
    </row>
    <row r="126" spans="2:15" ht="24">
      <c r="B126" s="5">
        <v>3</v>
      </c>
      <c r="C126" s="1" t="s">
        <v>75</v>
      </c>
      <c r="D126" s="1">
        <v>5.99</v>
      </c>
      <c r="E126" s="6">
        <v>19409.1855</v>
      </c>
      <c r="G126" s="5">
        <v>3</v>
      </c>
      <c r="H126" s="1" t="s">
        <v>75</v>
      </c>
      <c r="I126" s="1">
        <v>6.07</v>
      </c>
      <c r="J126" s="6">
        <v>19803.073</v>
      </c>
      <c r="L126" s="1" t="s">
        <v>75</v>
      </c>
      <c r="M126">
        <f>(E137-E126)</f>
        <v>5839.8397000000004</v>
      </c>
      <c r="N126">
        <f>(J137-J126)</f>
        <v>5981.8368999999984</v>
      </c>
      <c r="O126">
        <f>(N126-M126)/J137</f>
        <v>5.5069884110782947E-3</v>
      </c>
    </row>
    <row r="127" spans="2:15" ht="24">
      <c r="B127" s="5">
        <v>4</v>
      </c>
      <c r="C127" s="1" t="s">
        <v>62</v>
      </c>
      <c r="D127" s="1">
        <v>5.98</v>
      </c>
      <c r="E127" s="6">
        <v>19378.544099999999</v>
      </c>
      <c r="G127" s="5">
        <v>4</v>
      </c>
      <c r="H127" s="1" t="s">
        <v>62</v>
      </c>
      <c r="I127" s="1">
        <v>6.06</v>
      </c>
      <c r="J127" s="6">
        <v>19778.615399999999</v>
      </c>
      <c r="L127" s="1" t="s">
        <v>62</v>
      </c>
      <c r="M127">
        <f>(E138-E127)</f>
        <v>6691.6663000000008</v>
      </c>
      <c r="N127">
        <f>(J138-J127)</f>
        <v>6888.6611000000012</v>
      </c>
      <c r="O127">
        <f>(N127-M127)/J138</f>
        <v>7.3871360654321188E-3</v>
      </c>
    </row>
    <row r="128" spans="2:15" ht="24">
      <c r="B128" s="5">
        <v>5</v>
      </c>
      <c r="C128" s="1" t="s">
        <v>63</v>
      </c>
      <c r="D128" s="1">
        <v>25.72</v>
      </c>
      <c r="E128" s="6">
        <v>83305.856799999994</v>
      </c>
      <c r="G128" s="5">
        <v>5</v>
      </c>
      <c r="H128" s="1" t="s">
        <v>63</v>
      </c>
      <c r="I128" s="1">
        <v>26.1</v>
      </c>
      <c r="J128" s="6">
        <v>85164.708899999998</v>
      </c>
      <c r="L128" s="1" t="s">
        <v>63</v>
      </c>
      <c r="M128">
        <f>(E139-E128)</f>
        <v>21593.649300000005</v>
      </c>
      <c r="N128">
        <f>(J139-J128)</f>
        <v>22170.988200000007</v>
      </c>
      <c r="O128">
        <f>(N128-M128)/J139</f>
        <v>5.3788153950509203E-3</v>
      </c>
    </row>
    <row r="129" spans="2:15" ht="24">
      <c r="B129" s="5">
        <v>6</v>
      </c>
      <c r="C129" s="1" t="s">
        <v>64</v>
      </c>
      <c r="D129" s="1">
        <v>7.94</v>
      </c>
      <c r="E129" s="6">
        <v>25715.6044</v>
      </c>
      <c r="G129" s="5">
        <v>6</v>
      </c>
      <c r="H129" s="1" t="s">
        <v>64</v>
      </c>
      <c r="I129" s="1">
        <v>8.0299999999999994</v>
      </c>
      <c r="J129" s="6">
        <v>26206.8243</v>
      </c>
      <c r="L129" s="1" t="s">
        <v>64</v>
      </c>
      <c r="M129">
        <f t="shared" ref="M129:M132" si="24">(E140-E129)</f>
        <v>9853.685300000001</v>
      </c>
      <c r="N129">
        <f t="shared" ref="N129:N132" si="25">(J140-J129)</f>
        <v>10277.1967</v>
      </c>
      <c r="O129">
        <f t="shared" ref="O129:O132" si="26">(N129-M129)/J140</f>
        <v>1.1608133873182437E-2</v>
      </c>
    </row>
    <row r="130" spans="2:15" ht="24">
      <c r="B130" s="5">
        <v>7</v>
      </c>
      <c r="C130" s="1" t="s">
        <v>65</v>
      </c>
      <c r="D130" s="1">
        <v>22.27</v>
      </c>
      <c r="E130" s="6">
        <v>72127.935500000007</v>
      </c>
      <c r="G130" s="5">
        <v>7</v>
      </c>
      <c r="H130" s="1" t="s">
        <v>65</v>
      </c>
      <c r="I130" s="1">
        <v>22.71</v>
      </c>
      <c r="J130" s="6">
        <v>74122.119099999996</v>
      </c>
      <c r="L130" s="1" t="s">
        <v>65</v>
      </c>
      <c r="M130">
        <f t="shared" si="24"/>
        <v>20739.184599999993</v>
      </c>
      <c r="N130">
        <f t="shared" si="25"/>
        <v>24128.572700000004</v>
      </c>
      <c r="O130">
        <f t="shared" si="26"/>
        <v>3.4497345900622055E-2</v>
      </c>
    </row>
    <row r="131" spans="2:15" ht="24">
      <c r="B131" s="5">
        <v>8</v>
      </c>
      <c r="C131" s="1" t="s">
        <v>76</v>
      </c>
      <c r="D131" s="1">
        <v>0.99</v>
      </c>
      <c r="E131" s="6">
        <v>3220.6460999999999</v>
      </c>
      <c r="G131" s="5">
        <v>8</v>
      </c>
      <c r="H131" s="1" t="s">
        <v>76</v>
      </c>
      <c r="I131" s="1">
        <v>0.97</v>
      </c>
      <c r="J131" s="6">
        <v>3151.7075</v>
      </c>
      <c r="L131" s="1" t="s">
        <v>76</v>
      </c>
      <c r="M131">
        <f t="shared" si="24"/>
        <v>3413.6885000000002</v>
      </c>
      <c r="N131">
        <f t="shared" si="25"/>
        <v>3529.9572999999996</v>
      </c>
      <c r="O131">
        <f t="shared" si="26"/>
        <v>1.7401172234799832E-2</v>
      </c>
    </row>
    <row r="132" spans="2:15" ht="24">
      <c r="B132" s="7">
        <v>9</v>
      </c>
      <c r="C132" s="8" t="s">
        <v>77</v>
      </c>
      <c r="D132" s="8">
        <v>4.82</v>
      </c>
      <c r="E132" s="9">
        <v>15601.5535</v>
      </c>
      <c r="G132" s="7">
        <v>9</v>
      </c>
      <c r="H132" s="8" t="s">
        <v>77</v>
      </c>
      <c r="I132" s="8">
        <v>4.7699999999999996</v>
      </c>
      <c r="J132" s="9">
        <v>15557.628199999999</v>
      </c>
      <c r="L132" s="8" t="s">
        <v>77</v>
      </c>
      <c r="M132">
        <f t="shared" si="24"/>
        <v>14690.9334</v>
      </c>
      <c r="N132">
        <f t="shared" si="25"/>
        <v>15040.8171</v>
      </c>
      <c r="O132">
        <f t="shared" si="26"/>
        <v>1.1434688807538869E-2</v>
      </c>
    </row>
    <row r="133" spans="2:15">
      <c r="B133">
        <v>1.5</v>
      </c>
      <c r="C133" s="10" t="s">
        <v>5</v>
      </c>
      <c r="D133" s="10" t="s">
        <v>4</v>
      </c>
      <c r="G133">
        <v>1.5</v>
      </c>
      <c r="H133" s="10" t="s">
        <v>5</v>
      </c>
      <c r="I133" s="10" t="s">
        <v>6</v>
      </c>
    </row>
    <row r="134" spans="2:15">
      <c r="B134" s="2"/>
      <c r="C134" s="3" t="s">
        <v>0</v>
      </c>
      <c r="D134" s="3" t="s">
        <v>1</v>
      </c>
      <c r="E134" s="4" t="s">
        <v>2</v>
      </c>
      <c r="G134" s="2"/>
      <c r="H134" s="3" t="s">
        <v>0</v>
      </c>
      <c r="I134" s="3" t="s">
        <v>1</v>
      </c>
      <c r="J134" s="4" t="s">
        <v>2</v>
      </c>
    </row>
    <row r="135" spans="2:15" ht="24">
      <c r="B135" s="5">
        <v>1</v>
      </c>
      <c r="C135" s="1" t="s">
        <v>73</v>
      </c>
      <c r="D135" s="1">
        <v>1.98</v>
      </c>
      <c r="E135" s="6">
        <v>16896.9866</v>
      </c>
      <c r="G135" s="5">
        <v>1</v>
      </c>
      <c r="H135" s="1" t="s">
        <v>73</v>
      </c>
      <c r="I135" s="1">
        <v>1.89</v>
      </c>
      <c r="J135" s="6">
        <v>16995.897099999998</v>
      </c>
    </row>
    <row r="136" spans="2:15" ht="24">
      <c r="B136" s="5">
        <v>2</v>
      </c>
      <c r="C136" s="1" t="s">
        <v>74</v>
      </c>
      <c r="D136" s="1">
        <v>3.37</v>
      </c>
      <c r="E136" s="6">
        <v>28766.045099999999</v>
      </c>
      <c r="G136" s="5">
        <v>2</v>
      </c>
      <c r="H136" s="1" t="s">
        <v>74</v>
      </c>
      <c r="I136" s="1">
        <v>3.24</v>
      </c>
      <c r="J136" s="6">
        <v>29196.751199999999</v>
      </c>
    </row>
    <row r="137" spans="2:15" ht="24">
      <c r="B137" s="5">
        <v>3</v>
      </c>
      <c r="C137" s="1" t="s">
        <v>75</v>
      </c>
      <c r="D137" s="1">
        <v>2.96</v>
      </c>
      <c r="E137" s="6">
        <v>25249.0252</v>
      </c>
      <c r="G137" s="5">
        <v>3</v>
      </c>
      <c r="H137" s="1" t="s">
        <v>75</v>
      </c>
      <c r="I137" s="1">
        <v>2.87</v>
      </c>
      <c r="J137" s="6">
        <v>25784.909899999999</v>
      </c>
    </row>
    <row r="138" spans="2:15" ht="24">
      <c r="B138" s="5">
        <v>4</v>
      </c>
      <c r="C138" s="1" t="s">
        <v>62</v>
      </c>
      <c r="D138" s="1">
        <v>3.05</v>
      </c>
      <c r="E138" s="6">
        <v>26070.2104</v>
      </c>
      <c r="G138" s="5">
        <v>4</v>
      </c>
      <c r="H138" s="1" t="s">
        <v>62</v>
      </c>
      <c r="I138" s="1">
        <v>2.96</v>
      </c>
      <c r="J138" s="6">
        <v>26667.2765</v>
      </c>
    </row>
    <row r="139" spans="2:15" ht="24">
      <c r="B139" s="5">
        <v>5</v>
      </c>
      <c r="C139" s="1" t="s">
        <v>63</v>
      </c>
      <c r="D139" s="1">
        <v>12.28</v>
      </c>
      <c r="E139" s="6">
        <v>104899.5061</v>
      </c>
      <c r="G139" s="5">
        <v>5</v>
      </c>
      <c r="H139" s="1" t="s">
        <v>63</v>
      </c>
      <c r="I139" s="1">
        <v>11.93</v>
      </c>
      <c r="J139" s="6">
        <v>107335.6971</v>
      </c>
    </row>
    <row r="140" spans="2:15" ht="24">
      <c r="B140" s="5">
        <v>6</v>
      </c>
      <c r="C140" s="1" t="s">
        <v>64</v>
      </c>
      <c r="D140" s="1">
        <v>4.16</v>
      </c>
      <c r="E140" s="6">
        <v>35569.289700000001</v>
      </c>
      <c r="G140" s="5">
        <v>6</v>
      </c>
      <c r="H140" s="1" t="s">
        <v>64</v>
      </c>
      <c r="I140" s="1">
        <v>4.05</v>
      </c>
      <c r="J140" s="6">
        <v>36484.021000000001</v>
      </c>
    </row>
    <row r="141" spans="2:15" ht="24">
      <c r="B141" s="5">
        <v>7</v>
      </c>
      <c r="C141" s="1" t="s">
        <v>65</v>
      </c>
      <c r="D141" s="1">
        <v>10.87</v>
      </c>
      <c r="E141" s="6">
        <v>92867.1201</v>
      </c>
      <c r="G141" s="5">
        <v>7</v>
      </c>
      <c r="H141" s="1" t="s">
        <v>65</v>
      </c>
      <c r="I141" s="1">
        <v>10.92</v>
      </c>
      <c r="J141" s="6">
        <v>98250.691800000001</v>
      </c>
    </row>
    <row r="142" spans="2:15" ht="24">
      <c r="B142" s="5">
        <v>8</v>
      </c>
      <c r="C142" s="1" t="s">
        <v>76</v>
      </c>
      <c r="D142" s="1">
        <v>0.78</v>
      </c>
      <c r="E142" s="6">
        <v>6634.3346000000001</v>
      </c>
      <c r="G142" s="5">
        <v>8</v>
      </c>
      <c r="H142" s="1" t="s">
        <v>76</v>
      </c>
      <c r="I142" s="1">
        <v>0.74</v>
      </c>
      <c r="J142" s="6">
        <v>6681.6647999999996</v>
      </c>
    </row>
    <row r="143" spans="2:15" ht="24">
      <c r="B143" s="7">
        <v>9</v>
      </c>
      <c r="C143" s="8" t="s">
        <v>77</v>
      </c>
      <c r="D143" s="8">
        <v>3.55</v>
      </c>
      <c r="E143" s="9">
        <v>30292.4869</v>
      </c>
      <c r="G143" s="7">
        <v>9</v>
      </c>
      <c r="H143" s="8" t="s">
        <v>77</v>
      </c>
      <c r="I143" s="8">
        <v>3.4</v>
      </c>
      <c r="J143" s="9">
        <v>30598.445299999999</v>
      </c>
    </row>
    <row r="144" spans="2:15">
      <c r="B144">
        <v>1.75</v>
      </c>
      <c r="C144" s="10" t="s">
        <v>3</v>
      </c>
      <c r="D144" s="10" t="s">
        <v>4</v>
      </c>
      <c r="G144">
        <v>1.75</v>
      </c>
      <c r="H144" s="10" t="s">
        <v>3</v>
      </c>
      <c r="I144" s="10" t="s">
        <v>6</v>
      </c>
    </row>
    <row r="145" spans="2:15">
      <c r="B145" s="2"/>
      <c r="C145" s="3" t="s">
        <v>0</v>
      </c>
      <c r="D145" s="3" t="s">
        <v>1</v>
      </c>
      <c r="E145" s="4" t="s">
        <v>2</v>
      </c>
      <c r="G145" s="2"/>
      <c r="H145" s="3" t="s">
        <v>0</v>
      </c>
      <c r="I145" s="3" t="s">
        <v>1</v>
      </c>
      <c r="J145" s="4" t="s">
        <v>2</v>
      </c>
      <c r="L145" s="14" t="s">
        <v>37</v>
      </c>
      <c r="M145" t="s">
        <v>4</v>
      </c>
      <c r="N145" t="s">
        <v>6</v>
      </c>
      <c r="O145" t="s">
        <v>36</v>
      </c>
    </row>
    <row r="146" spans="2:15" ht="24">
      <c r="B146" s="5">
        <v>1</v>
      </c>
      <c r="C146" s="1" t="s">
        <v>73</v>
      </c>
      <c r="D146" s="1">
        <v>3.05</v>
      </c>
      <c r="E146" s="6">
        <v>9703.6985000000004</v>
      </c>
      <c r="G146" s="5">
        <v>1</v>
      </c>
      <c r="H146" s="1" t="s">
        <v>73</v>
      </c>
      <c r="I146" s="1">
        <v>3.02</v>
      </c>
      <c r="J146" s="6">
        <v>9767.8552999999993</v>
      </c>
      <c r="L146" s="1" t="s">
        <v>73</v>
      </c>
      <c r="M146">
        <f>(E157-E146)</f>
        <v>7153.6005999999998</v>
      </c>
      <c r="N146">
        <f>(J157-J146)</f>
        <v>7156.9737999999998</v>
      </c>
      <c r="O146">
        <f>(N146-M146)/J157</f>
        <v>1.9930481897746297E-4</v>
      </c>
    </row>
    <row r="147" spans="2:15" ht="24">
      <c r="B147" s="5">
        <v>2</v>
      </c>
      <c r="C147" s="1" t="s">
        <v>74</v>
      </c>
      <c r="D147" s="1">
        <v>5.24</v>
      </c>
      <c r="E147" s="6">
        <v>16659.176299999999</v>
      </c>
      <c r="G147" s="5">
        <v>2</v>
      </c>
      <c r="H147" s="1" t="s">
        <v>74</v>
      </c>
      <c r="I147" s="1">
        <v>5.21</v>
      </c>
      <c r="J147" s="6">
        <v>16853.940999999999</v>
      </c>
      <c r="L147" s="1" t="s">
        <v>74</v>
      </c>
      <c r="M147">
        <f>(E158-E147)</f>
        <v>12086.260900000001</v>
      </c>
      <c r="N147">
        <f>(J158-J147)</f>
        <v>12299.950500000003</v>
      </c>
      <c r="O147">
        <f>(N147-M147)/J158</f>
        <v>7.3297110267423991E-3</v>
      </c>
    </row>
    <row r="148" spans="2:15" ht="24">
      <c r="B148" s="5">
        <v>3</v>
      </c>
      <c r="C148" s="1" t="s">
        <v>75</v>
      </c>
      <c r="D148" s="1">
        <v>6.06</v>
      </c>
      <c r="E148" s="6">
        <v>19245.254099999998</v>
      </c>
      <c r="G148" s="5">
        <v>3</v>
      </c>
      <c r="H148" s="1" t="s">
        <v>75</v>
      </c>
      <c r="I148" s="1">
        <v>6.07</v>
      </c>
      <c r="J148" s="6">
        <v>19650.134999999998</v>
      </c>
      <c r="L148" s="1" t="s">
        <v>75</v>
      </c>
      <c r="M148">
        <f>(E159-E148)</f>
        <v>5981.9429000000018</v>
      </c>
      <c r="N148">
        <f>(J159-J148)</f>
        <v>6099.5776000000005</v>
      </c>
      <c r="O148">
        <f>(N148-M148)/J159</f>
        <v>4.5683888526196099E-3</v>
      </c>
    </row>
    <row r="149" spans="2:15" ht="24">
      <c r="B149" s="5">
        <v>4</v>
      </c>
      <c r="C149" s="1" t="s">
        <v>62</v>
      </c>
      <c r="D149" s="1">
        <v>6.05</v>
      </c>
      <c r="E149" s="6">
        <v>19210.2372</v>
      </c>
      <c r="G149" s="5">
        <v>4</v>
      </c>
      <c r="H149" s="1" t="s">
        <v>62</v>
      </c>
      <c r="I149" s="1">
        <v>6.07</v>
      </c>
      <c r="J149" s="6">
        <v>19635.492600000001</v>
      </c>
      <c r="L149" s="1" t="s">
        <v>62</v>
      </c>
      <c r="M149">
        <f>(E160-E149)</f>
        <v>6834.8752999999997</v>
      </c>
      <c r="N149">
        <f>(J160-J149)</f>
        <v>7011.2361999999994</v>
      </c>
      <c r="O149">
        <f>(N149-M149)/J160</f>
        <v>6.6184821905794179E-3</v>
      </c>
    </row>
    <row r="150" spans="2:15" ht="24">
      <c r="B150" s="5">
        <v>5</v>
      </c>
      <c r="C150" s="1" t="s">
        <v>63</v>
      </c>
      <c r="D150" s="1">
        <v>26.11</v>
      </c>
      <c r="E150" s="6">
        <v>82929.684099999999</v>
      </c>
      <c r="G150" s="5">
        <v>5</v>
      </c>
      <c r="H150" s="1" t="s">
        <v>63</v>
      </c>
      <c r="I150" s="1">
        <v>26.18</v>
      </c>
      <c r="J150" s="6">
        <v>84752.503700000001</v>
      </c>
      <c r="L150" s="1" t="s">
        <v>63</v>
      </c>
      <c r="M150">
        <f>(E161-E150)</f>
        <v>22010.934500000003</v>
      </c>
      <c r="N150">
        <f>(J161-J150)</f>
        <v>22547.570399999997</v>
      </c>
      <c r="O150">
        <f>(N150-M150)/J161</f>
        <v>5.0012630885964493E-3</v>
      </c>
    </row>
    <row r="151" spans="2:15" ht="24">
      <c r="B151" s="5">
        <v>6</v>
      </c>
      <c r="C151" s="1" t="s">
        <v>64</v>
      </c>
      <c r="D151" s="1">
        <v>8.01</v>
      </c>
      <c r="E151" s="6">
        <v>25447.846699999998</v>
      </c>
      <c r="G151" s="5">
        <v>6</v>
      </c>
      <c r="H151" s="1" t="s">
        <v>64</v>
      </c>
      <c r="I151" s="1">
        <v>8.02</v>
      </c>
      <c r="J151" s="6">
        <v>25974.1489</v>
      </c>
      <c r="L151" s="1" t="s">
        <v>64</v>
      </c>
      <c r="M151">
        <f t="shared" ref="M151:M154" si="27">(E162-E151)</f>
        <v>10181.095000000005</v>
      </c>
      <c r="N151">
        <f t="shared" ref="N151:N154" si="28">(J162-J151)</f>
        <v>10537.320200000002</v>
      </c>
      <c r="O151">
        <f t="shared" ref="O151:O154" si="29">(N151-M151)/J162</f>
        <v>9.7565288053554963E-3</v>
      </c>
    </row>
    <row r="152" spans="2:15" ht="24">
      <c r="B152" s="5">
        <v>7</v>
      </c>
      <c r="C152" s="1" t="s">
        <v>65</v>
      </c>
      <c r="D152" s="1">
        <v>22.65</v>
      </c>
      <c r="E152" s="6">
        <v>71948.417499999996</v>
      </c>
      <c r="G152" s="5">
        <v>7</v>
      </c>
      <c r="H152" s="1" t="s">
        <v>65</v>
      </c>
      <c r="I152" s="1">
        <v>22.7</v>
      </c>
      <c r="J152" s="6">
        <v>73479.615399999995</v>
      </c>
      <c r="L152" s="1" t="s">
        <v>65</v>
      </c>
      <c r="M152">
        <f t="shared" si="27"/>
        <v>21180.479200000002</v>
      </c>
      <c r="N152">
        <f t="shared" si="28"/>
        <v>24851.78330000001</v>
      </c>
      <c r="O152">
        <f t="shared" si="29"/>
        <v>3.7336030490126737E-2</v>
      </c>
    </row>
    <row r="153" spans="2:15" ht="24">
      <c r="B153" s="5">
        <v>8</v>
      </c>
      <c r="C153" s="1" t="s">
        <v>76</v>
      </c>
      <c r="D153" s="1">
        <v>0.99</v>
      </c>
      <c r="E153" s="6">
        <v>3149.0882999999999</v>
      </c>
      <c r="G153" s="5">
        <v>8</v>
      </c>
      <c r="H153" s="1" t="s">
        <v>76</v>
      </c>
      <c r="I153" s="1">
        <v>0.97</v>
      </c>
      <c r="J153" s="6">
        <v>3129.3613999999998</v>
      </c>
      <c r="L153" s="1" t="s">
        <v>76</v>
      </c>
      <c r="M153">
        <f t="shared" si="27"/>
        <v>3509.5049000000004</v>
      </c>
      <c r="N153">
        <f t="shared" si="28"/>
        <v>3563.6495000000004</v>
      </c>
      <c r="O153">
        <f t="shared" si="29"/>
        <v>8.0897223699426639E-3</v>
      </c>
    </row>
    <row r="154" spans="2:15" ht="24">
      <c r="B154" s="7">
        <v>9</v>
      </c>
      <c r="C154" s="8" t="s">
        <v>77</v>
      </c>
      <c r="D154" s="8">
        <v>4.84</v>
      </c>
      <c r="E154" s="9">
        <v>15373.0327</v>
      </c>
      <c r="G154" s="7">
        <v>9</v>
      </c>
      <c r="H154" s="8" t="s">
        <v>77</v>
      </c>
      <c r="I154" s="8">
        <v>4.76</v>
      </c>
      <c r="J154" s="9">
        <v>15406.800800000001</v>
      </c>
      <c r="L154" s="8" t="s">
        <v>77</v>
      </c>
      <c r="M154">
        <f t="shared" si="27"/>
        <v>14931.2382</v>
      </c>
      <c r="N154">
        <f t="shared" si="28"/>
        <v>15191.639899999998</v>
      </c>
      <c r="O154">
        <f t="shared" si="29"/>
        <v>8.5102931405259003E-3</v>
      </c>
    </row>
    <row r="155" spans="2:15">
      <c r="B155">
        <v>1.75</v>
      </c>
      <c r="C155" s="10" t="s">
        <v>5</v>
      </c>
      <c r="D155" s="10" t="s">
        <v>4</v>
      </c>
      <c r="G155">
        <v>1.75</v>
      </c>
      <c r="H155" s="10" t="s">
        <v>5</v>
      </c>
      <c r="I155" s="10" t="s">
        <v>6</v>
      </c>
    </row>
    <row r="156" spans="2:15">
      <c r="B156" s="2"/>
      <c r="C156" s="3" t="s">
        <v>0</v>
      </c>
      <c r="D156" s="3" t="s">
        <v>1</v>
      </c>
      <c r="E156" s="4" t="s">
        <v>2</v>
      </c>
      <c r="G156" s="2"/>
      <c r="H156" s="3" t="s">
        <v>0</v>
      </c>
      <c r="I156" s="3" t="s">
        <v>1</v>
      </c>
      <c r="J156" s="4" t="s">
        <v>2</v>
      </c>
    </row>
    <row r="157" spans="2:15" ht="24">
      <c r="B157" s="5">
        <v>1</v>
      </c>
      <c r="C157" s="1" t="s">
        <v>73</v>
      </c>
      <c r="D157" s="1">
        <v>1.97</v>
      </c>
      <c r="E157" s="6">
        <v>16857.2991</v>
      </c>
      <c r="G157" s="5">
        <v>1</v>
      </c>
      <c r="H157" s="1" t="s">
        <v>73</v>
      </c>
      <c r="I157" s="1">
        <v>1.88</v>
      </c>
      <c r="J157" s="6">
        <v>16924.829099999999</v>
      </c>
    </row>
    <row r="158" spans="2:15" ht="24">
      <c r="B158" s="5">
        <v>2</v>
      </c>
      <c r="C158" s="1" t="s">
        <v>74</v>
      </c>
      <c r="D158" s="1">
        <v>3.36</v>
      </c>
      <c r="E158" s="6">
        <v>28745.4372</v>
      </c>
      <c r="G158" s="5">
        <v>2</v>
      </c>
      <c r="H158" s="1" t="s">
        <v>74</v>
      </c>
      <c r="I158" s="1">
        <v>3.24</v>
      </c>
      <c r="J158" s="6">
        <v>29153.891500000002</v>
      </c>
    </row>
    <row r="159" spans="2:15" ht="24">
      <c r="B159" s="5">
        <v>3</v>
      </c>
      <c r="C159" s="1" t="s">
        <v>75</v>
      </c>
      <c r="D159" s="1">
        <v>2.95</v>
      </c>
      <c r="E159" s="6">
        <v>25227.197</v>
      </c>
      <c r="G159" s="5">
        <v>3</v>
      </c>
      <c r="H159" s="1" t="s">
        <v>75</v>
      </c>
      <c r="I159" s="1">
        <v>2.86</v>
      </c>
      <c r="J159" s="6">
        <v>25749.712599999999</v>
      </c>
    </row>
    <row r="160" spans="2:15" ht="24">
      <c r="B160" s="5">
        <v>4</v>
      </c>
      <c r="C160" s="1" t="s">
        <v>62</v>
      </c>
      <c r="D160" s="1">
        <v>3.05</v>
      </c>
      <c r="E160" s="6">
        <v>26045.112499999999</v>
      </c>
      <c r="G160" s="5">
        <v>4</v>
      </c>
      <c r="H160" s="1" t="s">
        <v>62</v>
      </c>
      <c r="I160" s="1">
        <v>2.96</v>
      </c>
      <c r="J160" s="6">
        <v>26646.728800000001</v>
      </c>
    </row>
    <row r="161" spans="2:10" ht="24">
      <c r="B161" s="5">
        <v>5</v>
      </c>
      <c r="C161" s="1" t="s">
        <v>63</v>
      </c>
      <c r="D161" s="1">
        <v>12.28</v>
      </c>
      <c r="E161" s="6">
        <v>104940.6186</v>
      </c>
      <c r="G161" s="5">
        <v>5</v>
      </c>
      <c r="H161" s="1" t="s">
        <v>63</v>
      </c>
      <c r="I161" s="1">
        <v>11.93</v>
      </c>
      <c r="J161" s="6">
        <v>107300.0741</v>
      </c>
    </row>
    <row r="162" spans="2:10" ht="24">
      <c r="B162" s="5">
        <v>6</v>
      </c>
      <c r="C162" s="1" t="s">
        <v>64</v>
      </c>
      <c r="D162" s="1">
        <v>4.17</v>
      </c>
      <c r="E162" s="6">
        <v>35628.941700000003</v>
      </c>
      <c r="G162" s="5">
        <v>6</v>
      </c>
      <c r="H162" s="1" t="s">
        <v>64</v>
      </c>
      <c r="I162" s="1">
        <v>4.0599999999999996</v>
      </c>
      <c r="J162" s="6">
        <v>36511.469100000002</v>
      </c>
    </row>
    <row r="163" spans="2:10" ht="24">
      <c r="B163" s="5">
        <v>7</v>
      </c>
      <c r="C163" s="1" t="s">
        <v>65</v>
      </c>
      <c r="D163" s="1">
        <v>10.9</v>
      </c>
      <c r="E163" s="6">
        <v>93128.896699999998</v>
      </c>
      <c r="G163" s="5">
        <v>7</v>
      </c>
      <c r="H163" s="1" t="s">
        <v>65</v>
      </c>
      <c r="I163" s="1">
        <v>10.93</v>
      </c>
      <c r="J163" s="6">
        <v>98331.398700000005</v>
      </c>
    </row>
    <row r="164" spans="2:10" ht="24">
      <c r="B164" s="5">
        <v>8</v>
      </c>
      <c r="C164" s="1" t="s">
        <v>76</v>
      </c>
      <c r="D164" s="1">
        <v>0.78</v>
      </c>
      <c r="E164" s="6">
        <v>6658.5932000000003</v>
      </c>
      <c r="G164" s="5">
        <v>8</v>
      </c>
      <c r="H164" s="1" t="s">
        <v>76</v>
      </c>
      <c r="I164" s="1">
        <v>0.74</v>
      </c>
      <c r="J164" s="6">
        <v>6693.0109000000002</v>
      </c>
    </row>
    <row r="165" spans="2:10" ht="24">
      <c r="B165" s="7">
        <v>9</v>
      </c>
      <c r="C165" s="8" t="s">
        <v>77</v>
      </c>
      <c r="D165" s="8">
        <v>3.55</v>
      </c>
      <c r="E165" s="9">
        <v>30304.2709</v>
      </c>
      <c r="G165" s="7">
        <v>9</v>
      </c>
      <c r="H165" s="8" t="s">
        <v>77</v>
      </c>
      <c r="I165" s="8">
        <v>3.4</v>
      </c>
      <c r="J165" s="9">
        <v>30598.440699999999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7B6B-26C1-4CF5-BDFC-DCAC68FE2192}">
  <dimension ref="A1:Y165"/>
  <sheetViews>
    <sheetView topLeftCell="A141" zoomScale="85" zoomScaleNormal="85" workbookViewId="0">
      <selection activeCell="R13" sqref="R13:Y22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73</v>
      </c>
      <c r="D14" s="1">
        <v>3.03</v>
      </c>
      <c r="E14" s="6">
        <v>14568.0514</v>
      </c>
      <c r="F14" s="12"/>
      <c r="G14" s="5">
        <v>1</v>
      </c>
      <c r="H14" s="1" t="s">
        <v>73</v>
      </c>
      <c r="I14" s="1">
        <v>3.06</v>
      </c>
      <c r="J14" s="6">
        <v>14559.345300000001</v>
      </c>
      <c r="L14" s="1" t="s">
        <v>73</v>
      </c>
      <c r="M14">
        <f>(E25-E14)</f>
        <v>2395.8220000000001</v>
      </c>
      <c r="N14">
        <f>(J25-J14)</f>
        <v>2312.4879000000001</v>
      </c>
      <c r="O14">
        <f>(N14-M14)/J25</f>
        <v>-4.9392439465321429E-3</v>
      </c>
      <c r="R14" s="1" t="s">
        <v>73</v>
      </c>
      <c r="S14">
        <f t="shared" ref="S14:S22" si="0">O14</f>
        <v>-4.9392439465321429E-3</v>
      </c>
      <c r="T14">
        <f>O36</f>
        <v>-4.5709093244190079E-3</v>
      </c>
      <c r="U14">
        <f>O58</f>
        <v>-6.7190806525830064E-3</v>
      </c>
      <c r="V14">
        <f>O80</f>
        <v>1.2858605361452198E-3</v>
      </c>
      <c r="W14">
        <f>O102</f>
        <v>8.7894757350250232E-3</v>
      </c>
      <c r="X14">
        <f>O124</f>
        <v>-4.3664454200034635E-3</v>
      </c>
      <c r="Y14">
        <f>O146</f>
        <v>-7.3768785075972081E-3</v>
      </c>
    </row>
    <row r="15" spans="1:25" ht="24">
      <c r="B15" s="5">
        <v>2</v>
      </c>
      <c r="C15" s="1" t="s">
        <v>74</v>
      </c>
      <c r="D15" s="1">
        <v>5.18</v>
      </c>
      <c r="E15" s="6">
        <v>24899.090899999999</v>
      </c>
      <c r="F15" s="12"/>
      <c r="G15" s="5">
        <v>2</v>
      </c>
      <c r="H15" s="1" t="s">
        <v>74</v>
      </c>
      <c r="I15" s="1">
        <v>5.25</v>
      </c>
      <c r="J15" s="6">
        <v>24984.7536</v>
      </c>
      <c r="L15" s="1" t="s">
        <v>74</v>
      </c>
      <c r="M15">
        <f>(E26-E15)</f>
        <v>3910.7236000000012</v>
      </c>
      <c r="N15">
        <f>(J26-J15)</f>
        <v>3908.8192000000017</v>
      </c>
      <c r="O15">
        <f>(N15-M15)/J26</f>
        <v>-6.5910851980182975E-5</v>
      </c>
      <c r="R15" s="1" t="s">
        <v>74</v>
      </c>
      <c r="S15">
        <f t="shared" si="0"/>
        <v>-6.5910851980182975E-5</v>
      </c>
      <c r="T15">
        <f>O37</f>
        <v>1.0081223159127393E-3</v>
      </c>
      <c r="U15">
        <f>O59</f>
        <v>1.3749871468600058E-3</v>
      </c>
      <c r="V15">
        <f>O81</f>
        <v>4.3737349679218449E-3</v>
      </c>
      <c r="W15">
        <f>O103</f>
        <v>5.6148603289458083E-3</v>
      </c>
      <c r="X15">
        <f>O125</f>
        <v>2.6780391658774317E-3</v>
      </c>
      <c r="Y15">
        <f>O147</f>
        <v>9.9965492571574754E-4</v>
      </c>
    </row>
    <row r="16" spans="1:25" ht="24">
      <c r="B16" s="5">
        <v>3</v>
      </c>
      <c r="C16" s="1" t="s">
        <v>75</v>
      </c>
      <c r="D16" s="1">
        <v>4.8600000000000003</v>
      </c>
      <c r="E16" s="6">
        <v>23368.404900000001</v>
      </c>
      <c r="F16" s="12"/>
      <c r="G16" s="5">
        <v>3</v>
      </c>
      <c r="H16" s="1" t="s">
        <v>75</v>
      </c>
      <c r="I16" s="1">
        <v>4.96</v>
      </c>
      <c r="J16" s="6">
        <v>23608.381300000001</v>
      </c>
      <c r="L16" s="1" t="s">
        <v>75</v>
      </c>
      <c r="M16">
        <f>(E27-E16)</f>
        <v>1848.7331999999988</v>
      </c>
      <c r="N16">
        <f>(J27-J16)</f>
        <v>1840.6267000000007</v>
      </c>
      <c r="O16">
        <f>(N16-M16)/J27</f>
        <v>-3.1853893872790833E-4</v>
      </c>
      <c r="R16" s="1" t="s">
        <v>75</v>
      </c>
      <c r="S16">
        <f t="shared" si="0"/>
        <v>-3.1853893872790833E-4</v>
      </c>
      <c r="T16">
        <f>O38</f>
        <v>1.6199214956501577E-3</v>
      </c>
      <c r="U16">
        <f>O60</f>
        <v>1.6989935417977425E-3</v>
      </c>
      <c r="V16">
        <f>O82</f>
        <v>4.3438006540605888E-3</v>
      </c>
      <c r="W16">
        <f>O104</f>
        <v>5.6560236927193979E-3</v>
      </c>
      <c r="X16">
        <f>O126</f>
        <v>2.9173346934422205E-3</v>
      </c>
      <c r="Y16">
        <f>O148</f>
        <v>1.9195680040024457E-3</v>
      </c>
    </row>
    <row r="17" spans="2:25" ht="24">
      <c r="B17" s="5">
        <v>4</v>
      </c>
      <c r="C17" s="1" t="s">
        <v>62</v>
      </c>
      <c r="D17" s="1">
        <v>4.9400000000000004</v>
      </c>
      <c r="E17" s="6">
        <v>23741.850399999999</v>
      </c>
      <c r="F17" s="12"/>
      <c r="G17" s="5">
        <v>4</v>
      </c>
      <c r="H17" s="1" t="s">
        <v>62</v>
      </c>
      <c r="I17" s="1">
        <v>5.05</v>
      </c>
      <c r="J17" s="6">
        <v>24012.4804</v>
      </c>
      <c r="L17" s="1" t="s">
        <v>62</v>
      </c>
      <c r="M17">
        <f>(E28-E17)</f>
        <v>2533.5655000000006</v>
      </c>
      <c r="N17">
        <f>(J28-J17)</f>
        <v>2565.7511000000013</v>
      </c>
      <c r="O17">
        <f>(N17-M17)/J28</f>
        <v>1.2109759823561135E-3</v>
      </c>
      <c r="R17" s="1" t="s">
        <v>62</v>
      </c>
      <c r="S17">
        <f t="shared" si="0"/>
        <v>1.2109759823561135E-3</v>
      </c>
      <c r="T17">
        <f>O39</f>
        <v>2.6062499936968251E-3</v>
      </c>
      <c r="U17">
        <f>O61</f>
        <v>3.1575395516854439E-3</v>
      </c>
      <c r="V17">
        <f>O83</f>
        <v>5.4188478461941149E-3</v>
      </c>
      <c r="W17">
        <f>O105</f>
        <v>5.0851314932775843E-3</v>
      </c>
      <c r="X17">
        <f>O127</f>
        <v>3.9951440295429731E-3</v>
      </c>
      <c r="Y17">
        <f>O149</f>
        <v>2.7944840816602522E-3</v>
      </c>
    </row>
    <row r="18" spans="2:25" ht="24">
      <c r="B18" s="5">
        <v>5</v>
      </c>
      <c r="C18" s="1" t="s">
        <v>63</v>
      </c>
      <c r="D18" s="1">
        <v>19.739999999999998</v>
      </c>
      <c r="E18" s="6">
        <v>94884.455000000002</v>
      </c>
      <c r="F18" s="12"/>
      <c r="G18" s="5">
        <v>5</v>
      </c>
      <c r="H18" s="1" t="s">
        <v>63</v>
      </c>
      <c r="I18" s="1">
        <v>20.18</v>
      </c>
      <c r="J18" s="6">
        <v>96062.816800000001</v>
      </c>
      <c r="L18" s="1" t="s">
        <v>63</v>
      </c>
      <c r="M18">
        <f>(E29-E18)</f>
        <v>8991.2939999999944</v>
      </c>
      <c r="N18">
        <f>(J29-J18)</f>
        <v>9157.4907999999996</v>
      </c>
      <c r="O18">
        <f>(N18-M18)/J29</f>
        <v>1.5795125845080229E-3</v>
      </c>
      <c r="R18" s="1" t="s">
        <v>63</v>
      </c>
      <c r="S18">
        <f t="shared" si="0"/>
        <v>1.5795125845080229E-3</v>
      </c>
      <c r="T18">
        <f>O40</f>
        <v>2.310508963061494E-3</v>
      </c>
      <c r="U18">
        <f>O62</f>
        <v>2.9499084763599114E-3</v>
      </c>
      <c r="V18">
        <f>O84</f>
        <v>4.5659472493431753E-3</v>
      </c>
      <c r="W18">
        <f>O106</f>
        <v>4.7852750964581664E-3</v>
      </c>
      <c r="X18">
        <f>O128</f>
        <v>4.3703999937659832E-3</v>
      </c>
      <c r="Y18">
        <f>O150</f>
        <v>4.2282253051583443E-3</v>
      </c>
    </row>
    <row r="19" spans="2:25" ht="24">
      <c r="B19" s="5">
        <v>6</v>
      </c>
      <c r="C19" s="1" t="s">
        <v>64</v>
      </c>
      <c r="D19" s="1">
        <v>6.55</v>
      </c>
      <c r="E19" s="6">
        <v>31471.567599999998</v>
      </c>
      <c r="F19" s="12"/>
      <c r="G19" s="5">
        <v>6</v>
      </c>
      <c r="H19" s="1" t="s">
        <v>64</v>
      </c>
      <c r="I19" s="1">
        <v>6.7</v>
      </c>
      <c r="J19" s="6">
        <v>31902.744900000002</v>
      </c>
      <c r="L19" s="1" t="s">
        <v>64</v>
      </c>
      <c r="M19">
        <f t="shared" ref="M19:M22" si="1">(E30-E19)</f>
        <v>3710.6755999999987</v>
      </c>
      <c r="N19">
        <f t="shared" ref="N19:N22" si="2">(J30-J19)</f>
        <v>3893.8136999999952</v>
      </c>
      <c r="O19">
        <f t="shared" ref="O19:O22" si="3">(N19-M19)/J30</f>
        <v>5.1160811866422405E-3</v>
      </c>
      <c r="R19" s="1" t="s">
        <v>64</v>
      </c>
      <c r="S19">
        <f t="shared" si="0"/>
        <v>5.1160811866422405E-3</v>
      </c>
      <c r="T19">
        <f t="shared" ref="T19:T22" si="4">O41</f>
        <v>5.8646497114071654E-3</v>
      </c>
      <c r="U19">
        <f t="shared" ref="U19:U22" si="5">O63</f>
        <v>9.3811888415358483E-3</v>
      </c>
      <c r="V19">
        <f t="shared" ref="V19:V22" si="6">O85</f>
        <v>6.9116589821583418E-3</v>
      </c>
      <c r="W19">
        <f t="shared" ref="W19:W22" si="7">O107</f>
        <v>4.8501360499849135E-3</v>
      </c>
      <c r="X19">
        <f t="shared" ref="X19:X22" si="8">O129</f>
        <v>1.093402029970148E-2</v>
      </c>
      <c r="Y19">
        <f t="shared" ref="Y19:Y22" si="9">O151</f>
        <v>1.0580141537924779E-2</v>
      </c>
    </row>
    <row r="20" spans="2:25" ht="24">
      <c r="B20" s="5">
        <v>7</v>
      </c>
      <c r="C20" s="1" t="s">
        <v>65</v>
      </c>
      <c r="D20" s="1">
        <v>16.89</v>
      </c>
      <c r="E20" s="6">
        <v>81206.983600000007</v>
      </c>
      <c r="F20" s="12"/>
      <c r="G20" s="5">
        <v>7</v>
      </c>
      <c r="H20" s="1" t="s">
        <v>65</v>
      </c>
      <c r="I20" s="1">
        <v>17.97</v>
      </c>
      <c r="J20" s="6">
        <v>85535.285699999993</v>
      </c>
      <c r="L20" s="1" t="s">
        <v>65</v>
      </c>
      <c r="M20">
        <f t="shared" si="1"/>
        <v>9690.82239999999</v>
      </c>
      <c r="N20">
        <f>(J31-J20)</f>
        <v>10262.249100000001</v>
      </c>
      <c r="O20">
        <f t="shared" si="3"/>
        <v>5.9649415947184781E-3</v>
      </c>
      <c r="R20" s="1" t="s">
        <v>65</v>
      </c>
      <c r="S20">
        <f t="shared" si="0"/>
        <v>5.9649415947184781E-3</v>
      </c>
      <c r="T20">
        <f t="shared" si="4"/>
        <v>1.1572591117455507E-2</v>
      </c>
      <c r="U20">
        <f t="shared" si="5"/>
        <v>1.8319664293198031E-2</v>
      </c>
      <c r="V20">
        <f t="shared" si="6"/>
        <v>2.2988095330192432E-2</v>
      </c>
      <c r="W20">
        <f t="shared" si="7"/>
        <v>2.7583675672097352E-2</v>
      </c>
      <c r="X20">
        <f t="shared" si="8"/>
        <v>3.2915324929351224E-2</v>
      </c>
      <c r="Y20">
        <f t="shared" si="9"/>
        <v>3.5948793566877753E-2</v>
      </c>
    </row>
    <row r="21" spans="2:25" ht="24">
      <c r="B21" s="5">
        <v>8</v>
      </c>
      <c r="C21" s="1" t="s">
        <v>76</v>
      </c>
      <c r="D21" s="1">
        <v>1</v>
      </c>
      <c r="E21" s="6">
        <v>4815.8609999999999</v>
      </c>
      <c r="F21" s="12"/>
      <c r="G21" s="5">
        <v>8</v>
      </c>
      <c r="H21" s="1" t="s">
        <v>76</v>
      </c>
      <c r="I21" s="1">
        <v>1</v>
      </c>
      <c r="J21" s="6">
        <v>4766.4018999999998</v>
      </c>
      <c r="L21" s="1" t="s">
        <v>76</v>
      </c>
      <c r="M21">
        <f t="shared" si="1"/>
        <v>1808.3382000000001</v>
      </c>
      <c r="N21">
        <f t="shared" si="2"/>
        <v>1859.1302999999998</v>
      </c>
      <c r="O21">
        <f t="shared" si="3"/>
        <v>7.6661162404432458E-3</v>
      </c>
      <c r="R21" s="1" t="s">
        <v>76</v>
      </c>
      <c r="S21">
        <f t="shared" si="0"/>
        <v>7.6661162404432458E-3</v>
      </c>
      <c r="T21">
        <f t="shared" si="4"/>
        <v>-5.1407407416410541E-4</v>
      </c>
      <c r="U21">
        <f t="shared" si="5"/>
        <v>1.6056021001093147E-2</v>
      </c>
      <c r="V21">
        <f t="shared" si="6"/>
        <v>5.882456302458686E-3</v>
      </c>
      <c r="W21">
        <f t="shared" si="7"/>
        <v>-3.7683801428308556E-3</v>
      </c>
      <c r="X21">
        <f t="shared" si="8"/>
        <v>1.6035755376291663E-2</v>
      </c>
      <c r="Y21">
        <f t="shared" si="9"/>
        <v>9.7056331816149435E-3</v>
      </c>
    </row>
    <row r="22" spans="2:25" ht="24">
      <c r="B22" s="7">
        <v>9</v>
      </c>
      <c r="C22" s="8" t="s">
        <v>77</v>
      </c>
      <c r="D22" s="8">
        <v>4.8099999999999996</v>
      </c>
      <c r="E22" s="9">
        <v>23114.5501</v>
      </c>
      <c r="F22" s="12"/>
      <c r="G22" s="7">
        <v>9</v>
      </c>
      <c r="H22" s="8" t="s">
        <v>77</v>
      </c>
      <c r="I22" s="8">
        <v>4.83</v>
      </c>
      <c r="J22" s="9">
        <v>22979.716</v>
      </c>
      <c r="L22" s="8" t="s">
        <v>77</v>
      </c>
      <c r="M22">
        <f t="shared" si="1"/>
        <v>7209.0492000000013</v>
      </c>
      <c r="N22">
        <f t="shared" si="2"/>
        <v>7339.5619999999981</v>
      </c>
      <c r="O22">
        <f t="shared" si="3"/>
        <v>4.3046143776905507E-3</v>
      </c>
      <c r="R22" s="8" t="s">
        <v>77</v>
      </c>
      <c r="S22">
        <f t="shared" si="0"/>
        <v>4.3046143776905507E-3</v>
      </c>
      <c r="T22">
        <f t="shared" si="4"/>
        <v>1.8185601982807084E-3</v>
      </c>
      <c r="U22">
        <f t="shared" si="5"/>
        <v>8.0345128097348856E-3</v>
      </c>
      <c r="V22">
        <f t="shared" si="6"/>
        <v>4.8237655957762615E-3</v>
      </c>
      <c r="W22">
        <f t="shared" si="7"/>
        <v>1.6348414435405213E-3</v>
      </c>
      <c r="X22">
        <f t="shared" si="8"/>
        <v>7.9293370932191735E-3</v>
      </c>
      <c r="Y22">
        <f t="shared" si="9"/>
        <v>3.6939807429579464E-3</v>
      </c>
    </row>
    <row r="23" spans="2:25">
      <c r="B23">
        <v>0.25</v>
      </c>
      <c r="C23" s="10" t="s">
        <v>5</v>
      </c>
      <c r="D23" s="10" t="s">
        <v>4</v>
      </c>
      <c r="E23" s="10"/>
      <c r="F23" s="10"/>
      <c r="G23">
        <v>0.25</v>
      </c>
      <c r="H23" s="10" t="s">
        <v>5</v>
      </c>
      <c r="I23" s="10" t="s">
        <v>6</v>
      </c>
      <c r="J23" s="10"/>
    </row>
    <row r="24" spans="2:25">
      <c r="B24" s="2"/>
      <c r="C24" s="3" t="s">
        <v>0</v>
      </c>
      <c r="D24" s="3" t="s">
        <v>1</v>
      </c>
      <c r="E24" s="4" t="s">
        <v>2</v>
      </c>
      <c r="G24" s="2"/>
      <c r="H24" s="3" t="s">
        <v>0</v>
      </c>
      <c r="I24" s="3" t="s">
        <v>1</v>
      </c>
      <c r="J24" s="4" t="s">
        <v>2</v>
      </c>
    </row>
    <row r="25" spans="2:25" ht="24">
      <c r="B25" s="5">
        <v>1</v>
      </c>
      <c r="C25" s="1" t="s">
        <v>73</v>
      </c>
      <c r="D25" s="1">
        <v>2.1</v>
      </c>
      <c r="E25" s="6">
        <v>16963.8734</v>
      </c>
      <c r="G25" s="5">
        <v>1</v>
      </c>
      <c r="H25" s="1" t="s">
        <v>73</v>
      </c>
      <c r="I25" s="1">
        <v>1.91</v>
      </c>
      <c r="J25" s="6">
        <v>16871.833200000001</v>
      </c>
    </row>
    <row r="26" spans="2:25" ht="24">
      <c r="B26" s="5">
        <v>2</v>
      </c>
      <c r="C26" s="1" t="s">
        <v>74</v>
      </c>
      <c r="D26" s="1">
        <v>3.56</v>
      </c>
      <c r="E26" s="6">
        <v>28809.8145</v>
      </c>
      <c r="G26" s="5">
        <v>2</v>
      </c>
      <c r="H26" s="1" t="s">
        <v>74</v>
      </c>
      <c r="I26" s="1">
        <v>3.27</v>
      </c>
      <c r="J26" s="6">
        <v>28893.572800000002</v>
      </c>
    </row>
    <row r="27" spans="2:25" ht="24">
      <c r="B27" s="5">
        <v>3</v>
      </c>
      <c r="C27" s="1" t="s">
        <v>75</v>
      </c>
      <c r="D27" s="1">
        <v>3.12</v>
      </c>
      <c r="E27" s="6">
        <v>25217.1381</v>
      </c>
      <c r="G27" s="5">
        <v>3</v>
      </c>
      <c r="H27" s="1" t="s">
        <v>75</v>
      </c>
      <c r="I27" s="1">
        <v>2.88</v>
      </c>
      <c r="J27" s="6">
        <v>25449.008000000002</v>
      </c>
    </row>
    <row r="28" spans="2:25" ht="24">
      <c r="B28" s="5">
        <v>4</v>
      </c>
      <c r="C28" s="1" t="s">
        <v>62</v>
      </c>
      <c r="D28" s="1">
        <v>3.25</v>
      </c>
      <c r="E28" s="6">
        <v>26275.4159</v>
      </c>
      <c r="G28" s="5">
        <v>4</v>
      </c>
      <c r="H28" s="1" t="s">
        <v>62</v>
      </c>
      <c r="I28" s="1">
        <v>3</v>
      </c>
      <c r="J28" s="6">
        <v>26578.231500000002</v>
      </c>
    </row>
    <row r="29" spans="2:25" ht="24">
      <c r="B29" s="5">
        <v>5</v>
      </c>
      <c r="C29" s="1" t="s">
        <v>63</v>
      </c>
      <c r="D29" s="1">
        <v>12.84</v>
      </c>
      <c r="E29" s="6">
        <v>103875.749</v>
      </c>
      <c r="G29" s="5">
        <v>5</v>
      </c>
      <c r="H29" s="1" t="s">
        <v>63</v>
      </c>
      <c r="I29" s="1">
        <v>11.89</v>
      </c>
      <c r="J29" s="6">
        <v>105220.3076</v>
      </c>
    </row>
    <row r="30" spans="2:25" ht="24">
      <c r="B30" s="5">
        <v>6</v>
      </c>
      <c r="C30" s="1" t="s">
        <v>64</v>
      </c>
      <c r="D30" s="1">
        <v>4.3499999999999996</v>
      </c>
      <c r="E30" s="6">
        <v>35182.243199999997</v>
      </c>
      <c r="G30" s="5">
        <v>6</v>
      </c>
      <c r="H30" s="1" t="s">
        <v>64</v>
      </c>
      <c r="I30" s="1">
        <v>4.05</v>
      </c>
      <c r="J30" s="6">
        <v>35796.558599999997</v>
      </c>
    </row>
    <row r="31" spans="2:25" ht="24">
      <c r="B31" s="5">
        <v>7</v>
      </c>
      <c r="C31" s="1" t="s">
        <v>65</v>
      </c>
      <c r="D31" s="1">
        <v>11.23</v>
      </c>
      <c r="E31" s="6">
        <v>90897.805999999997</v>
      </c>
      <c r="G31" s="5">
        <v>7</v>
      </c>
      <c r="H31" s="1" t="s">
        <v>65</v>
      </c>
      <c r="I31" s="1">
        <v>10.83</v>
      </c>
      <c r="J31" s="6">
        <v>95797.534799999994</v>
      </c>
    </row>
    <row r="32" spans="2:25" ht="24">
      <c r="B32" s="5">
        <v>8</v>
      </c>
      <c r="C32" s="1" t="s">
        <v>76</v>
      </c>
      <c r="D32" s="1">
        <v>0.82</v>
      </c>
      <c r="E32" s="6">
        <v>6624.1992</v>
      </c>
      <c r="G32" s="5">
        <v>8</v>
      </c>
      <c r="H32" s="1" t="s">
        <v>76</v>
      </c>
      <c r="I32" s="1">
        <v>0.75</v>
      </c>
      <c r="J32" s="6">
        <v>6625.5321999999996</v>
      </c>
    </row>
    <row r="33" spans="2:15" ht="24">
      <c r="B33" s="7">
        <v>9</v>
      </c>
      <c r="C33" s="8" t="s">
        <v>77</v>
      </c>
      <c r="D33" s="8">
        <v>3.75</v>
      </c>
      <c r="E33" s="9">
        <v>30323.599300000002</v>
      </c>
      <c r="G33" s="7">
        <v>9</v>
      </c>
      <c r="H33" s="8" t="s">
        <v>77</v>
      </c>
      <c r="I33" s="8">
        <v>3.43</v>
      </c>
      <c r="J33" s="9">
        <v>30319.277999999998</v>
      </c>
    </row>
    <row r="34" spans="2:15">
      <c r="B34">
        <v>0.5</v>
      </c>
      <c r="C34" s="10" t="s">
        <v>3</v>
      </c>
      <c r="D34" s="10" t="s">
        <v>4</v>
      </c>
      <c r="G34">
        <v>0.5</v>
      </c>
      <c r="H34" s="10" t="s">
        <v>3</v>
      </c>
      <c r="I34" s="10" t="s">
        <v>6</v>
      </c>
    </row>
    <row r="35" spans="2:15">
      <c r="B35" s="2"/>
      <c r="C35" s="3" t="s">
        <v>0</v>
      </c>
      <c r="D35" s="3" t="s">
        <v>1</v>
      </c>
      <c r="E35" s="4" t="s">
        <v>2</v>
      </c>
      <c r="G35" s="2"/>
      <c r="H35" s="3" t="s">
        <v>0</v>
      </c>
      <c r="I35" s="3" t="s">
        <v>1</v>
      </c>
      <c r="J35" s="4" t="s">
        <v>2</v>
      </c>
      <c r="L35" s="14" t="s">
        <v>37</v>
      </c>
      <c r="M35" t="s">
        <v>4</v>
      </c>
      <c r="N35" t="s">
        <v>6</v>
      </c>
      <c r="O35" t="s">
        <v>36</v>
      </c>
    </row>
    <row r="36" spans="2:15" ht="24">
      <c r="B36" s="5">
        <v>1</v>
      </c>
      <c r="C36" s="1" t="s">
        <v>73</v>
      </c>
      <c r="D36" s="1">
        <v>2.98</v>
      </c>
      <c r="E36" s="6">
        <v>12621.5972</v>
      </c>
      <c r="G36" s="5">
        <v>1</v>
      </c>
      <c r="H36" s="1" t="s">
        <v>73</v>
      </c>
      <c r="I36" s="1">
        <v>2.89</v>
      </c>
      <c r="J36" s="6">
        <v>12631.882799999999</v>
      </c>
      <c r="L36" s="1" t="s">
        <v>73</v>
      </c>
      <c r="M36">
        <f t="shared" ref="M36:M41" si="10">(E47-E36)</f>
        <v>4344.7792999999983</v>
      </c>
      <c r="N36">
        <f t="shared" ref="N36:N42" si="11">(J47-J36)</f>
        <v>4267.5335999999988</v>
      </c>
      <c r="O36">
        <f>(N36-M36)/J47</f>
        <v>-4.5709093244190079E-3</v>
      </c>
    </row>
    <row r="37" spans="2:15" ht="24">
      <c r="B37" s="5">
        <v>2</v>
      </c>
      <c r="C37" s="1" t="s">
        <v>74</v>
      </c>
      <c r="D37" s="1">
        <v>5.0999999999999996</v>
      </c>
      <c r="E37" s="6">
        <v>21617.568800000001</v>
      </c>
      <c r="G37" s="5">
        <v>2</v>
      </c>
      <c r="H37" s="1" t="s">
        <v>74</v>
      </c>
      <c r="I37" s="1">
        <v>4.95</v>
      </c>
      <c r="J37" s="6">
        <v>21656.8838</v>
      </c>
      <c r="L37" s="1" t="s">
        <v>74</v>
      </c>
      <c r="M37">
        <f t="shared" si="10"/>
        <v>7181.7412000000004</v>
      </c>
      <c r="N37">
        <f t="shared" si="11"/>
        <v>7210.8434000000016</v>
      </c>
      <c r="O37">
        <f>(N37-M37)/J48</f>
        <v>1.0081223159127393E-3</v>
      </c>
    </row>
    <row r="38" spans="2:15" ht="24">
      <c r="B38" s="5">
        <v>3</v>
      </c>
      <c r="C38" s="1" t="s">
        <v>75</v>
      </c>
      <c r="D38" s="1">
        <v>5.15</v>
      </c>
      <c r="E38" s="6">
        <v>21813.879700000001</v>
      </c>
      <c r="G38" s="5">
        <v>3</v>
      </c>
      <c r="H38" s="1" t="s">
        <v>75</v>
      </c>
      <c r="I38" s="1">
        <v>5.03</v>
      </c>
      <c r="J38" s="6">
        <v>22011.413400000001</v>
      </c>
      <c r="L38" s="1" t="s">
        <v>75</v>
      </c>
      <c r="M38">
        <f t="shared" si="10"/>
        <v>3422.4422999999988</v>
      </c>
      <c r="N38">
        <f t="shared" si="11"/>
        <v>3463.7099999999991</v>
      </c>
      <c r="O38">
        <f>(N38-M38)/J49</f>
        <v>1.6199214956501577E-3</v>
      </c>
    </row>
    <row r="39" spans="2:15" ht="24">
      <c r="B39" s="5">
        <v>4</v>
      </c>
      <c r="C39" s="1" t="s">
        <v>62</v>
      </c>
      <c r="D39" s="1">
        <v>5.16</v>
      </c>
      <c r="E39" s="6">
        <v>21873.578799999999</v>
      </c>
      <c r="G39" s="5">
        <v>4</v>
      </c>
      <c r="H39" s="1" t="s">
        <v>62</v>
      </c>
      <c r="I39" s="1">
        <v>5.05</v>
      </c>
      <c r="J39" s="6">
        <v>22090.7189</v>
      </c>
      <c r="L39" s="1" t="s">
        <v>62</v>
      </c>
      <c r="M39">
        <f t="shared" si="10"/>
        <v>4314.9864999999991</v>
      </c>
      <c r="N39">
        <f t="shared" si="11"/>
        <v>4383.9861999999994</v>
      </c>
      <c r="O39">
        <f>(N39-M39)/J50</f>
        <v>2.6062499936968251E-3</v>
      </c>
    </row>
    <row r="40" spans="2:15" ht="24">
      <c r="B40" s="5">
        <v>5</v>
      </c>
      <c r="C40" s="1" t="s">
        <v>63</v>
      </c>
      <c r="D40" s="1">
        <v>21.2</v>
      </c>
      <c r="E40" s="6">
        <v>89814.6976</v>
      </c>
      <c r="G40" s="5">
        <v>5</v>
      </c>
      <c r="H40" s="1" t="s">
        <v>63</v>
      </c>
      <c r="I40" s="1">
        <v>20.78</v>
      </c>
      <c r="J40" s="6">
        <v>90889.242800000007</v>
      </c>
      <c r="L40" s="1" t="s">
        <v>63</v>
      </c>
      <c r="M40">
        <f t="shared" si="10"/>
        <v>14446.754799999995</v>
      </c>
      <c r="N40">
        <f t="shared" si="11"/>
        <v>14690.698199999999</v>
      </c>
      <c r="O40">
        <f>(N40-M40)/J51</f>
        <v>2.310508963061494E-3</v>
      </c>
    </row>
    <row r="41" spans="2:15" ht="24">
      <c r="B41" s="5">
        <v>6</v>
      </c>
      <c r="C41" s="1" t="s">
        <v>64</v>
      </c>
      <c r="D41" s="1">
        <v>6.87</v>
      </c>
      <c r="E41" s="6">
        <v>29121.020199999999</v>
      </c>
      <c r="G41" s="5">
        <v>6</v>
      </c>
      <c r="H41" s="1" t="s">
        <v>64</v>
      </c>
      <c r="I41" s="1">
        <v>6.74</v>
      </c>
      <c r="J41" s="6">
        <v>29475.073199999999</v>
      </c>
      <c r="L41" s="1" t="s">
        <v>64</v>
      </c>
      <c r="M41">
        <f t="shared" si="10"/>
        <v>6192.5144999999975</v>
      </c>
      <c r="N41">
        <f t="shared" si="11"/>
        <v>6402.9264000000039</v>
      </c>
      <c r="O41">
        <f t="shared" ref="O41:O44" si="12">(N41-M41)/J52</f>
        <v>5.8646497114071654E-3</v>
      </c>
    </row>
    <row r="42" spans="2:15" ht="24">
      <c r="B42" s="5">
        <v>7</v>
      </c>
      <c r="C42" s="1" t="s">
        <v>65</v>
      </c>
      <c r="D42" s="1">
        <v>18.03</v>
      </c>
      <c r="E42" s="6">
        <v>76389.284299999999</v>
      </c>
      <c r="G42" s="5">
        <v>7</v>
      </c>
      <c r="H42" s="1" t="s">
        <v>65</v>
      </c>
      <c r="I42" s="1">
        <v>18.29</v>
      </c>
      <c r="J42" s="6">
        <v>79991.294200000004</v>
      </c>
      <c r="L42" s="1" t="s">
        <v>65</v>
      </c>
      <c r="M42">
        <f t="shared" ref="M42:M44" si="13">(E53-E42)</f>
        <v>14718.335600000006</v>
      </c>
      <c r="N42">
        <f t="shared" si="11"/>
        <v>15827.203899999993</v>
      </c>
      <c r="O42">
        <f t="shared" si="12"/>
        <v>1.1572591117455507E-2</v>
      </c>
    </row>
    <row r="43" spans="2:15" ht="24">
      <c r="B43" s="5">
        <v>8</v>
      </c>
      <c r="C43" s="1" t="s">
        <v>76</v>
      </c>
      <c r="D43" s="1">
        <v>0.95</v>
      </c>
      <c r="E43" s="6">
        <v>4015.9908</v>
      </c>
      <c r="G43" s="5">
        <v>8</v>
      </c>
      <c r="H43" s="1" t="s">
        <v>76</v>
      </c>
      <c r="I43" s="1">
        <v>0.9</v>
      </c>
      <c r="J43" s="6">
        <v>3958.1087000000002</v>
      </c>
      <c r="L43" s="1" t="s">
        <v>76</v>
      </c>
      <c r="M43">
        <f t="shared" si="13"/>
        <v>2630.9036000000001</v>
      </c>
      <c r="N43">
        <f t="shared" ref="N43:N44" si="14">(J54-J43)</f>
        <v>2627.5180999999998</v>
      </c>
      <c r="O43">
        <f t="shared" si="12"/>
        <v>-5.1407407416410541E-4</v>
      </c>
    </row>
    <row r="44" spans="2:15" ht="24">
      <c r="B44" s="7">
        <v>9</v>
      </c>
      <c r="C44" s="8" t="s">
        <v>77</v>
      </c>
      <c r="D44" s="8">
        <v>4.55</v>
      </c>
      <c r="E44" s="9">
        <v>19285.131300000001</v>
      </c>
      <c r="G44" s="7">
        <v>9</v>
      </c>
      <c r="H44" s="8" t="s">
        <v>77</v>
      </c>
      <c r="I44" s="8">
        <v>4.37</v>
      </c>
      <c r="J44" s="9">
        <v>19101.266299999999</v>
      </c>
      <c r="L44" s="8" t="s">
        <v>77</v>
      </c>
      <c r="M44">
        <f t="shared" si="13"/>
        <v>11054.396799999999</v>
      </c>
      <c r="N44">
        <f t="shared" si="14"/>
        <v>11109.336600000002</v>
      </c>
      <c r="O44">
        <f t="shared" si="12"/>
        <v>1.8185601982807084E-3</v>
      </c>
    </row>
    <row r="45" spans="2:15">
      <c r="B45">
        <v>0.5</v>
      </c>
      <c r="C45" s="10" t="s">
        <v>5</v>
      </c>
      <c r="D45" s="10" t="s">
        <v>4</v>
      </c>
      <c r="G45">
        <v>0.5</v>
      </c>
      <c r="H45" s="10" t="s">
        <v>5</v>
      </c>
      <c r="I45" s="10" t="s">
        <v>6</v>
      </c>
    </row>
    <row r="46" spans="2:15">
      <c r="B46" s="2"/>
      <c r="C46" s="3" t="s">
        <v>0</v>
      </c>
      <c r="D46" s="3" t="s">
        <v>1</v>
      </c>
      <c r="E46" s="4" t="s">
        <v>2</v>
      </c>
      <c r="G46" s="2"/>
      <c r="H46" s="3" t="s">
        <v>0</v>
      </c>
      <c r="I46" s="3" t="s">
        <v>1</v>
      </c>
      <c r="J46" s="4" t="s">
        <v>2</v>
      </c>
    </row>
    <row r="47" spans="2:15" ht="24">
      <c r="B47" s="5">
        <v>1</v>
      </c>
      <c r="C47" s="1" t="s">
        <v>73</v>
      </c>
      <c r="D47" s="1">
        <v>2.09</v>
      </c>
      <c r="E47" s="6">
        <v>16966.376499999998</v>
      </c>
      <c r="G47" s="5">
        <v>1</v>
      </c>
      <c r="H47" s="1" t="s">
        <v>73</v>
      </c>
      <c r="I47" s="1">
        <v>1.91</v>
      </c>
      <c r="J47" s="6">
        <v>16899.416399999998</v>
      </c>
    </row>
    <row r="48" spans="2:15" ht="24">
      <c r="B48" s="5">
        <v>2</v>
      </c>
      <c r="C48" s="1" t="s">
        <v>74</v>
      </c>
      <c r="D48" s="1">
        <v>3.55</v>
      </c>
      <c r="E48" s="6">
        <v>28799.31</v>
      </c>
      <c r="G48" s="5">
        <v>2</v>
      </c>
      <c r="H48" s="1" t="s">
        <v>74</v>
      </c>
      <c r="I48" s="1">
        <v>3.26</v>
      </c>
      <c r="J48" s="6">
        <v>28867.727200000001</v>
      </c>
    </row>
    <row r="49" spans="2:15" ht="24">
      <c r="B49" s="5">
        <v>3</v>
      </c>
      <c r="C49" s="1" t="s">
        <v>75</v>
      </c>
      <c r="D49" s="1">
        <v>3.11</v>
      </c>
      <c r="E49" s="6">
        <v>25236.322</v>
      </c>
      <c r="G49" s="5">
        <v>3</v>
      </c>
      <c r="H49" s="1" t="s">
        <v>75</v>
      </c>
      <c r="I49" s="1">
        <v>2.88</v>
      </c>
      <c r="J49" s="6">
        <v>25475.1234</v>
      </c>
    </row>
    <row r="50" spans="2:15" ht="24">
      <c r="B50" s="5">
        <v>4</v>
      </c>
      <c r="C50" s="1" t="s">
        <v>62</v>
      </c>
      <c r="D50" s="1">
        <v>3.23</v>
      </c>
      <c r="E50" s="6">
        <v>26188.565299999998</v>
      </c>
      <c r="G50" s="5">
        <v>4</v>
      </c>
      <c r="H50" s="1" t="s">
        <v>62</v>
      </c>
      <c r="I50" s="1">
        <v>2.99</v>
      </c>
      <c r="J50" s="6">
        <v>26474.705099999999</v>
      </c>
    </row>
    <row r="51" spans="2:15" ht="24">
      <c r="B51" s="5">
        <v>5</v>
      </c>
      <c r="C51" s="1" t="s">
        <v>63</v>
      </c>
      <c r="D51" s="1">
        <v>12.86</v>
      </c>
      <c r="E51" s="6">
        <v>104261.45239999999</v>
      </c>
      <c r="G51" s="5">
        <v>5</v>
      </c>
      <c r="H51" s="1" t="s">
        <v>63</v>
      </c>
      <c r="I51" s="1">
        <v>11.93</v>
      </c>
      <c r="J51" s="6">
        <v>105579.94100000001</v>
      </c>
    </row>
    <row r="52" spans="2:15" ht="24">
      <c r="B52" s="5">
        <v>6</v>
      </c>
      <c r="C52" s="1" t="s">
        <v>64</v>
      </c>
      <c r="D52" s="1">
        <v>4.3600000000000003</v>
      </c>
      <c r="E52" s="6">
        <v>35313.534699999997</v>
      </c>
      <c r="G52" s="5">
        <v>6</v>
      </c>
      <c r="H52" s="1" t="s">
        <v>64</v>
      </c>
      <c r="I52" s="1">
        <v>4.05</v>
      </c>
      <c r="J52" s="6">
        <v>35877.999600000003</v>
      </c>
    </row>
    <row r="53" spans="2:15" ht="24">
      <c r="B53" s="5">
        <v>7</v>
      </c>
      <c r="C53" s="1" t="s">
        <v>65</v>
      </c>
      <c r="D53" s="1">
        <v>11.24</v>
      </c>
      <c r="E53" s="6">
        <v>91107.619900000005</v>
      </c>
      <c r="G53" s="5">
        <v>7</v>
      </c>
      <c r="H53" s="1" t="s">
        <v>65</v>
      </c>
      <c r="I53" s="1">
        <v>10.82</v>
      </c>
      <c r="J53" s="6">
        <v>95818.498099999997</v>
      </c>
    </row>
    <row r="54" spans="2:15" ht="24">
      <c r="B54" s="5">
        <v>8</v>
      </c>
      <c r="C54" s="1" t="s">
        <v>76</v>
      </c>
      <c r="D54" s="1">
        <v>0.82</v>
      </c>
      <c r="E54" s="6">
        <v>6646.8944000000001</v>
      </c>
      <c r="G54" s="5">
        <v>8</v>
      </c>
      <c r="H54" s="1" t="s">
        <v>76</v>
      </c>
      <c r="I54" s="1">
        <v>0.74</v>
      </c>
      <c r="J54" s="6">
        <v>6585.6268</v>
      </c>
    </row>
    <row r="55" spans="2:15" ht="24">
      <c r="B55" s="7">
        <v>9</v>
      </c>
      <c r="C55" s="8" t="s">
        <v>77</v>
      </c>
      <c r="D55" s="8">
        <v>3.74</v>
      </c>
      <c r="E55" s="9">
        <v>30339.5281</v>
      </c>
      <c r="G55" s="7">
        <v>9</v>
      </c>
      <c r="H55" s="8" t="s">
        <v>77</v>
      </c>
      <c r="I55" s="8">
        <v>3.41</v>
      </c>
      <c r="J55" s="9">
        <v>30210.602900000002</v>
      </c>
    </row>
    <row r="56" spans="2:15">
      <c r="B56">
        <v>0.75</v>
      </c>
      <c r="C56" s="10" t="s">
        <v>3</v>
      </c>
      <c r="D56" s="10" t="s">
        <v>4</v>
      </c>
      <c r="G56">
        <v>0.75</v>
      </c>
      <c r="H56" s="10" t="s">
        <v>3</v>
      </c>
      <c r="I56" s="10" t="s">
        <v>6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  <c r="L57" s="14" t="s">
        <v>37</v>
      </c>
      <c r="M57" t="s">
        <v>4</v>
      </c>
      <c r="N57" t="s">
        <v>6</v>
      </c>
      <c r="O57" t="s">
        <v>36</v>
      </c>
    </row>
    <row r="58" spans="2:15" ht="24">
      <c r="B58" s="5">
        <v>1</v>
      </c>
      <c r="C58" s="1" t="s">
        <v>73</v>
      </c>
      <c r="D58" s="1">
        <v>2.78</v>
      </c>
      <c r="E58" s="6">
        <v>11353.6522</v>
      </c>
      <c r="G58" s="5">
        <v>1</v>
      </c>
      <c r="H58" s="1" t="s">
        <v>73</v>
      </c>
      <c r="I58" s="1">
        <v>3.22</v>
      </c>
      <c r="J58" s="6">
        <v>11364.000099999999</v>
      </c>
      <c r="L58" s="1" t="s">
        <v>73</v>
      </c>
      <c r="M58">
        <f>(E69-E58)</f>
        <v>5577.25</v>
      </c>
      <c r="N58">
        <f>(J69-J58)</f>
        <v>5464.1800999999996</v>
      </c>
      <c r="O58">
        <f>(N58-M58)/J69</f>
        <v>-6.7190806525830064E-3</v>
      </c>
    </row>
    <row r="59" spans="2:15" ht="24">
      <c r="B59" s="5">
        <v>2</v>
      </c>
      <c r="C59" s="1" t="s">
        <v>74</v>
      </c>
      <c r="D59" s="1">
        <v>4.78</v>
      </c>
      <c r="E59" s="6">
        <v>19506.087500000001</v>
      </c>
      <c r="G59" s="5">
        <v>2</v>
      </c>
      <c r="H59" s="1" t="s">
        <v>74</v>
      </c>
      <c r="I59" s="1">
        <v>5.53</v>
      </c>
      <c r="J59" s="6">
        <v>19510.860400000001</v>
      </c>
      <c r="L59" s="1" t="s">
        <v>74</v>
      </c>
      <c r="M59">
        <f>(E70-E59)</f>
        <v>9270.2898999999998</v>
      </c>
      <c r="N59">
        <f>(J70-J59)</f>
        <v>9309.918099999999</v>
      </c>
      <c r="O59">
        <f>(N59-M59)/J70</f>
        <v>1.3749871468600058E-3</v>
      </c>
    </row>
    <row r="60" spans="2:15" ht="24">
      <c r="B60" s="5">
        <v>3</v>
      </c>
      <c r="C60" s="1" t="s">
        <v>75</v>
      </c>
      <c r="D60" s="1">
        <v>5.08</v>
      </c>
      <c r="E60" s="6">
        <v>20735.2677</v>
      </c>
      <c r="G60" s="5">
        <v>3</v>
      </c>
      <c r="H60" s="1" t="s">
        <v>75</v>
      </c>
      <c r="I60" s="1">
        <v>5.93</v>
      </c>
      <c r="J60" s="6">
        <v>20911.331399999999</v>
      </c>
      <c r="L60" s="1" t="s">
        <v>75</v>
      </c>
      <c r="M60">
        <f>(E71-E60)</f>
        <v>4503.1349999999984</v>
      </c>
      <c r="N60">
        <f>(J71-J60)</f>
        <v>4546.3875000000007</v>
      </c>
      <c r="O60">
        <f>(N60-M60)/J71</f>
        <v>1.6989935417977425E-3</v>
      </c>
    </row>
    <row r="61" spans="2:15" ht="24">
      <c r="B61" s="5">
        <v>4</v>
      </c>
      <c r="C61" s="1" t="s">
        <v>62</v>
      </c>
      <c r="D61" s="1">
        <v>5.07</v>
      </c>
      <c r="E61" s="6">
        <v>20710.606800000001</v>
      </c>
      <c r="G61" s="5">
        <v>4</v>
      </c>
      <c r="H61" s="1" t="s">
        <v>62</v>
      </c>
      <c r="I61" s="1">
        <v>5.93</v>
      </c>
      <c r="J61" s="6">
        <v>20921.474300000002</v>
      </c>
      <c r="L61" s="1" t="s">
        <v>62</v>
      </c>
      <c r="M61">
        <f>(E72-E61)</f>
        <v>5398.877999999997</v>
      </c>
      <c r="N61">
        <f>(J72-J61)</f>
        <v>5482.2487999999976</v>
      </c>
      <c r="O61">
        <f>(N61-M61)/J72</f>
        <v>3.1575395516854439E-3</v>
      </c>
    </row>
    <row r="62" spans="2:15" ht="24">
      <c r="B62" s="5">
        <v>5</v>
      </c>
      <c r="C62" s="1" t="s">
        <v>63</v>
      </c>
      <c r="D62" s="1">
        <v>21.26</v>
      </c>
      <c r="E62" s="6">
        <v>86740.818499999994</v>
      </c>
      <c r="G62" s="5">
        <v>5</v>
      </c>
      <c r="H62" s="1" t="s">
        <v>63</v>
      </c>
      <c r="I62" s="1">
        <v>24.86</v>
      </c>
      <c r="J62" s="6">
        <v>87686.175099999993</v>
      </c>
      <c r="L62" s="1" t="s">
        <v>63</v>
      </c>
      <c r="M62">
        <f>(E73-E62)</f>
        <v>17744.1924</v>
      </c>
      <c r="N62">
        <f>(J73-J62)</f>
        <v>18056.122500000012</v>
      </c>
      <c r="O62">
        <f>(N62-M62)/J73</f>
        <v>2.9499084763599114E-3</v>
      </c>
    </row>
    <row r="63" spans="2:15" ht="24">
      <c r="B63" s="5">
        <v>6</v>
      </c>
      <c r="C63" s="1" t="s">
        <v>64</v>
      </c>
      <c r="D63" s="1">
        <v>6.78</v>
      </c>
      <c r="E63" s="6">
        <v>27652.9041</v>
      </c>
      <c r="G63" s="5">
        <v>6</v>
      </c>
      <c r="H63" s="1" t="s">
        <v>64</v>
      </c>
      <c r="I63" s="1">
        <v>7.92</v>
      </c>
      <c r="J63" s="6">
        <v>27921.3727</v>
      </c>
      <c r="L63" s="1" t="s">
        <v>64</v>
      </c>
      <c r="M63">
        <f t="shared" ref="M63:M66" si="15">(E74-E63)</f>
        <v>7750.0809999999983</v>
      </c>
      <c r="N63">
        <f t="shared" ref="N63:N66" si="16">(J74-J63)</f>
        <v>8087.8907000000036</v>
      </c>
      <c r="O63">
        <f t="shared" ref="O63:O66" si="17">(N63-M63)/J74</f>
        <v>9.3811888415358483E-3</v>
      </c>
    </row>
    <row r="64" spans="2:15" ht="24">
      <c r="B64" s="5">
        <v>7</v>
      </c>
      <c r="C64" s="1" t="s">
        <v>65</v>
      </c>
      <c r="D64" s="1">
        <v>18.09</v>
      </c>
      <c r="E64" s="6">
        <v>73804.268700000001</v>
      </c>
      <c r="G64" s="5">
        <v>7</v>
      </c>
      <c r="H64" s="1" t="s">
        <v>65</v>
      </c>
      <c r="I64" s="1">
        <v>21.74</v>
      </c>
      <c r="J64" s="6">
        <v>76692.864400000006</v>
      </c>
      <c r="L64" s="1" t="s">
        <v>65</v>
      </c>
      <c r="M64">
        <f t="shared" si="15"/>
        <v>17476.006200000003</v>
      </c>
      <c r="N64">
        <f t="shared" si="16"/>
        <v>19233.342099999994</v>
      </c>
      <c r="O64">
        <f t="shared" si="17"/>
        <v>1.8319664293198031E-2</v>
      </c>
    </row>
    <row r="65" spans="2:15" ht="24">
      <c r="B65" s="5">
        <v>8</v>
      </c>
      <c r="C65" s="1" t="s">
        <v>76</v>
      </c>
      <c r="D65" s="1">
        <v>0.89</v>
      </c>
      <c r="E65" s="6">
        <v>3643.3593999999998</v>
      </c>
      <c r="G65" s="5">
        <v>8</v>
      </c>
      <c r="H65" s="1" t="s">
        <v>76</v>
      </c>
      <c r="I65" s="1">
        <v>1</v>
      </c>
      <c r="J65" s="6">
        <v>3533.8107</v>
      </c>
      <c r="L65" s="1" t="s">
        <v>76</v>
      </c>
      <c r="M65">
        <f t="shared" si="15"/>
        <v>2994.627</v>
      </c>
      <c r="N65">
        <f t="shared" si="16"/>
        <v>3101.1581999999999</v>
      </c>
      <c r="O65">
        <f t="shared" si="17"/>
        <v>1.6056021001093147E-2</v>
      </c>
    </row>
    <row r="66" spans="2:15" ht="24">
      <c r="B66" s="7">
        <v>9</v>
      </c>
      <c r="C66" s="8" t="s">
        <v>77</v>
      </c>
      <c r="D66" s="8">
        <v>4.2699999999999996</v>
      </c>
      <c r="E66" s="9">
        <v>17439.001199999999</v>
      </c>
      <c r="G66" s="7">
        <v>9</v>
      </c>
      <c r="H66" s="8" t="s">
        <v>77</v>
      </c>
      <c r="I66" s="8">
        <v>4.87</v>
      </c>
      <c r="J66" s="9">
        <v>17178.410400000001</v>
      </c>
      <c r="L66" s="8" t="s">
        <v>77</v>
      </c>
      <c r="M66">
        <f t="shared" si="15"/>
        <v>12850.582200000001</v>
      </c>
      <c r="N66">
        <f t="shared" si="16"/>
        <v>13093.804700000001</v>
      </c>
      <c r="O66">
        <f t="shared" si="17"/>
        <v>8.0345128097348856E-3</v>
      </c>
    </row>
    <row r="67" spans="2:15">
      <c r="B67">
        <v>0.75</v>
      </c>
      <c r="C67" s="10" t="s">
        <v>5</v>
      </c>
      <c r="D67" s="10" t="s">
        <v>4</v>
      </c>
      <c r="G67">
        <v>0.75</v>
      </c>
      <c r="H67" s="10" t="s">
        <v>5</v>
      </c>
      <c r="I67" s="10" t="s">
        <v>6</v>
      </c>
    </row>
    <row r="68" spans="2:15">
      <c r="B68" s="2"/>
      <c r="C68" s="3" t="s">
        <v>0</v>
      </c>
      <c r="D68" s="3" t="s">
        <v>1</v>
      </c>
      <c r="E68" s="4" t="s">
        <v>2</v>
      </c>
      <c r="G68" s="2"/>
      <c r="H68" s="3" t="s">
        <v>0</v>
      </c>
      <c r="I68" s="3" t="s">
        <v>1</v>
      </c>
      <c r="J68" s="4" t="s">
        <v>2</v>
      </c>
    </row>
    <row r="69" spans="2:15" ht="24">
      <c r="B69" s="5">
        <v>1</v>
      </c>
      <c r="C69" s="1" t="s">
        <v>73</v>
      </c>
      <c r="D69" s="1">
        <v>2.6</v>
      </c>
      <c r="E69" s="6">
        <v>16930.9022</v>
      </c>
      <c r="G69" s="5">
        <v>1</v>
      </c>
      <c r="H69" s="1" t="s">
        <v>73</v>
      </c>
      <c r="I69" s="1">
        <v>1.9</v>
      </c>
      <c r="J69" s="6">
        <v>16828.180199999999</v>
      </c>
    </row>
    <row r="70" spans="2:15" ht="24">
      <c r="B70" s="5">
        <v>2</v>
      </c>
      <c r="C70" s="1" t="s">
        <v>74</v>
      </c>
      <c r="D70" s="1">
        <v>4.41</v>
      </c>
      <c r="E70" s="6">
        <v>28776.377400000001</v>
      </c>
      <c r="G70" s="5">
        <v>2</v>
      </c>
      <c r="H70" s="1" t="s">
        <v>74</v>
      </c>
      <c r="I70" s="1">
        <v>3.25</v>
      </c>
      <c r="J70" s="6">
        <v>28820.7785</v>
      </c>
    </row>
    <row r="71" spans="2:15" ht="24">
      <c r="B71" s="5">
        <v>3</v>
      </c>
      <c r="C71" s="1" t="s">
        <v>75</v>
      </c>
      <c r="D71" s="1">
        <v>3.87</v>
      </c>
      <c r="E71" s="6">
        <v>25238.402699999999</v>
      </c>
      <c r="G71" s="5">
        <v>3</v>
      </c>
      <c r="H71" s="1" t="s">
        <v>75</v>
      </c>
      <c r="I71" s="1">
        <v>2.87</v>
      </c>
      <c r="J71" s="6">
        <v>25457.7189</v>
      </c>
    </row>
    <row r="72" spans="2:15" ht="24">
      <c r="B72" s="5">
        <v>4</v>
      </c>
      <c r="C72" s="1" t="s">
        <v>62</v>
      </c>
      <c r="D72" s="1">
        <v>4</v>
      </c>
      <c r="E72" s="6">
        <v>26109.484799999998</v>
      </c>
      <c r="G72" s="5">
        <v>4</v>
      </c>
      <c r="H72" s="1" t="s">
        <v>62</v>
      </c>
      <c r="I72" s="1">
        <v>2.98</v>
      </c>
      <c r="J72" s="6">
        <v>26403.723099999999</v>
      </c>
    </row>
    <row r="73" spans="2:15" ht="24">
      <c r="B73" s="5">
        <v>5</v>
      </c>
      <c r="C73" s="1" t="s">
        <v>63</v>
      </c>
      <c r="D73" s="1">
        <v>16.02</v>
      </c>
      <c r="E73" s="6">
        <v>104485.01089999999</v>
      </c>
      <c r="G73" s="5">
        <v>5</v>
      </c>
      <c r="H73" s="1" t="s">
        <v>63</v>
      </c>
      <c r="I73" s="1">
        <v>11.94</v>
      </c>
      <c r="J73" s="6">
        <v>105742.29760000001</v>
      </c>
    </row>
    <row r="74" spans="2:15" ht="24">
      <c r="B74" s="5">
        <v>6</v>
      </c>
      <c r="C74" s="1" t="s">
        <v>64</v>
      </c>
      <c r="D74" s="1">
        <v>5.43</v>
      </c>
      <c r="E74" s="6">
        <v>35402.985099999998</v>
      </c>
      <c r="G74" s="5">
        <v>6</v>
      </c>
      <c r="H74" s="1" t="s">
        <v>64</v>
      </c>
      <c r="I74" s="1">
        <v>4.0599999999999996</v>
      </c>
      <c r="J74" s="6">
        <v>36009.263400000003</v>
      </c>
    </row>
    <row r="75" spans="2:15" ht="24">
      <c r="B75" s="5">
        <v>7</v>
      </c>
      <c r="C75" s="1" t="s">
        <v>65</v>
      </c>
      <c r="D75" s="1">
        <v>14</v>
      </c>
      <c r="E75" s="6">
        <v>91280.274900000004</v>
      </c>
      <c r="G75" s="5">
        <v>7</v>
      </c>
      <c r="H75" s="1" t="s">
        <v>65</v>
      </c>
      <c r="I75" s="1">
        <v>10.83</v>
      </c>
      <c r="J75" s="6">
        <v>95926.2065</v>
      </c>
    </row>
    <row r="76" spans="2:15" ht="24">
      <c r="B76" s="5">
        <v>8</v>
      </c>
      <c r="C76" s="1" t="s">
        <v>76</v>
      </c>
      <c r="D76" s="1">
        <v>1.02</v>
      </c>
      <c r="E76" s="6">
        <v>6637.9863999999998</v>
      </c>
      <c r="G76" s="5">
        <v>8</v>
      </c>
      <c r="H76" s="1" t="s">
        <v>76</v>
      </c>
      <c r="I76" s="1">
        <v>0.75</v>
      </c>
      <c r="J76" s="6">
        <v>6634.9688999999998</v>
      </c>
    </row>
    <row r="77" spans="2:15" ht="24">
      <c r="B77" s="7">
        <v>9</v>
      </c>
      <c r="C77" s="8" t="s">
        <v>77</v>
      </c>
      <c r="D77" s="8">
        <v>4.6500000000000004</v>
      </c>
      <c r="E77" s="9">
        <v>30289.5834</v>
      </c>
      <c r="G77" s="7">
        <v>9</v>
      </c>
      <c r="H77" s="8" t="s">
        <v>77</v>
      </c>
      <c r="I77" s="8">
        <v>3.42</v>
      </c>
      <c r="J77" s="9">
        <v>30272.215100000001</v>
      </c>
    </row>
    <row r="78" spans="2:15">
      <c r="B78">
        <v>1</v>
      </c>
      <c r="C78" s="10" t="s">
        <v>3</v>
      </c>
      <c r="D78" s="10" t="s">
        <v>4</v>
      </c>
      <c r="G78">
        <v>1</v>
      </c>
      <c r="H78" s="10" t="s">
        <v>3</v>
      </c>
      <c r="I78" s="10" t="s">
        <v>6</v>
      </c>
    </row>
    <row r="79" spans="2:15">
      <c r="B79" s="2"/>
      <c r="C79" s="3" t="s">
        <v>0</v>
      </c>
      <c r="D79" s="3" t="s">
        <v>1</v>
      </c>
      <c r="E79" s="4" t="s">
        <v>2</v>
      </c>
      <c r="G79" s="2"/>
      <c r="H79" s="3" t="s">
        <v>0</v>
      </c>
      <c r="I79" s="3" t="s">
        <v>1</v>
      </c>
      <c r="J79" s="4" t="s">
        <v>2</v>
      </c>
      <c r="L79" s="14" t="s">
        <v>37</v>
      </c>
      <c r="M79" t="s">
        <v>4</v>
      </c>
      <c r="N79" t="s">
        <v>6</v>
      </c>
      <c r="O79" t="s">
        <v>36</v>
      </c>
    </row>
    <row r="80" spans="2:15" ht="24">
      <c r="B80" s="5">
        <v>1</v>
      </c>
      <c r="C80" s="1" t="s">
        <v>73</v>
      </c>
      <c r="D80" s="1">
        <v>3.14</v>
      </c>
      <c r="E80" s="6">
        <v>10689.131799999999</v>
      </c>
      <c r="G80" s="5">
        <v>1</v>
      </c>
      <c r="H80" s="1" t="s">
        <v>73</v>
      </c>
      <c r="I80" s="1">
        <v>3.1</v>
      </c>
      <c r="J80" s="6">
        <v>10558.929599999999</v>
      </c>
      <c r="L80" s="1" t="s">
        <v>73</v>
      </c>
      <c r="M80">
        <f>(E91-E80)</f>
        <v>6228.5885999999991</v>
      </c>
      <c r="N80">
        <f>(J91-J80)</f>
        <v>6250.2027999999991</v>
      </c>
      <c r="O80">
        <f>(N80-M80)/J91</f>
        <v>1.2858605361452198E-3</v>
      </c>
    </row>
    <row r="81" spans="2:15" ht="24">
      <c r="B81" s="5">
        <v>2</v>
      </c>
      <c r="C81" s="1" t="s">
        <v>74</v>
      </c>
      <c r="D81" s="1">
        <v>5.36</v>
      </c>
      <c r="E81" s="6">
        <v>18268.561799999999</v>
      </c>
      <c r="G81" s="5">
        <v>2</v>
      </c>
      <c r="H81" s="1" t="s">
        <v>74</v>
      </c>
      <c r="I81" s="1">
        <v>5.34</v>
      </c>
      <c r="J81" s="6">
        <v>18205.538400000001</v>
      </c>
      <c r="L81" s="1" t="s">
        <v>74</v>
      </c>
      <c r="M81">
        <f>(E92-E81)</f>
        <v>10489.562000000002</v>
      </c>
      <c r="N81">
        <f>(J92-J81)</f>
        <v>10615.6181</v>
      </c>
      <c r="O81">
        <f>(N81-M81)/J92</f>
        <v>4.3737349679218449E-3</v>
      </c>
    </row>
    <row r="82" spans="2:15" ht="24">
      <c r="B82" s="5">
        <v>3</v>
      </c>
      <c r="C82" s="1" t="s">
        <v>75</v>
      </c>
      <c r="D82" s="1">
        <v>5.9</v>
      </c>
      <c r="E82" s="6">
        <v>20112.408500000001</v>
      </c>
      <c r="G82" s="5">
        <v>3</v>
      </c>
      <c r="H82" s="1" t="s">
        <v>75</v>
      </c>
      <c r="I82" s="1">
        <v>5.94</v>
      </c>
      <c r="J82" s="6">
        <v>20232.397000000001</v>
      </c>
      <c r="L82" s="1" t="s">
        <v>75</v>
      </c>
      <c r="M82">
        <f>(E93-E82)</f>
        <v>5118.8057999999983</v>
      </c>
      <c r="N82">
        <f>(J93-J82)</f>
        <v>5229.4068000000007</v>
      </c>
      <c r="O82">
        <f>(N82-M82)/J93</f>
        <v>4.3438006540605888E-3</v>
      </c>
    </row>
    <row r="83" spans="2:15" ht="24">
      <c r="B83" s="5">
        <v>4</v>
      </c>
      <c r="C83" s="1" t="s">
        <v>62</v>
      </c>
      <c r="D83" s="1">
        <v>5.88</v>
      </c>
      <c r="E83" s="6">
        <v>20039.5658</v>
      </c>
      <c r="G83" s="5">
        <v>4</v>
      </c>
      <c r="H83" s="1" t="s">
        <v>62</v>
      </c>
      <c r="I83" s="1">
        <v>5.93</v>
      </c>
      <c r="J83" s="6">
        <v>20198.176200000002</v>
      </c>
      <c r="L83" s="1" t="s">
        <v>62</v>
      </c>
      <c r="M83">
        <f>(E94-E83)</f>
        <v>6028.7786999999989</v>
      </c>
      <c r="N83">
        <f>(J94-J83)</f>
        <v>6171.6728999999978</v>
      </c>
      <c r="O83">
        <f>(N83-M83)/J94</f>
        <v>5.4188478461941149E-3</v>
      </c>
    </row>
    <row r="84" spans="2:15" ht="24">
      <c r="B84" s="5">
        <v>5</v>
      </c>
      <c r="C84" s="1" t="s">
        <v>63</v>
      </c>
      <c r="D84" s="1">
        <v>24.92</v>
      </c>
      <c r="E84" s="6">
        <v>84945.232199999999</v>
      </c>
      <c r="G84" s="5">
        <v>5</v>
      </c>
      <c r="H84" s="1" t="s">
        <v>63</v>
      </c>
      <c r="I84" s="1">
        <v>25.19</v>
      </c>
      <c r="J84" s="6">
        <v>85839.280599999998</v>
      </c>
      <c r="L84" s="1" t="s">
        <v>63</v>
      </c>
      <c r="M84">
        <f>(E95-E84)</f>
        <v>19585.859500000006</v>
      </c>
      <c r="N84">
        <f>(J95-J84)</f>
        <v>20069.433099999995</v>
      </c>
      <c r="O84">
        <f>(N84-M84)/J95</f>
        <v>4.5659472493431753E-3</v>
      </c>
    </row>
    <row r="85" spans="2:15" ht="24">
      <c r="B85" s="5">
        <v>6</v>
      </c>
      <c r="C85" s="1" t="s">
        <v>64</v>
      </c>
      <c r="D85" s="1">
        <v>7.8</v>
      </c>
      <c r="E85" s="6">
        <v>26574.3917</v>
      </c>
      <c r="G85" s="5">
        <v>6</v>
      </c>
      <c r="H85" s="1" t="s">
        <v>64</v>
      </c>
      <c r="I85" s="1">
        <v>7.9</v>
      </c>
      <c r="J85" s="6">
        <v>26919.284500000002</v>
      </c>
      <c r="L85" s="1" t="s">
        <v>64</v>
      </c>
      <c r="M85">
        <f t="shared" ref="M85:M88" si="18">(E96-E85)</f>
        <v>8820.6132999999973</v>
      </c>
      <c r="N85">
        <f t="shared" ref="N85:N88" si="19">(J96-J85)</f>
        <v>9069.3545000000013</v>
      </c>
      <c r="O85">
        <f t="shared" ref="O85:O88" si="20">(N85-M85)/J96</f>
        <v>6.9116589821583418E-3</v>
      </c>
    </row>
    <row r="86" spans="2:15" ht="24">
      <c r="B86" s="5">
        <v>7</v>
      </c>
      <c r="C86" s="1" t="s">
        <v>65</v>
      </c>
      <c r="D86" s="1">
        <v>21.21</v>
      </c>
      <c r="E86" s="6">
        <v>72310.3606</v>
      </c>
      <c r="G86" s="5">
        <v>7</v>
      </c>
      <c r="H86" s="1" t="s">
        <v>65</v>
      </c>
      <c r="I86" s="1">
        <v>21.88</v>
      </c>
      <c r="J86" s="6">
        <v>74557.1875</v>
      </c>
      <c r="L86" s="1" t="s">
        <v>65</v>
      </c>
      <c r="M86">
        <f t="shared" si="18"/>
        <v>19151.070600000006</v>
      </c>
      <c r="N86">
        <f t="shared" si="19"/>
        <v>21355.930500000002</v>
      </c>
      <c r="O86">
        <f t="shared" si="20"/>
        <v>2.2988095330192432E-2</v>
      </c>
    </row>
    <row r="87" spans="2:15" ht="24">
      <c r="B87" s="5">
        <v>8</v>
      </c>
      <c r="C87" s="1" t="s">
        <v>76</v>
      </c>
      <c r="D87" s="1">
        <v>0.99</v>
      </c>
      <c r="E87" s="6">
        <v>3366.5637000000002</v>
      </c>
      <c r="G87" s="5">
        <v>8</v>
      </c>
      <c r="H87" s="1" t="s">
        <v>76</v>
      </c>
      <c r="I87" s="1">
        <v>0.97</v>
      </c>
      <c r="J87" s="6">
        <v>3319.096</v>
      </c>
      <c r="L87" s="1" t="s">
        <v>76</v>
      </c>
      <c r="M87">
        <f t="shared" si="18"/>
        <v>3243.7001999999998</v>
      </c>
      <c r="N87">
        <f t="shared" si="19"/>
        <v>3282.5340000000001</v>
      </c>
      <c r="O87">
        <f t="shared" si="20"/>
        <v>5.882456302458686E-3</v>
      </c>
    </row>
    <row r="88" spans="2:15" ht="24">
      <c r="B88" s="7">
        <v>9</v>
      </c>
      <c r="C88" s="8" t="s">
        <v>77</v>
      </c>
      <c r="D88" s="8">
        <v>4.8099999999999996</v>
      </c>
      <c r="E88" s="9">
        <v>16382.4051</v>
      </c>
      <c r="G88" s="7">
        <v>9</v>
      </c>
      <c r="H88" s="8" t="s">
        <v>77</v>
      </c>
      <c r="I88" s="8">
        <v>4.75</v>
      </c>
      <c r="J88" s="9">
        <v>16200.9817</v>
      </c>
      <c r="L88" s="8" t="s">
        <v>77</v>
      </c>
      <c r="M88">
        <f t="shared" si="18"/>
        <v>13843.5573</v>
      </c>
      <c r="N88">
        <f t="shared" si="19"/>
        <v>13989.187600000001</v>
      </c>
      <c r="O88">
        <f t="shared" si="20"/>
        <v>4.8237655957762615E-3</v>
      </c>
    </row>
    <row r="89" spans="2:15">
      <c r="B89">
        <v>1</v>
      </c>
      <c r="C89" s="10" t="s">
        <v>5</v>
      </c>
      <c r="D89" s="10" t="s">
        <v>4</v>
      </c>
      <c r="G89">
        <v>1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73</v>
      </c>
      <c r="D91" s="1">
        <v>2.59</v>
      </c>
      <c r="E91" s="6">
        <v>16917.720399999998</v>
      </c>
      <c r="G91" s="5">
        <v>1</v>
      </c>
      <c r="H91" s="1" t="s">
        <v>73</v>
      </c>
      <c r="I91" s="1">
        <v>1.9</v>
      </c>
      <c r="J91" s="6">
        <v>16809.132399999999</v>
      </c>
    </row>
    <row r="92" spans="2:15" ht="24">
      <c r="B92" s="5">
        <v>2</v>
      </c>
      <c r="C92" s="1" t="s">
        <v>74</v>
      </c>
      <c r="D92" s="1">
        <v>4.41</v>
      </c>
      <c r="E92" s="6">
        <v>28758.123800000001</v>
      </c>
      <c r="G92" s="5">
        <v>2</v>
      </c>
      <c r="H92" s="1" t="s">
        <v>74</v>
      </c>
      <c r="I92" s="1">
        <v>3.25</v>
      </c>
      <c r="J92" s="6">
        <v>28821.156500000001</v>
      </c>
    </row>
    <row r="93" spans="2:15" ht="24">
      <c r="B93" s="5">
        <v>3</v>
      </c>
      <c r="C93" s="1" t="s">
        <v>75</v>
      </c>
      <c r="D93" s="1">
        <v>3.87</v>
      </c>
      <c r="E93" s="6">
        <v>25231.2143</v>
      </c>
      <c r="G93" s="5">
        <v>3</v>
      </c>
      <c r="H93" s="1" t="s">
        <v>75</v>
      </c>
      <c r="I93" s="1">
        <v>2.87</v>
      </c>
      <c r="J93" s="6">
        <v>25461.803800000002</v>
      </c>
    </row>
    <row r="94" spans="2:15" ht="24">
      <c r="B94" s="5">
        <v>4</v>
      </c>
      <c r="C94" s="1" t="s">
        <v>62</v>
      </c>
      <c r="D94" s="1">
        <v>4</v>
      </c>
      <c r="E94" s="6">
        <v>26068.344499999999</v>
      </c>
      <c r="G94" s="5">
        <v>4</v>
      </c>
      <c r="H94" s="1" t="s">
        <v>62</v>
      </c>
      <c r="I94" s="1">
        <v>2.98</v>
      </c>
      <c r="J94" s="6">
        <v>26369.849099999999</v>
      </c>
    </row>
    <row r="95" spans="2:15" ht="24">
      <c r="B95" s="5">
        <v>5</v>
      </c>
      <c r="C95" s="1" t="s">
        <v>63</v>
      </c>
      <c r="D95" s="1">
        <v>16.03</v>
      </c>
      <c r="E95" s="6">
        <v>104531.0917</v>
      </c>
      <c r="G95" s="5">
        <v>5</v>
      </c>
      <c r="H95" s="1" t="s">
        <v>63</v>
      </c>
      <c r="I95" s="1">
        <v>11.96</v>
      </c>
      <c r="J95" s="6">
        <v>105908.71369999999</v>
      </c>
    </row>
    <row r="96" spans="2:15" ht="24">
      <c r="B96" s="5">
        <v>6</v>
      </c>
      <c r="C96" s="1" t="s">
        <v>64</v>
      </c>
      <c r="D96" s="1">
        <v>5.43</v>
      </c>
      <c r="E96" s="6">
        <v>35395.004999999997</v>
      </c>
      <c r="G96" s="5">
        <v>6</v>
      </c>
      <c r="H96" s="1" t="s">
        <v>64</v>
      </c>
      <c r="I96" s="1">
        <v>4.0599999999999996</v>
      </c>
      <c r="J96" s="6">
        <v>35988.639000000003</v>
      </c>
    </row>
    <row r="97" spans="2:15" ht="24">
      <c r="B97" s="5">
        <v>7</v>
      </c>
      <c r="C97" s="1" t="s">
        <v>65</v>
      </c>
      <c r="D97" s="1">
        <v>14.02</v>
      </c>
      <c r="E97" s="6">
        <v>91461.431200000006</v>
      </c>
      <c r="G97" s="5">
        <v>7</v>
      </c>
      <c r="H97" s="1" t="s">
        <v>65</v>
      </c>
      <c r="I97" s="1">
        <v>10.83</v>
      </c>
      <c r="J97" s="6">
        <v>95913.118000000002</v>
      </c>
    </row>
    <row r="98" spans="2:15" ht="24">
      <c r="B98" s="5">
        <v>8</v>
      </c>
      <c r="C98" s="1" t="s">
        <v>76</v>
      </c>
      <c r="D98" s="1">
        <v>1.01</v>
      </c>
      <c r="E98" s="6">
        <v>6610.2638999999999</v>
      </c>
      <c r="G98" s="5">
        <v>8</v>
      </c>
      <c r="H98" s="1" t="s">
        <v>76</v>
      </c>
      <c r="I98" s="1">
        <v>0.75</v>
      </c>
      <c r="J98" s="6">
        <v>6601.63</v>
      </c>
    </row>
    <row r="99" spans="2:15" ht="24">
      <c r="B99" s="7">
        <v>9</v>
      </c>
      <c r="C99" s="8" t="s">
        <v>77</v>
      </c>
      <c r="D99" s="8">
        <v>4.63</v>
      </c>
      <c r="E99" s="9">
        <v>30225.9624</v>
      </c>
      <c r="G99" s="7">
        <v>9</v>
      </c>
      <c r="H99" s="8" t="s">
        <v>77</v>
      </c>
      <c r="I99" s="8">
        <v>3.41</v>
      </c>
      <c r="J99" s="9">
        <v>30190.169300000001</v>
      </c>
    </row>
    <row r="100" spans="2:15">
      <c r="B100">
        <v>1.25</v>
      </c>
      <c r="C100" s="10" t="s">
        <v>3</v>
      </c>
      <c r="D100" s="10" t="s">
        <v>4</v>
      </c>
      <c r="G100">
        <v>1.25</v>
      </c>
      <c r="H100" s="10" t="s">
        <v>3</v>
      </c>
      <c r="I100" s="10" t="s">
        <v>6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  <c r="L101" s="14" t="s">
        <v>37</v>
      </c>
      <c r="M101" t="s">
        <v>4</v>
      </c>
      <c r="N101" t="s">
        <v>6</v>
      </c>
      <c r="O101" t="s">
        <v>36</v>
      </c>
    </row>
    <row r="102" spans="2:15" ht="24">
      <c r="B102" s="5">
        <v>1</v>
      </c>
      <c r="C102" s="1" t="s">
        <v>73</v>
      </c>
      <c r="D102" s="1">
        <v>3.12</v>
      </c>
      <c r="E102" s="6">
        <v>10183.3195</v>
      </c>
      <c r="G102" s="5">
        <v>1</v>
      </c>
      <c r="H102" s="1" t="s">
        <v>73</v>
      </c>
      <c r="I102" s="1">
        <v>3.07</v>
      </c>
      <c r="J102" s="6">
        <v>10106.038200000001</v>
      </c>
      <c r="L102" s="1" t="s">
        <v>73</v>
      </c>
      <c r="M102">
        <f>(E113-E102)</f>
        <v>6644.9979000000003</v>
      </c>
      <c r="N102">
        <f>(J113-J102)</f>
        <v>6793.5362999999979</v>
      </c>
      <c r="O102">
        <f>(N102-M102)/J113</f>
        <v>8.7894757350250232E-3</v>
      </c>
    </row>
    <row r="103" spans="2:15" ht="24">
      <c r="B103" s="5">
        <v>2</v>
      </c>
      <c r="C103" s="1" t="s">
        <v>74</v>
      </c>
      <c r="D103" s="1">
        <v>5.35</v>
      </c>
      <c r="E103" s="6">
        <v>17447.376700000001</v>
      </c>
      <c r="G103" s="5">
        <v>2</v>
      </c>
      <c r="H103" s="1" t="s">
        <v>74</v>
      </c>
      <c r="I103" s="1">
        <v>5.29</v>
      </c>
      <c r="J103" s="6">
        <v>17432.258699999998</v>
      </c>
      <c r="L103" s="1" t="s">
        <v>74</v>
      </c>
      <c r="M103">
        <f>(E114-E103)</f>
        <v>11251.356899999999</v>
      </c>
      <c r="N103">
        <f>(J114-J103)</f>
        <v>11413.320800000001</v>
      </c>
      <c r="O103">
        <f>(N103-M103)/J114</f>
        <v>5.6148603289458083E-3</v>
      </c>
    </row>
    <row r="104" spans="2:15" ht="24">
      <c r="B104" s="5">
        <v>3</v>
      </c>
      <c r="C104" s="1" t="s">
        <v>75</v>
      </c>
      <c r="D104" s="1">
        <v>6.03</v>
      </c>
      <c r="E104" s="6">
        <v>19653.899099999999</v>
      </c>
      <c r="G104" s="5">
        <v>3</v>
      </c>
      <c r="H104" s="1" t="s">
        <v>75</v>
      </c>
      <c r="I104" s="1">
        <v>6.01</v>
      </c>
      <c r="J104" s="6">
        <v>19821.0762</v>
      </c>
      <c r="L104" s="1" t="s">
        <v>75</v>
      </c>
      <c r="M104">
        <f>(E115-E104)</f>
        <v>5519.8742999999995</v>
      </c>
      <c r="N104">
        <f>(J115-J104)</f>
        <v>5664.0185999999994</v>
      </c>
      <c r="O104">
        <f>(N104-M104)/J115</f>
        <v>5.6560236927193979E-3</v>
      </c>
    </row>
    <row r="105" spans="2:15" ht="24">
      <c r="B105" s="5">
        <v>4</v>
      </c>
      <c r="C105" s="1" t="s">
        <v>62</v>
      </c>
      <c r="D105" s="1">
        <v>6.01</v>
      </c>
      <c r="E105" s="6">
        <v>19602.2075</v>
      </c>
      <c r="G105" s="5">
        <v>4</v>
      </c>
      <c r="H105" s="1" t="s">
        <v>62</v>
      </c>
      <c r="I105" s="1">
        <v>6.01</v>
      </c>
      <c r="J105" s="6">
        <v>19796.119900000002</v>
      </c>
      <c r="L105" s="1" t="s">
        <v>62</v>
      </c>
      <c r="M105">
        <f>(E116-E105)</f>
        <v>6418.7491999999984</v>
      </c>
      <c r="N105">
        <f>(J116-J105)</f>
        <v>6552.7366000000002</v>
      </c>
      <c r="O105">
        <f>(N105-M105)/J116</f>
        <v>5.0851314932775843E-3</v>
      </c>
    </row>
    <row r="106" spans="2:15" ht="24">
      <c r="B106" s="5">
        <v>5</v>
      </c>
      <c r="C106" s="1" t="s">
        <v>63</v>
      </c>
      <c r="D106" s="1">
        <v>25.69</v>
      </c>
      <c r="E106" s="6">
        <v>83785.135299999994</v>
      </c>
      <c r="G106" s="5">
        <v>5</v>
      </c>
      <c r="H106" s="1" t="s">
        <v>63</v>
      </c>
      <c r="I106" s="1">
        <v>25.71</v>
      </c>
      <c r="J106" s="6">
        <v>84729.5236</v>
      </c>
      <c r="L106" s="1" t="s">
        <v>63</v>
      </c>
      <c r="M106">
        <f>(E117-E106)</f>
        <v>20717.03360000001</v>
      </c>
      <c r="N106">
        <f>(J117-J106)</f>
        <v>21224.050600000002</v>
      </c>
      <c r="O106">
        <f>(N106-M106)/J117</f>
        <v>4.7852750964581664E-3</v>
      </c>
    </row>
    <row r="107" spans="2:15" ht="24">
      <c r="B107" s="5">
        <v>6</v>
      </c>
      <c r="C107" s="1" t="s">
        <v>64</v>
      </c>
      <c r="D107" s="1">
        <v>7.98</v>
      </c>
      <c r="E107" s="6">
        <v>26019.855100000001</v>
      </c>
      <c r="G107" s="5">
        <v>6</v>
      </c>
      <c r="H107" s="1" t="s">
        <v>64</v>
      </c>
      <c r="I107" s="1">
        <v>7.98</v>
      </c>
      <c r="J107" s="6">
        <v>26293.0913</v>
      </c>
      <c r="L107" s="1" t="s">
        <v>64</v>
      </c>
      <c r="M107">
        <f t="shared" ref="M107:M110" si="21">(E118-E107)</f>
        <v>9480.8862000000008</v>
      </c>
      <c r="N107">
        <f t="shared" ref="N107:N110" si="22">(J118-J107)</f>
        <v>9655.2404999999999</v>
      </c>
      <c r="O107">
        <f t="shared" ref="O107:O110" si="23">(N107-M107)/J118</f>
        <v>4.8501360499849135E-3</v>
      </c>
    </row>
    <row r="108" spans="2:15" ht="24">
      <c r="B108" s="5">
        <v>7</v>
      </c>
      <c r="C108" s="1" t="s">
        <v>65</v>
      </c>
      <c r="D108" s="1">
        <v>21.95</v>
      </c>
      <c r="E108" s="6">
        <v>71584.044999999998</v>
      </c>
      <c r="G108" s="5">
        <v>7</v>
      </c>
      <c r="H108" s="1" t="s">
        <v>65</v>
      </c>
      <c r="I108" s="1">
        <v>22.21</v>
      </c>
      <c r="J108" s="6">
        <v>73181.866800000003</v>
      </c>
      <c r="L108" s="1" t="s">
        <v>65</v>
      </c>
      <c r="M108">
        <f t="shared" si="21"/>
        <v>20140.309000000008</v>
      </c>
      <c r="N108">
        <f t="shared" si="22"/>
        <v>22787.496799999994</v>
      </c>
      <c r="O108">
        <f t="shared" si="23"/>
        <v>2.7583675672097352E-2</v>
      </c>
    </row>
    <row r="109" spans="2:15" ht="24">
      <c r="B109" s="5">
        <v>8</v>
      </c>
      <c r="C109" s="1" t="s">
        <v>76</v>
      </c>
      <c r="D109" s="1">
        <v>1</v>
      </c>
      <c r="E109" s="6">
        <v>3271.7249999999999</v>
      </c>
      <c r="G109" s="5">
        <v>8</v>
      </c>
      <c r="H109" s="1" t="s">
        <v>76</v>
      </c>
      <c r="I109" s="1">
        <v>0.97</v>
      </c>
      <c r="J109" s="6">
        <v>3194.0706</v>
      </c>
      <c r="L109" s="1" t="s">
        <v>76</v>
      </c>
      <c r="M109">
        <f t="shared" si="21"/>
        <v>3393.0809000000004</v>
      </c>
      <c r="N109">
        <f t="shared" si="22"/>
        <v>3368.3512000000001</v>
      </c>
      <c r="O109">
        <f t="shared" si="23"/>
        <v>-3.7683801428308556E-3</v>
      </c>
    </row>
    <row r="110" spans="2:15" ht="24">
      <c r="B110" s="7">
        <v>9</v>
      </c>
      <c r="C110" s="8" t="s">
        <v>77</v>
      </c>
      <c r="D110" s="8">
        <v>4.87</v>
      </c>
      <c r="E110" s="9">
        <v>15868.9054</v>
      </c>
      <c r="G110" s="7">
        <v>9</v>
      </c>
      <c r="H110" s="8" t="s">
        <v>77</v>
      </c>
      <c r="I110" s="8">
        <v>4.76</v>
      </c>
      <c r="J110" s="9">
        <v>15688.7909</v>
      </c>
      <c r="L110" s="8" t="s">
        <v>77</v>
      </c>
      <c r="M110">
        <f t="shared" si="21"/>
        <v>14399.418300000001</v>
      </c>
      <c r="N110">
        <f t="shared" si="22"/>
        <v>14448.688300000002</v>
      </c>
      <c r="O110">
        <f t="shared" si="23"/>
        <v>1.6348414435405213E-3</v>
      </c>
    </row>
    <row r="111" spans="2:15">
      <c r="B111">
        <v>1.25</v>
      </c>
      <c r="C111" s="10" t="s">
        <v>5</v>
      </c>
      <c r="D111" s="10" t="s">
        <v>4</v>
      </c>
      <c r="G111">
        <v>1.25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73</v>
      </c>
      <c r="D113" s="1">
        <v>1.98</v>
      </c>
      <c r="E113" s="6">
        <v>16828.3174</v>
      </c>
      <c r="G113" s="5">
        <v>1</v>
      </c>
      <c r="H113" s="1" t="s">
        <v>73</v>
      </c>
      <c r="I113" s="1">
        <v>1.91</v>
      </c>
      <c r="J113" s="6">
        <v>16899.574499999999</v>
      </c>
    </row>
    <row r="114" spans="2:15" ht="24">
      <c r="B114" s="5">
        <v>2</v>
      </c>
      <c r="C114" s="1" t="s">
        <v>74</v>
      </c>
      <c r="D114" s="1">
        <v>3.38</v>
      </c>
      <c r="E114" s="6">
        <v>28698.7336</v>
      </c>
      <c r="G114" s="5">
        <v>2</v>
      </c>
      <c r="H114" s="1" t="s">
        <v>74</v>
      </c>
      <c r="I114" s="1">
        <v>3.26</v>
      </c>
      <c r="J114" s="6">
        <v>28845.5795</v>
      </c>
    </row>
    <row r="115" spans="2:15" ht="24">
      <c r="B115" s="5">
        <v>3</v>
      </c>
      <c r="C115" s="1" t="s">
        <v>75</v>
      </c>
      <c r="D115" s="1">
        <v>2.96</v>
      </c>
      <c r="E115" s="6">
        <v>25173.773399999998</v>
      </c>
      <c r="G115" s="5">
        <v>3</v>
      </c>
      <c r="H115" s="1" t="s">
        <v>75</v>
      </c>
      <c r="I115" s="1">
        <v>2.88</v>
      </c>
      <c r="J115" s="6">
        <v>25485.094799999999</v>
      </c>
    </row>
    <row r="116" spans="2:15" ht="24">
      <c r="B116" s="5">
        <v>4</v>
      </c>
      <c r="C116" s="1" t="s">
        <v>62</v>
      </c>
      <c r="D116" s="1">
        <v>3.06</v>
      </c>
      <c r="E116" s="6">
        <v>26020.956699999999</v>
      </c>
      <c r="G116" s="5">
        <v>4</v>
      </c>
      <c r="H116" s="1" t="s">
        <v>62</v>
      </c>
      <c r="I116" s="1">
        <v>2.97</v>
      </c>
      <c r="J116" s="6">
        <v>26348.856500000002</v>
      </c>
    </row>
    <row r="117" spans="2:15" ht="24">
      <c r="B117" s="5">
        <v>5</v>
      </c>
      <c r="C117" s="1" t="s">
        <v>63</v>
      </c>
      <c r="D117" s="1">
        <v>12.3</v>
      </c>
      <c r="E117" s="6">
        <v>104502.1689</v>
      </c>
      <c r="G117" s="5">
        <v>5</v>
      </c>
      <c r="H117" s="1" t="s">
        <v>63</v>
      </c>
      <c r="I117" s="1">
        <v>11.96</v>
      </c>
      <c r="J117" s="6">
        <v>105953.5742</v>
      </c>
    </row>
    <row r="118" spans="2:15" ht="24">
      <c r="B118" s="5">
        <v>6</v>
      </c>
      <c r="C118" s="1" t="s">
        <v>64</v>
      </c>
      <c r="D118" s="1">
        <v>4.18</v>
      </c>
      <c r="E118" s="6">
        <v>35500.741300000002</v>
      </c>
      <c r="G118" s="5">
        <v>6</v>
      </c>
      <c r="H118" s="1" t="s">
        <v>64</v>
      </c>
      <c r="I118" s="1">
        <v>4.0599999999999996</v>
      </c>
      <c r="J118" s="6">
        <v>35948.3318</v>
      </c>
    </row>
    <row r="119" spans="2:15" ht="24">
      <c r="B119" s="5">
        <v>7</v>
      </c>
      <c r="C119" s="1" t="s">
        <v>65</v>
      </c>
      <c r="D119" s="1">
        <v>10.79</v>
      </c>
      <c r="E119" s="6">
        <v>91724.354000000007</v>
      </c>
      <c r="G119" s="5">
        <v>7</v>
      </c>
      <c r="H119" s="1" t="s">
        <v>65</v>
      </c>
      <c r="I119" s="1">
        <v>10.83</v>
      </c>
      <c r="J119" s="6">
        <v>95969.363599999997</v>
      </c>
    </row>
    <row r="120" spans="2:15" ht="24">
      <c r="B120" s="5">
        <v>8</v>
      </c>
      <c r="C120" s="1" t="s">
        <v>76</v>
      </c>
      <c r="D120" s="1">
        <v>0.78</v>
      </c>
      <c r="E120" s="6">
        <v>6664.8059000000003</v>
      </c>
      <c r="G120" s="5">
        <v>8</v>
      </c>
      <c r="H120" s="1" t="s">
        <v>76</v>
      </c>
      <c r="I120" s="1">
        <v>0.74</v>
      </c>
      <c r="J120" s="6">
        <v>6562.4218000000001</v>
      </c>
    </row>
    <row r="121" spans="2:15" ht="24">
      <c r="B121" s="7">
        <v>9</v>
      </c>
      <c r="C121" s="8" t="s">
        <v>77</v>
      </c>
      <c r="D121" s="8">
        <v>3.56</v>
      </c>
      <c r="E121" s="9">
        <v>30268.323700000001</v>
      </c>
      <c r="G121" s="7">
        <v>9</v>
      </c>
      <c r="H121" s="8" t="s">
        <v>77</v>
      </c>
      <c r="I121" s="8">
        <v>3.4</v>
      </c>
      <c r="J121" s="9">
        <v>30137.479200000002</v>
      </c>
    </row>
    <row r="122" spans="2:15">
      <c r="B122">
        <v>1.5</v>
      </c>
      <c r="C122" s="10" t="s">
        <v>3</v>
      </c>
      <c r="D122" s="10" t="s">
        <v>4</v>
      </c>
      <c r="G122">
        <v>1.5</v>
      </c>
      <c r="H122" s="10" t="s">
        <v>3</v>
      </c>
      <c r="I122" s="10" t="s">
        <v>6</v>
      </c>
    </row>
    <row r="123" spans="2:15">
      <c r="B123" s="2"/>
      <c r="C123" s="3" t="s">
        <v>0</v>
      </c>
      <c r="D123" s="3" t="s">
        <v>1</v>
      </c>
      <c r="E123" s="4" t="s">
        <v>2</v>
      </c>
      <c r="G123" s="2"/>
      <c r="H123" s="3" t="s">
        <v>0</v>
      </c>
      <c r="I123" s="3" t="s">
        <v>1</v>
      </c>
      <c r="J123" s="4" t="s">
        <v>2</v>
      </c>
      <c r="L123" s="14" t="s">
        <v>37</v>
      </c>
      <c r="M123" t="s">
        <v>4</v>
      </c>
      <c r="N123" t="s">
        <v>6</v>
      </c>
      <c r="O123" t="s">
        <v>36</v>
      </c>
    </row>
    <row r="124" spans="2:15" ht="24">
      <c r="B124" s="5">
        <v>1</v>
      </c>
      <c r="C124" s="1" t="s">
        <v>73</v>
      </c>
      <c r="D124" s="1">
        <v>3.06</v>
      </c>
      <c r="E124" s="6">
        <v>9871.7351999999992</v>
      </c>
      <c r="G124" s="5">
        <v>1</v>
      </c>
      <c r="H124" s="1" t="s">
        <v>73</v>
      </c>
      <c r="I124" s="1">
        <v>3.04</v>
      </c>
      <c r="J124" s="6">
        <v>9876.7286000000004</v>
      </c>
      <c r="L124" s="1" t="s">
        <v>73</v>
      </c>
      <c r="M124">
        <f>(E135-E124)</f>
        <v>7006.4304000000011</v>
      </c>
      <c r="N124">
        <f>(J135-J124)</f>
        <v>6933.0314999999991</v>
      </c>
      <c r="O124">
        <f>(N124-M124)/J135</f>
        <v>-4.3664454200034635E-3</v>
      </c>
    </row>
    <row r="125" spans="2:15" ht="24">
      <c r="B125" s="5">
        <v>2</v>
      </c>
      <c r="C125" s="1" t="s">
        <v>74</v>
      </c>
      <c r="D125" s="1">
        <v>5.26</v>
      </c>
      <c r="E125" s="6">
        <v>16941.1574</v>
      </c>
      <c r="G125" s="5">
        <v>2</v>
      </c>
      <c r="H125" s="1" t="s">
        <v>74</v>
      </c>
      <c r="I125" s="1">
        <v>5.22</v>
      </c>
      <c r="J125" s="6">
        <v>16954.2693</v>
      </c>
      <c r="L125" s="1" t="s">
        <v>74</v>
      </c>
      <c r="M125">
        <f>(E136-E125)</f>
        <v>11764.9804</v>
      </c>
      <c r="N125">
        <f>(J136-J125)</f>
        <v>11842.0982</v>
      </c>
      <c r="O125">
        <f>(N125-M125)/J136</f>
        <v>2.6780391658774317E-3</v>
      </c>
    </row>
    <row r="126" spans="2:15" ht="24">
      <c r="B126" s="5">
        <v>3</v>
      </c>
      <c r="C126" s="1" t="s">
        <v>75</v>
      </c>
      <c r="D126" s="1">
        <v>6.01</v>
      </c>
      <c r="E126" s="6">
        <v>19377.427299999999</v>
      </c>
      <c r="G126" s="5">
        <v>3</v>
      </c>
      <c r="H126" s="1" t="s">
        <v>75</v>
      </c>
      <c r="I126" s="1">
        <v>6.02</v>
      </c>
      <c r="J126" s="6">
        <v>19570.9342</v>
      </c>
      <c r="L126" s="1" t="s">
        <v>75</v>
      </c>
      <c r="M126">
        <f>(E137-E126)</f>
        <v>5819.0144</v>
      </c>
      <c r="N126">
        <f>(J137-J126)</f>
        <v>5893.3021000000008</v>
      </c>
      <c r="O126">
        <f>(N126-M126)/J137</f>
        <v>2.9173346934422205E-3</v>
      </c>
    </row>
    <row r="127" spans="2:15" ht="24">
      <c r="B127" s="5">
        <v>4</v>
      </c>
      <c r="C127" s="1" t="s">
        <v>62</v>
      </c>
      <c r="D127" s="1">
        <v>6</v>
      </c>
      <c r="E127" s="6">
        <v>19335.863700000002</v>
      </c>
      <c r="G127" s="5">
        <v>4</v>
      </c>
      <c r="H127" s="1" t="s">
        <v>62</v>
      </c>
      <c r="I127" s="1">
        <v>6.01</v>
      </c>
      <c r="J127" s="6">
        <v>19524.475900000001</v>
      </c>
      <c r="L127" s="1" t="s">
        <v>62</v>
      </c>
      <c r="M127">
        <f>(E138-E127)</f>
        <v>6682.0972999999976</v>
      </c>
      <c r="N127">
        <f>(J138-J127)</f>
        <v>6787.2163</v>
      </c>
      <c r="O127">
        <f>(N127-M127)/J138</f>
        <v>3.9951440295429731E-3</v>
      </c>
    </row>
    <row r="128" spans="2:15" ht="24">
      <c r="B128" s="5">
        <v>5</v>
      </c>
      <c r="C128" s="1" t="s">
        <v>63</v>
      </c>
      <c r="D128" s="1">
        <v>25.79</v>
      </c>
      <c r="E128" s="6">
        <v>83087.591700000004</v>
      </c>
      <c r="G128" s="5">
        <v>5</v>
      </c>
      <c r="H128" s="1" t="s">
        <v>63</v>
      </c>
      <c r="I128" s="1">
        <v>25.88</v>
      </c>
      <c r="J128" s="6">
        <v>84062.081999999995</v>
      </c>
      <c r="L128" s="1" t="s">
        <v>63</v>
      </c>
      <c r="M128">
        <f>(E139-E128)</f>
        <v>21420.185899999997</v>
      </c>
      <c r="N128">
        <f>(J139-J128)</f>
        <v>21883.209200000012</v>
      </c>
      <c r="O128">
        <f>(N128-M128)/J139</f>
        <v>4.3703999937659832E-3</v>
      </c>
    </row>
    <row r="129" spans="2:15" ht="24">
      <c r="B129" s="5">
        <v>6</v>
      </c>
      <c r="C129" s="1" t="s">
        <v>64</v>
      </c>
      <c r="D129" s="1">
        <v>7.96</v>
      </c>
      <c r="E129" s="6">
        <v>25646.33</v>
      </c>
      <c r="G129" s="5">
        <v>6</v>
      </c>
      <c r="H129" s="1" t="s">
        <v>64</v>
      </c>
      <c r="I129" s="1">
        <v>7.95</v>
      </c>
      <c r="J129" s="6">
        <v>25835.572700000001</v>
      </c>
      <c r="L129" s="1" t="s">
        <v>64</v>
      </c>
      <c r="M129">
        <f t="shared" ref="M129:M132" si="24">(E140-E129)</f>
        <v>9757.3035000000018</v>
      </c>
      <c r="N129">
        <f t="shared" ref="N129:N132" si="25">(J140-J129)</f>
        <v>10150.778999999999</v>
      </c>
      <c r="O129">
        <f t="shared" ref="O129:O132" si="26">(N129-M129)/J140</f>
        <v>1.093402029970148E-2</v>
      </c>
    </row>
    <row r="130" spans="2:15" ht="24">
      <c r="B130" s="5">
        <v>7</v>
      </c>
      <c r="C130" s="1" t="s">
        <v>65</v>
      </c>
      <c r="D130" s="1">
        <v>22.1</v>
      </c>
      <c r="E130" s="6">
        <v>71199.1731</v>
      </c>
      <c r="G130" s="5">
        <v>7</v>
      </c>
      <c r="H130" s="1" t="s">
        <v>65</v>
      </c>
      <c r="I130" s="1">
        <v>22.23</v>
      </c>
      <c r="J130" s="6">
        <v>72204.858600000007</v>
      </c>
      <c r="L130" s="1" t="s">
        <v>65</v>
      </c>
      <c r="M130">
        <f t="shared" si="24"/>
        <v>20646.899399999995</v>
      </c>
      <c r="N130">
        <f t="shared" si="25"/>
        <v>23807.166399999987</v>
      </c>
      <c r="O130">
        <f t="shared" si="26"/>
        <v>3.2915324929351224E-2</v>
      </c>
    </row>
    <row r="131" spans="2:15" ht="24">
      <c r="B131" s="5">
        <v>8</v>
      </c>
      <c r="C131" s="1" t="s">
        <v>76</v>
      </c>
      <c r="D131" s="1">
        <v>0.99</v>
      </c>
      <c r="E131" s="6">
        <v>3201.3258999999998</v>
      </c>
      <c r="G131" s="5">
        <v>8</v>
      </c>
      <c r="H131" s="1" t="s">
        <v>76</v>
      </c>
      <c r="I131" s="1">
        <v>0.95</v>
      </c>
      <c r="J131" s="6">
        <v>3080.2251000000001</v>
      </c>
      <c r="L131" s="1" t="s">
        <v>76</v>
      </c>
      <c r="M131">
        <f t="shared" si="24"/>
        <v>3400.8209000000006</v>
      </c>
      <c r="N131">
        <f t="shared" si="25"/>
        <v>3506.4431</v>
      </c>
      <c r="O131">
        <f t="shared" si="26"/>
        <v>1.6035755376291663E-2</v>
      </c>
    </row>
    <row r="132" spans="2:15" ht="24">
      <c r="B132" s="7">
        <v>9</v>
      </c>
      <c r="C132" s="8" t="s">
        <v>77</v>
      </c>
      <c r="D132" s="8">
        <v>4.83</v>
      </c>
      <c r="E132" s="9">
        <v>15555.2934</v>
      </c>
      <c r="G132" s="7">
        <v>9</v>
      </c>
      <c r="H132" s="8" t="s">
        <v>77</v>
      </c>
      <c r="I132" s="8">
        <v>4.71</v>
      </c>
      <c r="J132" s="9">
        <v>15290.293100000001</v>
      </c>
      <c r="L132" s="8" t="s">
        <v>77</v>
      </c>
      <c r="M132">
        <f t="shared" si="24"/>
        <v>14614.580199999999</v>
      </c>
      <c r="N132">
        <f t="shared" si="25"/>
        <v>14853.6013</v>
      </c>
      <c r="O132">
        <f t="shared" si="26"/>
        <v>7.9293370932191735E-3</v>
      </c>
    </row>
    <row r="133" spans="2:15">
      <c r="B133">
        <v>1.5</v>
      </c>
      <c r="C133" s="10" t="s">
        <v>5</v>
      </c>
      <c r="D133" s="10" t="s">
        <v>4</v>
      </c>
      <c r="G133">
        <v>1.5</v>
      </c>
      <c r="H133" s="10" t="s">
        <v>5</v>
      </c>
      <c r="I133" s="10" t="s">
        <v>6</v>
      </c>
    </row>
    <row r="134" spans="2:15">
      <c r="B134" s="2"/>
      <c r="C134" s="3" t="s">
        <v>0</v>
      </c>
      <c r="D134" s="3" t="s">
        <v>1</v>
      </c>
      <c r="E134" s="4" t="s">
        <v>2</v>
      </c>
      <c r="G134" s="2"/>
      <c r="H134" s="3" t="s">
        <v>0</v>
      </c>
      <c r="I134" s="3" t="s">
        <v>1</v>
      </c>
      <c r="J134" s="4" t="s">
        <v>2</v>
      </c>
    </row>
    <row r="135" spans="2:15" ht="24">
      <c r="B135" s="5">
        <v>1</v>
      </c>
      <c r="C135" s="1" t="s">
        <v>73</v>
      </c>
      <c r="D135" s="1">
        <v>1.89</v>
      </c>
      <c r="E135" s="6">
        <v>16878.1656</v>
      </c>
      <c r="G135" s="5">
        <v>1</v>
      </c>
      <c r="H135" s="1" t="s">
        <v>73</v>
      </c>
      <c r="I135" s="1">
        <v>1.9</v>
      </c>
      <c r="J135" s="6">
        <v>16809.7601</v>
      </c>
    </row>
    <row r="136" spans="2:15" ht="24">
      <c r="B136" s="5">
        <v>2</v>
      </c>
      <c r="C136" s="1" t="s">
        <v>74</v>
      </c>
      <c r="D136" s="1">
        <v>3.22</v>
      </c>
      <c r="E136" s="6">
        <v>28706.1378</v>
      </c>
      <c r="G136" s="5">
        <v>2</v>
      </c>
      <c r="H136" s="1" t="s">
        <v>74</v>
      </c>
      <c r="I136" s="1">
        <v>3.25</v>
      </c>
      <c r="J136" s="6">
        <v>28796.3675</v>
      </c>
    </row>
    <row r="137" spans="2:15" ht="24">
      <c r="B137" s="5">
        <v>3</v>
      </c>
      <c r="C137" s="1" t="s">
        <v>75</v>
      </c>
      <c r="D137" s="1">
        <v>2.83</v>
      </c>
      <c r="E137" s="6">
        <v>25196.441699999999</v>
      </c>
      <c r="G137" s="5">
        <v>3</v>
      </c>
      <c r="H137" s="1" t="s">
        <v>75</v>
      </c>
      <c r="I137" s="1">
        <v>2.87</v>
      </c>
      <c r="J137" s="6">
        <v>25464.2363</v>
      </c>
    </row>
    <row r="138" spans="2:15" ht="24">
      <c r="B138" s="5">
        <v>4</v>
      </c>
      <c r="C138" s="1" t="s">
        <v>62</v>
      </c>
      <c r="D138" s="1">
        <v>2.92</v>
      </c>
      <c r="E138" s="6">
        <v>26017.960999999999</v>
      </c>
      <c r="G138" s="5">
        <v>4</v>
      </c>
      <c r="H138" s="1" t="s">
        <v>62</v>
      </c>
      <c r="I138" s="1">
        <v>2.97</v>
      </c>
      <c r="J138" s="6">
        <v>26311.692200000001</v>
      </c>
    </row>
    <row r="139" spans="2:15" ht="24">
      <c r="B139" s="5">
        <v>5</v>
      </c>
      <c r="C139" s="1" t="s">
        <v>63</v>
      </c>
      <c r="D139" s="1">
        <v>11.73</v>
      </c>
      <c r="E139" s="6">
        <v>104507.7776</v>
      </c>
      <c r="G139" s="5">
        <v>5</v>
      </c>
      <c r="H139" s="1" t="s">
        <v>63</v>
      </c>
      <c r="I139" s="1">
        <v>11.96</v>
      </c>
      <c r="J139" s="6">
        <v>105945.29120000001</v>
      </c>
    </row>
    <row r="140" spans="2:15" ht="24">
      <c r="B140" s="5">
        <v>6</v>
      </c>
      <c r="C140" s="1" t="s">
        <v>64</v>
      </c>
      <c r="D140" s="1">
        <v>3.97</v>
      </c>
      <c r="E140" s="6">
        <v>35403.633500000004</v>
      </c>
      <c r="G140" s="5">
        <v>6</v>
      </c>
      <c r="H140" s="1" t="s">
        <v>64</v>
      </c>
      <c r="I140" s="1">
        <v>4.0599999999999996</v>
      </c>
      <c r="J140" s="6">
        <v>35986.351699999999</v>
      </c>
    </row>
    <row r="141" spans="2:15" ht="24">
      <c r="B141" s="5">
        <v>7</v>
      </c>
      <c r="C141" s="1" t="s">
        <v>65</v>
      </c>
      <c r="D141" s="1">
        <v>10.31</v>
      </c>
      <c r="E141" s="6">
        <v>91846.072499999995</v>
      </c>
      <c r="G141" s="5">
        <v>7</v>
      </c>
      <c r="H141" s="1" t="s">
        <v>65</v>
      </c>
      <c r="I141" s="1">
        <v>10.84</v>
      </c>
      <c r="J141" s="6">
        <v>96012.024999999994</v>
      </c>
    </row>
    <row r="142" spans="2:15" ht="24">
      <c r="B142" s="5">
        <v>8</v>
      </c>
      <c r="C142" s="1" t="s">
        <v>76</v>
      </c>
      <c r="D142" s="1">
        <v>0.74</v>
      </c>
      <c r="E142" s="6">
        <v>6602.1468000000004</v>
      </c>
      <c r="G142" s="5">
        <v>8</v>
      </c>
      <c r="H142" s="1" t="s">
        <v>76</v>
      </c>
      <c r="I142" s="1">
        <v>0.74</v>
      </c>
      <c r="J142" s="6">
        <v>6586.6682000000001</v>
      </c>
    </row>
    <row r="143" spans="2:15" ht="24">
      <c r="B143" s="7">
        <v>9</v>
      </c>
      <c r="C143" s="8" t="s">
        <v>77</v>
      </c>
      <c r="D143" s="8">
        <v>3.39</v>
      </c>
      <c r="E143" s="9">
        <v>30169.873599999999</v>
      </c>
      <c r="G143" s="7">
        <v>9</v>
      </c>
      <c r="H143" s="8" t="s">
        <v>77</v>
      </c>
      <c r="I143" s="8">
        <v>3.4</v>
      </c>
      <c r="J143" s="9">
        <v>30143.894400000001</v>
      </c>
    </row>
    <row r="144" spans="2:15">
      <c r="B144">
        <v>1.75</v>
      </c>
      <c r="C144" s="10" t="s">
        <v>3</v>
      </c>
      <c r="D144" s="10" t="s">
        <v>4</v>
      </c>
      <c r="G144">
        <v>1.75</v>
      </c>
      <c r="H144" s="10" t="s">
        <v>3</v>
      </c>
      <c r="I144" s="10" t="s">
        <v>6</v>
      </c>
    </row>
    <row r="145" spans="2:15">
      <c r="B145" s="2"/>
      <c r="C145" s="3" t="s">
        <v>0</v>
      </c>
      <c r="D145" s="3" t="s">
        <v>1</v>
      </c>
      <c r="E145" s="4" t="s">
        <v>2</v>
      </c>
      <c r="G145" s="2"/>
      <c r="H145" s="3" t="s">
        <v>0</v>
      </c>
      <c r="I145" s="3" t="s">
        <v>1</v>
      </c>
      <c r="J145" s="4" t="s">
        <v>2</v>
      </c>
      <c r="L145" s="14" t="s">
        <v>37</v>
      </c>
      <c r="M145" t="s">
        <v>4</v>
      </c>
      <c r="N145" t="s">
        <v>6</v>
      </c>
      <c r="O145" t="s">
        <v>36</v>
      </c>
    </row>
    <row r="146" spans="2:15" ht="24">
      <c r="B146" s="5">
        <v>1</v>
      </c>
      <c r="C146" s="1" t="s">
        <v>73</v>
      </c>
      <c r="D146" s="1">
        <v>3.03</v>
      </c>
      <c r="E146" s="6">
        <v>9691.1043000000009</v>
      </c>
      <c r="G146" s="5">
        <v>1</v>
      </c>
      <c r="H146" s="1" t="s">
        <v>73</v>
      </c>
      <c r="I146" s="1">
        <v>3</v>
      </c>
      <c r="J146" s="6">
        <v>9650.8505999999998</v>
      </c>
      <c r="L146" s="1" t="s">
        <v>73</v>
      </c>
      <c r="M146">
        <f>(E157-E146)</f>
        <v>7199.9866999999995</v>
      </c>
      <c r="N146">
        <f>(J157-J146)</f>
        <v>7076.5903999999991</v>
      </c>
      <c r="O146">
        <f>(N146-M146)/J157</f>
        <v>-7.3768785075972081E-3</v>
      </c>
    </row>
    <row r="147" spans="2:15" ht="24">
      <c r="B147" s="5">
        <v>2</v>
      </c>
      <c r="C147" s="1" t="s">
        <v>74</v>
      </c>
      <c r="D147" s="1">
        <v>5.2</v>
      </c>
      <c r="E147" s="6">
        <v>16628.896400000001</v>
      </c>
      <c r="G147" s="5">
        <v>2</v>
      </c>
      <c r="H147" s="1" t="s">
        <v>74</v>
      </c>
      <c r="I147" s="1">
        <v>5.16</v>
      </c>
      <c r="J147" s="6">
        <v>16631.801599999999</v>
      </c>
      <c r="L147" s="1" t="s">
        <v>74</v>
      </c>
      <c r="M147">
        <f>(E158-E147)</f>
        <v>12090.078799999999</v>
      </c>
      <c r="N147">
        <f>(J158-J147)</f>
        <v>12118.819500000001</v>
      </c>
      <c r="O147">
        <f>(N147-M147)/J158</f>
        <v>9.9965492571574754E-4</v>
      </c>
    </row>
    <row r="148" spans="2:15" ht="24">
      <c r="B148" s="5">
        <v>3</v>
      </c>
      <c r="C148" s="1" t="s">
        <v>75</v>
      </c>
      <c r="D148" s="1">
        <v>6</v>
      </c>
      <c r="E148" s="6">
        <v>19198.822</v>
      </c>
      <c r="G148" s="5">
        <v>3</v>
      </c>
      <c r="H148" s="1" t="s">
        <v>75</v>
      </c>
      <c r="I148" s="1">
        <v>6.02</v>
      </c>
      <c r="J148" s="6">
        <v>19385.9293</v>
      </c>
      <c r="L148" s="1" t="s">
        <v>75</v>
      </c>
      <c r="M148">
        <f>(E159-E148)</f>
        <v>6006.0636000000013</v>
      </c>
      <c r="N148">
        <f>(J159-J148)</f>
        <v>6054.8990000000013</v>
      </c>
      <c r="O148">
        <f>(N148-M148)/J159</f>
        <v>1.9195680040024457E-3</v>
      </c>
    </row>
    <row r="149" spans="2:15" ht="24">
      <c r="B149" s="5">
        <v>4</v>
      </c>
      <c r="C149" s="1" t="s">
        <v>62</v>
      </c>
      <c r="D149" s="1">
        <v>5.99</v>
      </c>
      <c r="E149" s="6">
        <v>19166.804800000002</v>
      </c>
      <c r="G149" s="5">
        <v>4</v>
      </c>
      <c r="H149" s="1" t="s">
        <v>62</v>
      </c>
      <c r="I149" s="1">
        <v>6.01</v>
      </c>
      <c r="J149" s="6">
        <v>19354.471300000001</v>
      </c>
      <c r="L149" s="1" t="s">
        <v>62</v>
      </c>
      <c r="M149">
        <f>(E160-E149)</f>
        <v>6826.0248999999967</v>
      </c>
      <c r="N149">
        <f>(J160-J149)</f>
        <v>6899.3908999999985</v>
      </c>
      <c r="O149">
        <f>(N149-M149)/J160</f>
        <v>2.7944840816602522E-3</v>
      </c>
    </row>
    <row r="150" spans="2:15" ht="24">
      <c r="B150" s="5">
        <v>5</v>
      </c>
      <c r="C150" s="1" t="s">
        <v>63</v>
      </c>
      <c r="D150" s="1">
        <v>25.84</v>
      </c>
      <c r="E150" s="6">
        <v>82629.160199999998</v>
      </c>
      <c r="G150" s="5">
        <v>5</v>
      </c>
      <c r="H150" s="1" t="s">
        <v>63</v>
      </c>
      <c r="I150" s="1">
        <v>25.97</v>
      </c>
      <c r="J150" s="6">
        <v>83645.2745</v>
      </c>
      <c r="L150" s="1" t="s">
        <v>63</v>
      </c>
      <c r="M150">
        <f>(E161-E150)</f>
        <v>21927.686199999996</v>
      </c>
      <c r="N150">
        <f>(J161-J150)</f>
        <v>22375.967900000003</v>
      </c>
      <c r="O150">
        <f>(N150-M150)/J161</f>
        <v>4.2282253051583443E-3</v>
      </c>
    </row>
    <row r="151" spans="2:15" ht="24">
      <c r="B151" s="5">
        <v>6</v>
      </c>
      <c r="C151" s="1" t="s">
        <v>64</v>
      </c>
      <c r="D151" s="1">
        <v>7.94</v>
      </c>
      <c r="E151" s="6">
        <v>25387.695500000002</v>
      </c>
      <c r="G151" s="5">
        <v>6</v>
      </c>
      <c r="H151" s="1" t="s">
        <v>64</v>
      </c>
      <c r="I151" s="1">
        <v>7.96</v>
      </c>
      <c r="J151" s="6">
        <v>25648.3969</v>
      </c>
      <c r="L151" s="1" t="s">
        <v>64</v>
      </c>
      <c r="M151">
        <f t="shared" ref="M151:M154" si="27">(E162-E151)</f>
        <v>10000.194899999995</v>
      </c>
      <c r="N151">
        <f t="shared" ref="N151:N154" si="28">(J162-J151)</f>
        <v>10381.395199999999</v>
      </c>
      <c r="O151">
        <f t="shared" ref="O151:O154" si="29">(N151-M151)/J162</f>
        <v>1.0580141537924779E-2</v>
      </c>
    </row>
    <row r="152" spans="2:15" ht="24">
      <c r="B152" s="5">
        <v>7</v>
      </c>
      <c r="C152" s="1" t="s">
        <v>65</v>
      </c>
      <c r="D152" s="1">
        <v>22.2</v>
      </c>
      <c r="E152" s="6">
        <v>70978.1783</v>
      </c>
      <c r="G152" s="5">
        <v>7</v>
      </c>
      <c r="H152" s="1" t="s">
        <v>65</v>
      </c>
      <c r="I152" s="1">
        <v>22.21</v>
      </c>
      <c r="J152" s="6">
        <v>71544.698399999994</v>
      </c>
      <c r="L152" s="1" t="s">
        <v>65</v>
      </c>
      <c r="M152">
        <f t="shared" si="27"/>
        <v>21051.947400000005</v>
      </c>
      <c r="N152">
        <f t="shared" si="28"/>
        <v>24504.811400000006</v>
      </c>
      <c r="O152">
        <f t="shared" si="29"/>
        <v>3.5948793566877753E-2</v>
      </c>
    </row>
    <row r="153" spans="2:15" ht="24">
      <c r="B153" s="5">
        <v>8</v>
      </c>
      <c r="C153" s="1" t="s">
        <v>76</v>
      </c>
      <c r="D153" s="1">
        <v>0.99</v>
      </c>
      <c r="E153" s="6">
        <v>3153.2510000000002</v>
      </c>
      <c r="G153" s="5">
        <v>8</v>
      </c>
      <c r="H153" s="1" t="s">
        <v>76</v>
      </c>
      <c r="I153" s="1">
        <v>0.96</v>
      </c>
      <c r="J153" s="6">
        <v>3078.2105000000001</v>
      </c>
      <c r="L153" s="1" t="s">
        <v>76</v>
      </c>
      <c r="M153">
        <f t="shared" si="27"/>
        <v>3446.3883999999998</v>
      </c>
      <c r="N153">
        <f t="shared" si="28"/>
        <v>3510.3343999999997</v>
      </c>
      <c r="O153">
        <f t="shared" si="29"/>
        <v>9.7056331816149435E-3</v>
      </c>
    </row>
    <row r="154" spans="2:15" ht="24">
      <c r="B154" s="7">
        <v>9</v>
      </c>
      <c r="C154" s="8" t="s">
        <v>77</v>
      </c>
      <c r="D154" s="8">
        <v>4.8</v>
      </c>
      <c r="E154" s="9">
        <v>15349.090899999999</v>
      </c>
      <c r="G154" s="7">
        <v>9</v>
      </c>
      <c r="H154" s="8" t="s">
        <v>77</v>
      </c>
      <c r="I154" s="8">
        <v>4.71</v>
      </c>
      <c r="J154" s="9">
        <v>15177.463599999999</v>
      </c>
      <c r="L154" s="8" t="s">
        <v>77</v>
      </c>
      <c r="M154">
        <f t="shared" si="27"/>
        <v>14819.999800000001</v>
      </c>
      <c r="N154">
        <f t="shared" si="28"/>
        <v>14931.220700000002</v>
      </c>
      <c r="O154">
        <f t="shared" si="29"/>
        <v>3.6939807429579464E-3</v>
      </c>
    </row>
    <row r="155" spans="2:15">
      <c r="B155">
        <v>1.75</v>
      </c>
      <c r="C155" s="10" t="s">
        <v>5</v>
      </c>
      <c r="D155" s="10" t="s">
        <v>4</v>
      </c>
      <c r="G155">
        <v>1.75</v>
      </c>
      <c r="H155" s="10" t="s">
        <v>5</v>
      </c>
      <c r="I155" s="10" t="s">
        <v>6</v>
      </c>
    </row>
    <row r="156" spans="2:15">
      <c r="B156" s="2"/>
      <c r="C156" s="3" t="s">
        <v>0</v>
      </c>
      <c r="D156" s="3" t="s">
        <v>1</v>
      </c>
      <c r="E156" s="4" t="s">
        <v>2</v>
      </c>
      <c r="G156" s="2"/>
      <c r="H156" s="3" t="s">
        <v>0</v>
      </c>
      <c r="I156" s="3" t="s">
        <v>1</v>
      </c>
      <c r="J156" s="4" t="s">
        <v>2</v>
      </c>
    </row>
    <row r="157" spans="2:15" ht="24">
      <c r="B157" s="5">
        <v>1</v>
      </c>
      <c r="C157" s="1" t="s">
        <v>73</v>
      </c>
      <c r="D157" s="1">
        <v>2.59</v>
      </c>
      <c r="E157" s="6">
        <v>16891.091</v>
      </c>
      <c r="G157" s="5">
        <v>1</v>
      </c>
      <c r="H157" s="1" t="s">
        <v>73</v>
      </c>
      <c r="I157" s="1">
        <v>1.89</v>
      </c>
      <c r="J157" s="6">
        <v>16727.440999999999</v>
      </c>
    </row>
    <row r="158" spans="2:15" ht="24">
      <c r="B158" s="5">
        <v>2</v>
      </c>
      <c r="C158" s="1" t="s">
        <v>74</v>
      </c>
      <c r="D158" s="1">
        <v>4.4000000000000004</v>
      </c>
      <c r="E158" s="6">
        <v>28718.975200000001</v>
      </c>
      <c r="G158" s="5">
        <v>2</v>
      </c>
      <c r="H158" s="1" t="s">
        <v>74</v>
      </c>
      <c r="I158" s="1">
        <v>3.25</v>
      </c>
      <c r="J158" s="6">
        <v>28750.6211</v>
      </c>
    </row>
    <row r="159" spans="2:15" ht="24">
      <c r="B159" s="5">
        <v>3</v>
      </c>
      <c r="C159" s="1" t="s">
        <v>75</v>
      </c>
      <c r="D159" s="1">
        <v>3.86</v>
      </c>
      <c r="E159" s="6">
        <v>25204.885600000001</v>
      </c>
      <c r="G159" s="5">
        <v>3</v>
      </c>
      <c r="H159" s="1" t="s">
        <v>75</v>
      </c>
      <c r="I159" s="1">
        <v>2.87</v>
      </c>
      <c r="J159" s="6">
        <v>25440.828300000001</v>
      </c>
    </row>
    <row r="160" spans="2:15" ht="24">
      <c r="B160" s="5">
        <v>4</v>
      </c>
      <c r="C160" s="1" t="s">
        <v>62</v>
      </c>
      <c r="D160" s="1">
        <v>3.98</v>
      </c>
      <c r="E160" s="6">
        <v>25992.829699999998</v>
      </c>
      <c r="G160" s="5">
        <v>4</v>
      </c>
      <c r="H160" s="1" t="s">
        <v>62</v>
      </c>
      <c r="I160" s="1">
        <v>2.96</v>
      </c>
      <c r="J160" s="6">
        <v>26253.8622</v>
      </c>
    </row>
    <row r="161" spans="2:10" ht="24">
      <c r="B161" s="5">
        <v>5</v>
      </c>
      <c r="C161" s="1" t="s">
        <v>63</v>
      </c>
      <c r="D161" s="1">
        <v>16.02</v>
      </c>
      <c r="E161" s="6">
        <v>104556.84639999999</v>
      </c>
      <c r="G161" s="5">
        <v>5</v>
      </c>
      <c r="H161" s="1" t="s">
        <v>63</v>
      </c>
      <c r="I161" s="1">
        <v>11.97</v>
      </c>
      <c r="J161" s="6">
        <v>106021.2424</v>
      </c>
    </row>
    <row r="162" spans="2:10" ht="24">
      <c r="B162" s="5">
        <v>6</v>
      </c>
      <c r="C162" s="1" t="s">
        <v>64</v>
      </c>
      <c r="D162" s="1">
        <v>5.42</v>
      </c>
      <c r="E162" s="6">
        <v>35387.890399999997</v>
      </c>
      <c r="G162" s="5">
        <v>6</v>
      </c>
      <c r="H162" s="1" t="s">
        <v>64</v>
      </c>
      <c r="I162" s="1">
        <v>4.07</v>
      </c>
      <c r="J162" s="6">
        <v>36029.792099999999</v>
      </c>
    </row>
    <row r="163" spans="2:10" ht="24">
      <c r="B163" s="5">
        <v>7</v>
      </c>
      <c r="C163" s="1" t="s">
        <v>65</v>
      </c>
      <c r="D163" s="1">
        <v>14.1</v>
      </c>
      <c r="E163" s="6">
        <v>92030.125700000004</v>
      </c>
      <c r="G163" s="5">
        <v>7</v>
      </c>
      <c r="H163" s="1" t="s">
        <v>65</v>
      </c>
      <c r="I163" s="1">
        <v>10.85</v>
      </c>
      <c r="J163" s="6">
        <v>96049.5098</v>
      </c>
    </row>
    <row r="164" spans="2:10" ht="24">
      <c r="B164" s="5">
        <v>8</v>
      </c>
      <c r="C164" s="1" t="s">
        <v>76</v>
      </c>
      <c r="D164" s="1">
        <v>1.01</v>
      </c>
      <c r="E164" s="6">
        <v>6599.6394</v>
      </c>
      <c r="G164" s="5">
        <v>8</v>
      </c>
      <c r="H164" s="1" t="s">
        <v>76</v>
      </c>
      <c r="I164" s="1">
        <v>0.74</v>
      </c>
      <c r="J164" s="6">
        <v>6588.5448999999999</v>
      </c>
    </row>
    <row r="165" spans="2:10" ht="24">
      <c r="B165" s="7">
        <v>9</v>
      </c>
      <c r="C165" s="8" t="s">
        <v>77</v>
      </c>
      <c r="D165" s="8">
        <v>4.62</v>
      </c>
      <c r="E165" s="9">
        <v>30169.090700000001</v>
      </c>
      <c r="G165" s="7">
        <v>9</v>
      </c>
      <c r="H165" s="8" t="s">
        <v>77</v>
      </c>
      <c r="I165" s="8">
        <v>3.4</v>
      </c>
      <c r="J165" s="9">
        <v>30108.684300000001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956E3-0061-4247-8560-1334387D77A8}">
  <dimension ref="A1:Y165"/>
  <sheetViews>
    <sheetView topLeftCell="A140" zoomScale="85" zoomScaleNormal="85" workbookViewId="0">
      <selection activeCell="E11" sqref="E11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s="15" t="s">
        <v>98</v>
      </c>
      <c r="B2" s="15" t="s">
        <v>89</v>
      </c>
      <c r="C2" s="15"/>
    </row>
    <row r="3" spans="1:25">
      <c r="A3" s="15" t="s">
        <v>98</v>
      </c>
      <c r="B3" s="15" t="s">
        <v>90</v>
      </c>
      <c r="C3" s="15"/>
    </row>
    <row r="4" spans="1:25">
      <c r="A4" s="15" t="s">
        <v>99</v>
      </c>
      <c r="B4" s="15" t="s">
        <v>91</v>
      </c>
      <c r="C4" s="15"/>
    </row>
    <row r="5" spans="1:25">
      <c r="A5" s="15" t="s">
        <v>99</v>
      </c>
      <c r="B5" s="15" t="s">
        <v>92</v>
      </c>
      <c r="C5" s="15"/>
    </row>
    <row r="6" spans="1:25">
      <c r="A6" s="15" t="s">
        <v>100</v>
      </c>
      <c r="B6" s="15" t="s">
        <v>93</v>
      </c>
      <c r="C6" s="15"/>
    </row>
    <row r="7" spans="1:25">
      <c r="A7" s="15" t="s">
        <v>100</v>
      </c>
      <c r="B7" s="15" t="s">
        <v>94</v>
      </c>
      <c r="C7" s="15"/>
    </row>
    <row r="8" spans="1:25">
      <c r="A8" s="15" t="s">
        <v>101</v>
      </c>
      <c r="B8" s="15" t="s">
        <v>95</v>
      </c>
      <c r="C8" s="15"/>
    </row>
    <row r="9" spans="1:25">
      <c r="A9" s="15" t="s">
        <v>11</v>
      </c>
      <c r="B9" s="15" t="s">
        <v>96</v>
      </c>
      <c r="C9" s="15"/>
    </row>
    <row r="10" spans="1:25">
      <c r="A10" s="15" t="s">
        <v>11</v>
      </c>
      <c r="B10" s="15" t="s">
        <v>97</v>
      </c>
      <c r="C10" s="15"/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73</v>
      </c>
      <c r="D14" s="1">
        <v>3.04</v>
      </c>
      <c r="E14" s="6">
        <v>14451.6759</v>
      </c>
      <c r="F14" s="12"/>
      <c r="G14" s="5">
        <v>1</v>
      </c>
      <c r="H14" s="1" t="s">
        <v>73</v>
      </c>
      <c r="I14" s="1">
        <v>3.08</v>
      </c>
      <c r="J14" s="6">
        <v>14581.196099999999</v>
      </c>
      <c r="L14" s="1" t="s">
        <v>73</v>
      </c>
      <c r="M14">
        <f>(E25-E14)</f>
        <v>2354.0631999999987</v>
      </c>
      <c r="N14">
        <f>(J25-J14)</f>
        <v>2389.5903000000017</v>
      </c>
      <c r="O14">
        <f>(N14-M14)/J25</f>
        <v>2.093426854986695E-3</v>
      </c>
      <c r="R14" s="1" t="s">
        <v>73</v>
      </c>
      <c r="S14">
        <f t="shared" ref="S14:S22" si="0">O14</f>
        <v>2.093426854986695E-3</v>
      </c>
      <c r="T14">
        <f>O36</f>
        <v>-4.0429144098208932E-3</v>
      </c>
      <c r="U14">
        <f>O58</f>
        <v>-4.2240493453608108E-3</v>
      </c>
      <c r="V14">
        <f>O80</f>
        <v>1.4357063146017812E-3</v>
      </c>
      <c r="W14">
        <f>O102</f>
        <v>5.2834346408161387E-4</v>
      </c>
      <c r="X14">
        <f>O124</f>
        <v>-2.9140251127598334E-3</v>
      </c>
      <c r="Y14">
        <f>O146</f>
        <v>9.8620380163930176E-4</v>
      </c>
    </row>
    <row r="15" spans="1:25" ht="24">
      <c r="B15" s="5">
        <v>2</v>
      </c>
      <c r="C15" s="1" t="s">
        <v>74</v>
      </c>
      <c r="D15" s="1">
        <v>5.19</v>
      </c>
      <c r="E15" s="6">
        <v>24704.477299999999</v>
      </c>
      <c r="F15" s="12"/>
      <c r="G15" s="5">
        <v>2</v>
      </c>
      <c r="H15" s="1" t="s">
        <v>74</v>
      </c>
      <c r="I15" s="1">
        <v>5.27</v>
      </c>
      <c r="J15" s="6">
        <v>24914.415499999999</v>
      </c>
      <c r="L15" s="1" t="s">
        <v>74</v>
      </c>
      <c r="M15">
        <f>(E26-E15)</f>
        <v>3883.6667000000016</v>
      </c>
      <c r="N15">
        <f>(J26-J15)</f>
        <v>3955.8369999999995</v>
      </c>
      <c r="O15">
        <f>(N15-M15)/J26</f>
        <v>2.4998153376039212E-3</v>
      </c>
      <c r="R15" s="1" t="s">
        <v>74</v>
      </c>
      <c r="S15">
        <f t="shared" si="0"/>
        <v>2.4998153376039212E-3</v>
      </c>
      <c r="T15">
        <f>O37</f>
        <v>3.7580523660845082E-3</v>
      </c>
      <c r="U15">
        <f>O59</f>
        <v>3.0671806784917819E-3</v>
      </c>
      <c r="V15">
        <f>O81</f>
        <v>4.5457357890170413E-3</v>
      </c>
      <c r="W15">
        <f>O103</f>
        <v>3.399916565789798E-3</v>
      </c>
      <c r="X15">
        <f>O125</f>
        <v>3.91147582389336E-3</v>
      </c>
      <c r="Y15">
        <f>O147</f>
        <v>5.5279855385322726E-3</v>
      </c>
    </row>
    <row r="16" spans="1:25" ht="24">
      <c r="B16" s="5">
        <v>3</v>
      </c>
      <c r="C16" s="1" t="s">
        <v>75</v>
      </c>
      <c r="D16" s="1">
        <v>4.87</v>
      </c>
      <c r="E16" s="6">
        <v>23199.6571</v>
      </c>
      <c r="F16" s="12"/>
      <c r="G16" s="5">
        <v>3</v>
      </c>
      <c r="H16" s="1" t="s">
        <v>75</v>
      </c>
      <c r="I16" s="1">
        <v>4.97</v>
      </c>
      <c r="J16" s="6">
        <v>23510.968400000002</v>
      </c>
      <c r="L16" s="1" t="s">
        <v>75</v>
      </c>
      <c r="M16">
        <f>(E27-E16)</f>
        <v>1828.8071999999993</v>
      </c>
      <c r="N16">
        <f>(J27-J16)</f>
        <v>1881.516599999999</v>
      </c>
      <c r="O16">
        <f>(N16-M16)/J27</f>
        <v>2.0757873835506738E-3</v>
      </c>
      <c r="R16" s="1" t="s">
        <v>75</v>
      </c>
      <c r="S16">
        <f t="shared" si="0"/>
        <v>2.0757873835506738E-3</v>
      </c>
      <c r="T16">
        <f>O38</f>
        <v>1.2652642479504036E-3</v>
      </c>
      <c r="U16">
        <f>O60</f>
        <v>1.6065215952679988E-3</v>
      </c>
      <c r="V16">
        <f>O82</f>
        <v>3.5486425225819702E-3</v>
      </c>
      <c r="W16">
        <f>O104</f>
        <v>1.8727530637882525E-3</v>
      </c>
      <c r="X16">
        <f>O126</f>
        <v>2.8617782119124331E-3</v>
      </c>
      <c r="Y16">
        <f>O148</f>
        <v>4.1048453222177605E-3</v>
      </c>
    </row>
    <row r="17" spans="2:25" ht="24">
      <c r="B17" s="5">
        <v>4</v>
      </c>
      <c r="C17" s="1" t="s">
        <v>62</v>
      </c>
      <c r="D17" s="1">
        <v>4.9400000000000004</v>
      </c>
      <c r="E17" s="6">
        <v>23507.3914</v>
      </c>
      <c r="F17" s="12"/>
      <c r="G17" s="5">
        <v>4</v>
      </c>
      <c r="H17" s="1" t="s">
        <v>62</v>
      </c>
      <c r="I17" s="1">
        <v>5.05</v>
      </c>
      <c r="J17" s="6">
        <v>23877.357499999998</v>
      </c>
      <c r="L17" s="1" t="s">
        <v>62</v>
      </c>
      <c r="M17">
        <f>(E28-E17)</f>
        <v>2512.4308999999994</v>
      </c>
      <c r="N17">
        <f>(J28-J17)</f>
        <v>2582.3939000000028</v>
      </c>
      <c r="O17">
        <f>(N17-M17)/J28</f>
        <v>2.6441291508129353E-3</v>
      </c>
      <c r="R17" s="1" t="s">
        <v>62</v>
      </c>
      <c r="S17">
        <f t="shared" si="0"/>
        <v>2.6441291508129353E-3</v>
      </c>
      <c r="T17">
        <f>O39</f>
        <v>3.4928541249462691E-3</v>
      </c>
      <c r="U17">
        <f>O61</f>
        <v>3.5847502831592311E-3</v>
      </c>
      <c r="V17">
        <f>O83</f>
        <v>4.8608768420068948E-3</v>
      </c>
      <c r="W17">
        <f>O105</f>
        <v>3.4477840224089854E-3</v>
      </c>
      <c r="X17">
        <f>O127</f>
        <v>3.6507858149885937E-3</v>
      </c>
      <c r="Y17">
        <f>O149</f>
        <v>4.8335609091336327E-3</v>
      </c>
    </row>
    <row r="18" spans="2:25" ht="24">
      <c r="B18" s="5">
        <v>5</v>
      </c>
      <c r="C18" s="1" t="s">
        <v>63</v>
      </c>
      <c r="D18" s="1">
        <v>19.8</v>
      </c>
      <c r="E18" s="6">
        <v>94245.3364</v>
      </c>
      <c r="F18" s="12"/>
      <c r="G18" s="5">
        <v>5</v>
      </c>
      <c r="H18" s="1" t="s">
        <v>63</v>
      </c>
      <c r="I18" s="1">
        <v>20.22</v>
      </c>
      <c r="J18" s="6">
        <v>95580.309200000003</v>
      </c>
      <c r="L18" s="1" t="s">
        <v>63</v>
      </c>
      <c r="M18">
        <f>(E29-E18)</f>
        <v>9049.2402000000002</v>
      </c>
      <c r="N18">
        <f>(J29-J18)</f>
        <v>9184.2551999999996</v>
      </c>
      <c r="O18">
        <f>(N18-M18)/J29</f>
        <v>1.2887468274530372E-3</v>
      </c>
      <c r="R18" s="1" t="s">
        <v>63</v>
      </c>
      <c r="S18">
        <f t="shared" si="0"/>
        <v>1.2887468274530372E-3</v>
      </c>
      <c r="T18">
        <f>O40</f>
        <v>4.1521584976649244E-3</v>
      </c>
      <c r="U18">
        <f>O62</f>
        <v>2.7738945284170938E-3</v>
      </c>
      <c r="V18">
        <f>O84</f>
        <v>3.742492022102444E-3</v>
      </c>
      <c r="W18">
        <f>O106</f>
        <v>3.3088007865032204E-3</v>
      </c>
      <c r="X18">
        <f>O128</f>
        <v>3.8341651271887574E-3</v>
      </c>
      <c r="Y18">
        <f>O150</f>
        <v>4.5653361425584535E-3</v>
      </c>
    </row>
    <row r="19" spans="2:25" ht="24">
      <c r="B19" s="5">
        <v>6</v>
      </c>
      <c r="C19" s="1" t="s">
        <v>64</v>
      </c>
      <c r="D19" s="1">
        <v>6.57</v>
      </c>
      <c r="E19" s="6">
        <v>31265.482599999999</v>
      </c>
      <c r="F19" s="12"/>
      <c r="G19" s="5">
        <v>6</v>
      </c>
      <c r="H19" s="1" t="s">
        <v>64</v>
      </c>
      <c r="I19" s="1">
        <v>6.71</v>
      </c>
      <c r="J19" s="6">
        <v>31737.073100000001</v>
      </c>
      <c r="L19" s="1" t="s">
        <v>64</v>
      </c>
      <c r="M19">
        <f t="shared" ref="M19:M22" si="1">(E30-E19)</f>
        <v>3775.5966999999982</v>
      </c>
      <c r="N19">
        <f t="shared" ref="N19:N22" si="2">(J30-J19)</f>
        <v>3859.2256999999954</v>
      </c>
      <c r="O19">
        <f t="shared" ref="O19:O22" si="3">(N19-M19)/J30</f>
        <v>2.3493734691314924E-3</v>
      </c>
      <c r="R19" s="1" t="s">
        <v>64</v>
      </c>
      <c r="S19">
        <f t="shared" si="0"/>
        <v>2.3493734691314924E-3</v>
      </c>
      <c r="T19">
        <f t="shared" ref="T19:T22" si="4">O41</f>
        <v>1.0799157824508521E-2</v>
      </c>
      <c r="U19">
        <f t="shared" ref="U19:U22" si="5">O63</f>
        <v>8.9602918966373117E-3</v>
      </c>
      <c r="V19">
        <f t="shared" ref="V19:V22" si="6">O85</f>
        <v>8.5625399064603713E-3</v>
      </c>
      <c r="W19">
        <f t="shared" ref="W19:W22" si="7">O107</f>
        <v>8.4158689509711091E-3</v>
      </c>
      <c r="X19">
        <f t="shared" ref="X19:X22" si="8">O129</f>
        <v>1.0480424138429015E-2</v>
      </c>
      <c r="Y19">
        <f t="shared" ref="Y19:Y22" si="9">O151</f>
        <v>9.7311285601443323E-3</v>
      </c>
    </row>
    <row r="20" spans="2:25" ht="24">
      <c r="B20" s="5">
        <v>7</v>
      </c>
      <c r="C20" s="1" t="s">
        <v>65</v>
      </c>
      <c r="D20" s="1">
        <v>16.75</v>
      </c>
      <c r="E20" s="6">
        <v>79763.261700000003</v>
      </c>
      <c r="F20" s="12"/>
      <c r="G20" s="5">
        <v>7</v>
      </c>
      <c r="H20" s="1" t="s">
        <v>65</v>
      </c>
      <c r="I20" s="1">
        <v>17.829999999999998</v>
      </c>
      <c r="J20" s="6">
        <v>84265.539799999999</v>
      </c>
      <c r="L20" s="1" t="s">
        <v>65</v>
      </c>
      <c r="M20">
        <f t="shared" si="1"/>
        <v>9706.9291999999987</v>
      </c>
      <c r="N20">
        <f>(J31-J20)</f>
        <v>10249.471699999995</v>
      </c>
      <c r="O20">
        <f t="shared" si="3"/>
        <v>5.7402786223011357E-3</v>
      </c>
      <c r="R20" s="1" t="s">
        <v>65</v>
      </c>
      <c r="S20">
        <f t="shared" si="0"/>
        <v>5.7402786223011357E-3</v>
      </c>
      <c r="T20">
        <f t="shared" si="4"/>
        <v>1.3843195514099691E-2</v>
      </c>
      <c r="U20">
        <f t="shared" si="5"/>
        <v>1.7723314642311368E-2</v>
      </c>
      <c r="V20">
        <f t="shared" si="6"/>
        <v>2.2791754340450665E-2</v>
      </c>
      <c r="W20">
        <f t="shared" si="7"/>
        <v>2.7617488726367777E-2</v>
      </c>
      <c r="X20">
        <f t="shared" si="8"/>
        <v>3.1621850812054049E-2</v>
      </c>
      <c r="Y20">
        <f t="shared" si="9"/>
        <v>3.5883508935575209E-2</v>
      </c>
    </row>
    <row r="21" spans="2:25" ht="24">
      <c r="B21" s="5">
        <v>8</v>
      </c>
      <c r="C21" s="1" t="s">
        <v>76</v>
      </c>
      <c r="D21" s="1">
        <v>1.02</v>
      </c>
      <c r="E21" s="6">
        <v>4832.3055999999997</v>
      </c>
      <c r="F21" s="12"/>
      <c r="G21" s="5">
        <v>8</v>
      </c>
      <c r="H21" s="1" t="s">
        <v>76</v>
      </c>
      <c r="I21" s="1">
        <v>1.01</v>
      </c>
      <c r="J21" s="6">
        <v>4772.0483000000004</v>
      </c>
      <c r="L21" s="1" t="s">
        <v>76</v>
      </c>
      <c r="M21">
        <f t="shared" si="1"/>
        <v>1812.9665000000005</v>
      </c>
      <c r="N21">
        <f t="shared" si="2"/>
        <v>1846.7970999999998</v>
      </c>
      <c r="O21">
        <f t="shared" si="3"/>
        <v>5.111253996051837E-3</v>
      </c>
      <c r="R21" s="1" t="s">
        <v>76</v>
      </c>
      <c r="S21">
        <f t="shared" si="0"/>
        <v>5.111253996051837E-3</v>
      </c>
      <c r="T21">
        <f t="shared" si="4"/>
        <v>1.5594483915333334E-2</v>
      </c>
      <c r="U21">
        <f t="shared" si="5"/>
        <v>1.0199380240176992E-2</v>
      </c>
      <c r="V21">
        <f t="shared" si="6"/>
        <v>6.913815936606618E-3</v>
      </c>
      <c r="W21">
        <f t="shared" si="7"/>
        <v>6.3132939976580553E-3</v>
      </c>
      <c r="X21">
        <f t="shared" si="8"/>
        <v>1.4227965540292478E-2</v>
      </c>
      <c r="Y21">
        <f t="shared" si="9"/>
        <v>7.3042263270116621E-3</v>
      </c>
    </row>
    <row r="22" spans="2:25" ht="24">
      <c r="B22" s="7">
        <v>9</v>
      </c>
      <c r="C22" s="8" t="s">
        <v>77</v>
      </c>
      <c r="D22" s="8">
        <v>4.83</v>
      </c>
      <c r="E22" s="9">
        <v>23009.908299999999</v>
      </c>
      <c r="F22" s="12"/>
      <c r="G22" s="7">
        <v>9</v>
      </c>
      <c r="H22" s="8" t="s">
        <v>77</v>
      </c>
      <c r="I22" s="8">
        <v>4.8499999999999996</v>
      </c>
      <c r="J22" s="9">
        <v>22926.6031</v>
      </c>
      <c r="L22" s="8" t="s">
        <v>77</v>
      </c>
      <c r="M22">
        <f t="shared" si="1"/>
        <v>7206.3659000000007</v>
      </c>
      <c r="N22">
        <f t="shared" si="2"/>
        <v>7349.2171999999991</v>
      </c>
      <c r="O22">
        <f t="shared" si="3"/>
        <v>4.7183296301966243E-3</v>
      </c>
      <c r="R22" s="8" t="s">
        <v>77</v>
      </c>
      <c r="S22">
        <f t="shared" si="0"/>
        <v>4.7183296301966243E-3</v>
      </c>
      <c r="T22">
        <f t="shared" si="4"/>
        <v>9.6177387184667989E-3</v>
      </c>
      <c r="U22">
        <f t="shared" si="5"/>
        <v>7.716928592132047E-3</v>
      </c>
      <c r="V22">
        <f t="shared" si="6"/>
        <v>6.0688852036506549E-3</v>
      </c>
      <c r="W22">
        <f t="shared" si="7"/>
        <v>4.6587634432142576E-3</v>
      </c>
      <c r="X22">
        <f t="shared" si="8"/>
        <v>7.5871259482134228E-3</v>
      </c>
      <c r="Y22">
        <f t="shared" si="9"/>
        <v>5.445476416098694E-3</v>
      </c>
    </row>
    <row r="23" spans="2:25">
      <c r="B23">
        <v>0.25</v>
      </c>
      <c r="C23" s="10" t="s">
        <v>5</v>
      </c>
      <c r="D23" s="10" t="s">
        <v>4</v>
      </c>
      <c r="E23" s="10"/>
      <c r="F23" s="10"/>
      <c r="G23">
        <v>0.25</v>
      </c>
      <c r="H23" s="10" t="s">
        <v>5</v>
      </c>
      <c r="I23" s="10" t="s">
        <v>6</v>
      </c>
      <c r="J23" s="10"/>
    </row>
    <row r="24" spans="2:25">
      <c r="B24" s="2"/>
      <c r="C24" s="3" t="s">
        <v>0</v>
      </c>
      <c r="D24" s="3" t="s">
        <v>1</v>
      </c>
      <c r="E24" s="4" t="s">
        <v>2</v>
      </c>
      <c r="G24" s="2"/>
      <c r="H24" s="3" t="s">
        <v>0</v>
      </c>
      <c r="I24" s="3" t="s">
        <v>1</v>
      </c>
      <c r="J24" s="4" t="s">
        <v>2</v>
      </c>
    </row>
    <row r="25" spans="2:25" ht="24">
      <c r="B25" s="5">
        <v>1</v>
      </c>
      <c r="C25" s="1" t="s">
        <v>73</v>
      </c>
      <c r="D25" s="1">
        <v>2.09</v>
      </c>
      <c r="E25" s="6">
        <v>16805.739099999999</v>
      </c>
      <c r="G25" s="5">
        <v>1</v>
      </c>
      <c r="H25" s="1" t="s">
        <v>73</v>
      </c>
      <c r="I25" s="1">
        <v>1.98</v>
      </c>
      <c r="J25" s="6">
        <v>16970.786400000001</v>
      </c>
    </row>
    <row r="26" spans="2:25" ht="24">
      <c r="B26" s="5">
        <v>2</v>
      </c>
      <c r="C26" s="1" t="s">
        <v>74</v>
      </c>
      <c r="D26" s="1">
        <v>3.56</v>
      </c>
      <c r="E26" s="6">
        <v>28588.144</v>
      </c>
      <c r="G26" s="5">
        <v>2</v>
      </c>
      <c r="H26" s="1" t="s">
        <v>74</v>
      </c>
      <c r="I26" s="1">
        <v>3.36</v>
      </c>
      <c r="J26" s="6">
        <v>28870.252499999999</v>
      </c>
    </row>
    <row r="27" spans="2:25" ht="24">
      <c r="B27" s="5">
        <v>3</v>
      </c>
      <c r="C27" s="1" t="s">
        <v>75</v>
      </c>
      <c r="D27" s="1">
        <v>3.12</v>
      </c>
      <c r="E27" s="6">
        <v>25028.4643</v>
      </c>
      <c r="G27" s="5">
        <v>3</v>
      </c>
      <c r="H27" s="1" t="s">
        <v>75</v>
      </c>
      <c r="I27" s="1">
        <v>2.96</v>
      </c>
      <c r="J27" s="6">
        <v>25392.485000000001</v>
      </c>
    </row>
    <row r="28" spans="2:25" ht="24">
      <c r="B28" s="5">
        <v>4</v>
      </c>
      <c r="C28" s="1" t="s">
        <v>62</v>
      </c>
      <c r="D28" s="1">
        <v>3.24</v>
      </c>
      <c r="E28" s="6">
        <v>26019.8223</v>
      </c>
      <c r="G28" s="5">
        <v>4</v>
      </c>
      <c r="H28" s="1" t="s">
        <v>62</v>
      </c>
      <c r="I28" s="1">
        <v>3.08</v>
      </c>
      <c r="J28" s="6">
        <v>26459.751400000001</v>
      </c>
    </row>
    <row r="29" spans="2:25" ht="24">
      <c r="B29" s="5">
        <v>5</v>
      </c>
      <c r="C29" s="1" t="s">
        <v>63</v>
      </c>
      <c r="D29" s="1">
        <v>12.87</v>
      </c>
      <c r="E29" s="6">
        <v>103294.5766</v>
      </c>
      <c r="G29" s="5">
        <v>5</v>
      </c>
      <c r="H29" s="1" t="s">
        <v>63</v>
      </c>
      <c r="I29" s="1">
        <v>12.19</v>
      </c>
      <c r="J29" s="6">
        <v>104764.5644</v>
      </c>
    </row>
    <row r="30" spans="2:25" ht="24">
      <c r="B30" s="5">
        <v>6</v>
      </c>
      <c r="C30" s="1" t="s">
        <v>64</v>
      </c>
      <c r="D30" s="1">
        <v>4.37</v>
      </c>
      <c r="E30" s="6">
        <v>35041.079299999998</v>
      </c>
      <c r="G30" s="5">
        <v>6</v>
      </c>
      <c r="H30" s="1" t="s">
        <v>64</v>
      </c>
      <c r="I30" s="1">
        <v>4.1399999999999997</v>
      </c>
      <c r="J30" s="6">
        <v>35596.298799999997</v>
      </c>
    </row>
    <row r="31" spans="2:25" ht="24">
      <c r="B31" s="5">
        <v>7</v>
      </c>
      <c r="C31" s="1" t="s">
        <v>65</v>
      </c>
      <c r="D31" s="1">
        <v>11.15</v>
      </c>
      <c r="E31" s="6">
        <v>89470.190900000001</v>
      </c>
      <c r="G31" s="5">
        <v>7</v>
      </c>
      <c r="H31" s="1" t="s">
        <v>65</v>
      </c>
      <c r="I31" s="1">
        <v>11</v>
      </c>
      <c r="J31" s="6">
        <v>94515.011499999993</v>
      </c>
    </row>
    <row r="32" spans="2:25" ht="24">
      <c r="B32" s="5">
        <v>8</v>
      </c>
      <c r="C32" s="1" t="s">
        <v>76</v>
      </c>
      <c r="D32" s="1">
        <v>0.83</v>
      </c>
      <c r="E32" s="6">
        <v>6645.2721000000001</v>
      </c>
      <c r="G32" s="5">
        <v>8</v>
      </c>
      <c r="H32" s="1" t="s">
        <v>76</v>
      </c>
      <c r="I32" s="1">
        <v>0.77</v>
      </c>
      <c r="J32" s="6">
        <v>6618.8454000000002</v>
      </c>
    </row>
    <row r="33" spans="2:15" ht="24">
      <c r="B33" s="7">
        <v>9</v>
      </c>
      <c r="C33" s="8" t="s">
        <v>77</v>
      </c>
      <c r="D33" s="8">
        <v>3.77</v>
      </c>
      <c r="E33" s="9">
        <v>30216.2742</v>
      </c>
      <c r="G33" s="7">
        <v>9</v>
      </c>
      <c r="H33" s="8" t="s">
        <v>77</v>
      </c>
      <c r="I33" s="8">
        <v>3.52</v>
      </c>
      <c r="J33" s="9">
        <v>30275.820299999999</v>
      </c>
    </row>
    <row r="34" spans="2:15">
      <c r="B34">
        <v>0.5</v>
      </c>
      <c r="C34" s="10" t="s">
        <v>3</v>
      </c>
      <c r="D34" s="10" t="s">
        <v>4</v>
      </c>
      <c r="G34">
        <v>0.5</v>
      </c>
      <c r="H34" s="10" t="s">
        <v>3</v>
      </c>
      <c r="I34" s="10" t="s">
        <v>6</v>
      </c>
    </row>
    <row r="35" spans="2:15">
      <c r="B35" s="2"/>
      <c r="C35" s="3" t="s">
        <v>0</v>
      </c>
      <c r="D35" s="3" t="s">
        <v>1</v>
      </c>
      <c r="E35" s="4" t="s">
        <v>2</v>
      </c>
      <c r="G35" s="2"/>
      <c r="H35" s="3" t="s">
        <v>0</v>
      </c>
      <c r="I35" s="3" t="s">
        <v>1</v>
      </c>
      <c r="J35" s="4" t="s">
        <v>2</v>
      </c>
      <c r="L35" s="14" t="s">
        <v>37</v>
      </c>
      <c r="M35" t="s">
        <v>4</v>
      </c>
      <c r="N35" t="s">
        <v>6</v>
      </c>
      <c r="O35" t="s">
        <v>36</v>
      </c>
    </row>
    <row r="36" spans="2:15" ht="24">
      <c r="B36" s="5">
        <v>1</v>
      </c>
      <c r="C36" s="1" t="s">
        <v>73</v>
      </c>
      <c r="D36" s="1">
        <v>2.97</v>
      </c>
      <c r="E36" s="6">
        <v>12440.944799999999</v>
      </c>
      <c r="G36" s="5">
        <v>1</v>
      </c>
      <c r="H36" s="1" t="s">
        <v>73</v>
      </c>
      <c r="I36" s="1">
        <v>2.91</v>
      </c>
      <c r="J36" s="6">
        <v>12609.145399999999</v>
      </c>
      <c r="L36" s="1" t="s">
        <v>73</v>
      </c>
      <c r="M36">
        <f t="shared" ref="M36:M41" si="10">(E47-E36)</f>
        <v>4337.6100999999999</v>
      </c>
      <c r="N36">
        <f t="shared" ref="N36:N42" si="11">(J47-J36)</f>
        <v>4269.3717000000015</v>
      </c>
      <c r="O36">
        <f>(N36-M36)/J47</f>
        <v>-4.0429144098208932E-3</v>
      </c>
    </row>
    <row r="37" spans="2:15" ht="24">
      <c r="B37" s="5">
        <v>2</v>
      </c>
      <c r="C37" s="1" t="s">
        <v>74</v>
      </c>
      <c r="D37" s="1">
        <v>5.0999999999999996</v>
      </c>
      <c r="E37" s="6">
        <v>21365.335299999999</v>
      </c>
      <c r="G37" s="5">
        <v>2</v>
      </c>
      <c r="H37" s="1" t="s">
        <v>74</v>
      </c>
      <c r="I37" s="1">
        <v>4.97</v>
      </c>
      <c r="J37" s="6">
        <v>21556.309300000001</v>
      </c>
      <c r="L37" s="1" t="s">
        <v>74</v>
      </c>
      <c r="M37">
        <f t="shared" si="10"/>
        <v>7136.7556000000004</v>
      </c>
      <c r="N37">
        <f t="shared" si="11"/>
        <v>7244.9923999999992</v>
      </c>
      <c r="O37">
        <f>(N37-M37)/J48</f>
        <v>3.7580523660845082E-3</v>
      </c>
    </row>
    <row r="38" spans="2:15" ht="24">
      <c r="B38" s="5">
        <v>3</v>
      </c>
      <c r="C38" s="1" t="s">
        <v>75</v>
      </c>
      <c r="D38" s="1">
        <v>5.16</v>
      </c>
      <c r="E38" s="6">
        <v>21585.479599999999</v>
      </c>
      <c r="G38" s="5">
        <v>3</v>
      </c>
      <c r="H38" s="1" t="s">
        <v>75</v>
      </c>
      <c r="I38" s="1">
        <v>5.05</v>
      </c>
      <c r="J38" s="6">
        <v>21906.607800000002</v>
      </c>
      <c r="L38" s="1" t="s">
        <v>75</v>
      </c>
      <c r="M38">
        <f t="shared" si="10"/>
        <v>3415.3050000000003</v>
      </c>
      <c r="N38">
        <f t="shared" si="11"/>
        <v>3447.3845000000001</v>
      </c>
      <c r="O38">
        <f>(N38-M38)/J49</f>
        <v>1.2652642479504036E-3</v>
      </c>
    </row>
    <row r="39" spans="2:15" ht="24">
      <c r="B39" s="5">
        <v>4</v>
      </c>
      <c r="C39" s="1" t="s">
        <v>62</v>
      </c>
      <c r="D39" s="1">
        <v>5.16</v>
      </c>
      <c r="E39" s="6">
        <v>21586.499899999999</v>
      </c>
      <c r="G39" s="5">
        <v>4</v>
      </c>
      <c r="H39" s="1" t="s">
        <v>62</v>
      </c>
      <c r="I39" s="1">
        <v>5.05</v>
      </c>
      <c r="J39" s="6">
        <v>21939.033599999999</v>
      </c>
      <c r="L39" s="1" t="s">
        <v>62</v>
      </c>
      <c r="M39">
        <f t="shared" si="10"/>
        <v>4286.9174000000021</v>
      </c>
      <c r="N39">
        <f t="shared" si="11"/>
        <v>4378.8418999999994</v>
      </c>
      <c r="O39">
        <f>(N39-M39)/J50</f>
        <v>3.4928541249462691E-3</v>
      </c>
    </row>
    <row r="40" spans="2:15" ht="24">
      <c r="B40" s="5">
        <v>5</v>
      </c>
      <c r="C40" s="1" t="s">
        <v>63</v>
      </c>
      <c r="D40" s="1">
        <v>21.27</v>
      </c>
      <c r="E40" s="6">
        <v>89037.590400000001</v>
      </c>
      <c r="G40" s="5">
        <v>5</v>
      </c>
      <c r="H40" s="1" t="s">
        <v>63</v>
      </c>
      <c r="I40" s="1">
        <v>20.83</v>
      </c>
      <c r="J40" s="6">
        <v>90389.568599999999</v>
      </c>
      <c r="L40" s="1" t="s">
        <v>63</v>
      </c>
      <c r="M40">
        <f t="shared" si="10"/>
        <v>14338.374299999996</v>
      </c>
      <c r="N40">
        <f t="shared" si="11"/>
        <v>14775.034400000004</v>
      </c>
      <c r="O40">
        <f>(N40-M40)/J51</f>
        <v>4.1521584976649244E-3</v>
      </c>
    </row>
    <row r="41" spans="2:15" ht="24">
      <c r="B41" s="5">
        <v>6</v>
      </c>
      <c r="C41" s="1" t="s">
        <v>64</v>
      </c>
      <c r="D41" s="1">
        <v>6.91</v>
      </c>
      <c r="E41" s="6">
        <v>28939.022300000001</v>
      </c>
      <c r="G41" s="5">
        <v>6</v>
      </c>
      <c r="H41" s="1" t="s">
        <v>64</v>
      </c>
      <c r="I41" s="1">
        <v>6.76</v>
      </c>
      <c r="J41" s="6">
        <v>29328.103999999999</v>
      </c>
      <c r="L41" s="1" t="s">
        <v>64</v>
      </c>
      <c r="M41">
        <f t="shared" si="10"/>
        <v>6104.499200000002</v>
      </c>
      <c r="N41">
        <f t="shared" si="11"/>
        <v>6491.3188000000009</v>
      </c>
      <c r="O41">
        <f t="shared" ref="O41:O44" si="12">(N41-M41)/J52</f>
        <v>1.0799157824508521E-2</v>
      </c>
    </row>
    <row r="42" spans="2:15" ht="24">
      <c r="B42" s="5">
        <v>7</v>
      </c>
      <c r="C42" s="1" t="s">
        <v>65</v>
      </c>
      <c r="D42" s="1">
        <v>17.88</v>
      </c>
      <c r="E42" s="6">
        <v>74846.513699999996</v>
      </c>
      <c r="G42" s="5">
        <v>7</v>
      </c>
      <c r="H42" s="1" t="s">
        <v>65</v>
      </c>
      <c r="I42" s="1">
        <v>18.14</v>
      </c>
      <c r="J42" s="6">
        <v>78722.606100000005</v>
      </c>
      <c r="L42" s="1" t="s">
        <v>65</v>
      </c>
      <c r="M42">
        <f t="shared" ref="M42:M44" si="13">(E53-E42)</f>
        <v>14557.961500000005</v>
      </c>
      <c r="N42">
        <f t="shared" si="11"/>
        <v>15867.389299999995</v>
      </c>
      <c r="O42">
        <f t="shared" si="12"/>
        <v>1.3843195514099691E-2</v>
      </c>
    </row>
    <row r="43" spans="2:15" ht="24">
      <c r="B43" s="5">
        <v>8</v>
      </c>
      <c r="C43" s="1" t="s">
        <v>76</v>
      </c>
      <c r="D43" s="1">
        <v>0.97</v>
      </c>
      <c r="E43" s="6">
        <v>4056.4926</v>
      </c>
      <c r="G43" s="5">
        <v>8</v>
      </c>
      <c r="H43" s="1" t="s">
        <v>76</v>
      </c>
      <c r="I43" s="1">
        <v>0.91</v>
      </c>
      <c r="J43" s="6">
        <v>3967.0853000000002</v>
      </c>
      <c r="L43" s="1" t="s">
        <v>76</v>
      </c>
      <c r="M43">
        <f t="shared" si="13"/>
        <v>2564.4199999999996</v>
      </c>
      <c r="N43">
        <f t="shared" ref="N43:N44" si="14">(J54-J43)</f>
        <v>2667.8889999999997</v>
      </c>
      <c r="O43">
        <f t="shared" si="12"/>
        <v>1.5594483915333334E-2</v>
      </c>
    </row>
    <row r="44" spans="2:15" ht="24">
      <c r="B44" s="7">
        <v>9</v>
      </c>
      <c r="C44" s="8" t="s">
        <v>77</v>
      </c>
      <c r="D44" s="8">
        <v>4.59</v>
      </c>
      <c r="E44" s="9">
        <v>19218.4483</v>
      </c>
      <c r="G44" s="7">
        <v>9</v>
      </c>
      <c r="H44" s="8" t="s">
        <v>77</v>
      </c>
      <c r="I44" s="8">
        <v>4.3899999999999997</v>
      </c>
      <c r="J44" s="9">
        <v>19062.753499999999</v>
      </c>
      <c r="L44" s="8" t="s">
        <v>77</v>
      </c>
      <c r="M44">
        <f t="shared" si="13"/>
        <v>10893.849200000001</v>
      </c>
      <c r="N44">
        <f t="shared" si="14"/>
        <v>11184.761900000001</v>
      </c>
      <c r="O44">
        <f t="shared" si="12"/>
        <v>9.6177387184667989E-3</v>
      </c>
    </row>
    <row r="45" spans="2:15">
      <c r="B45">
        <v>0.5</v>
      </c>
      <c r="C45" s="10" t="s">
        <v>5</v>
      </c>
      <c r="D45" s="10" t="s">
        <v>4</v>
      </c>
      <c r="G45">
        <v>0.5</v>
      </c>
      <c r="H45" s="10" t="s">
        <v>5</v>
      </c>
      <c r="I45" s="10" t="s">
        <v>6</v>
      </c>
    </row>
    <row r="46" spans="2:15">
      <c r="B46" s="2"/>
      <c r="C46" s="3" t="s">
        <v>0</v>
      </c>
      <c r="D46" s="3" t="s">
        <v>1</v>
      </c>
      <c r="E46" s="4" t="s">
        <v>2</v>
      </c>
      <c r="G46" s="2"/>
      <c r="H46" s="3" t="s">
        <v>0</v>
      </c>
      <c r="I46" s="3" t="s">
        <v>1</v>
      </c>
      <c r="J46" s="4" t="s">
        <v>2</v>
      </c>
    </row>
    <row r="47" spans="2:15" ht="24">
      <c r="B47" s="5">
        <v>1</v>
      </c>
      <c r="C47" s="1" t="s">
        <v>73</v>
      </c>
      <c r="D47" s="1">
        <v>2.09</v>
      </c>
      <c r="E47" s="6">
        <v>16778.554899999999</v>
      </c>
      <c r="G47" s="5">
        <v>1</v>
      </c>
      <c r="H47" s="1" t="s">
        <v>73</v>
      </c>
      <c r="I47" s="1">
        <v>1.92</v>
      </c>
      <c r="J47" s="6">
        <v>16878.517100000001</v>
      </c>
    </row>
    <row r="48" spans="2:15" ht="24">
      <c r="B48" s="5">
        <v>2</v>
      </c>
      <c r="C48" s="1" t="s">
        <v>74</v>
      </c>
      <c r="D48" s="1">
        <v>3.56</v>
      </c>
      <c r="E48" s="6">
        <v>28502.090899999999</v>
      </c>
      <c r="G48" s="5">
        <v>2</v>
      </c>
      <c r="H48" s="1" t="s">
        <v>74</v>
      </c>
      <c r="I48" s="1">
        <v>3.27</v>
      </c>
      <c r="J48" s="6">
        <v>28801.3017</v>
      </c>
    </row>
    <row r="49" spans="2:15" ht="24">
      <c r="B49" s="5">
        <v>3</v>
      </c>
      <c r="C49" s="1" t="s">
        <v>75</v>
      </c>
      <c r="D49" s="1">
        <v>3.12</v>
      </c>
      <c r="E49" s="6">
        <v>25000.784599999999</v>
      </c>
      <c r="G49" s="5">
        <v>3</v>
      </c>
      <c r="H49" s="1" t="s">
        <v>75</v>
      </c>
      <c r="I49" s="1">
        <v>2.88</v>
      </c>
      <c r="J49" s="6">
        <v>25353.992300000002</v>
      </c>
    </row>
    <row r="50" spans="2:15" ht="24">
      <c r="B50" s="5">
        <v>4</v>
      </c>
      <c r="C50" s="1" t="s">
        <v>62</v>
      </c>
      <c r="D50" s="1">
        <v>3.23</v>
      </c>
      <c r="E50" s="6">
        <v>25873.417300000001</v>
      </c>
      <c r="G50" s="5">
        <v>4</v>
      </c>
      <c r="H50" s="1" t="s">
        <v>62</v>
      </c>
      <c r="I50" s="1">
        <v>2.99</v>
      </c>
      <c r="J50" s="6">
        <v>26317.875499999998</v>
      </c>
    </row>
    <row r="51" spans="2:15" ht="24">
      <c r="B51" s="5">
        <v>5</v>
      </c>
      <c r="C51" s="1" t="s">
        <v>63</v>
      </c>
      <c r="D51" s="1">
        <v>12.9</v>
      </c>
      <c r="E51" s="6">
        <v>103375.9647</v>
      </c>
      <c r="G51" s="5">
        <v>5</v>
      </c>
      <c r="H51" s="1" t="s">
        <v>63</v>
      </c>
      <c r="I51" s="1">
        <v>11.94</v>
      </c>
      <c r="J51" s="6">
        <v>105164.603</v>
      </c>
    </row>
    <row r="52" spans="2:15" ht="24">
      <c r="B52" s="5">
        <v>6</v>
      </c>
      <c r="C52" s="1" t="s">
        <v>64</v>
      </c>
      <c r="D52" s="1">
        <v>4.37</v>
      </c>
      <c r="E52" s="6">
        <v>35043.521500000003</v>
      </c>
      <c r="G52" s="5">
        <v>6</v>
      </c>
      <c r="H52" s="1" t="s">
        <v>64</v>
      </c>
      <c r="I52" s="1">
        <v>4.07</v>
      </c>
      <c r="J52" s="6">
        <v>35819.4228</v>
      </c>
    </row>
    <row r="53" spans="2:15" ht="24">
      <c r="B53" s="5">
        <v>7</v>
      </c>
      <c r="C53" s="1" t="s">
        <v>65</v>
      </c>
      <c r="D53" s="1">
        <v>11.15</v>
      </c>
      <c r="E53" s="6">
        <v>89404.475200000001</v>
      </c>
      <c r="G53" s="5">
        <v>7</v>
      </c>
      <c r="H53" s="1" t="s">
        <v>65</v>
      </c>
      <c r="I53" s="1">
        <v>10.74</v>
      </c>
      <c r="J53" s="6">
        <v>94589.9954</v>
      </c>
    </row>
    <row r="54" spans="2:15" ht="24">
      <c r="B54" s="5">
        <v>8</v>
      </c>
      <c r="C54" s="1" t="s">
        <v>76</v>
      </c>
      <c r="D54" s="1">
        <v>0.83</v>
      </c>
      <c r="E54" s="6">
        <v>6620.9125999999997</v>
      </c>
      <c r="G54" s="5">
        <v>8</v>
      </c>
      <c r="H54" s="1" t="s">
        <v>76</v>
      </c>
      <c r="I54" s="1">
        <v>0.75</v>
      </c>
      <c r="J54" s="6">
        <v>6634.9742999999999</v>
      </c>
    </row>
    <row r="55" spans="2:15" ht="24">
      <c r="B55" s="7">
        <v>9</v>
      </c>
      <c r="C55" s="8" t="s">
        <v>77</v>
      </c>
      <c r="D55" s="8">
        <v>3.76</v>
      </c>
      <c r="E55" s="9">
        <v>30112.297500000001</v>
      </c>
      <c r="G55" s="7">
        <v>9</v>
      </c>
      <c r="H55" s="8" t="s">
        <v>77</v>
      </c>
      <c r="I55" s="8">
        <v>3.44</v>
      </c>
      <c r="J55" s="9">
        <v>30247.5154</v>
      </c>
    </row>
    <row r="56" spans="2:15">
      <c r="B56">
        <v>0.75</v>
      </c>
      <c r="C56" s="10" t="s">
        <v>3</v>
      </c>
      <c r="D56" s="10" t="s">
        <v>4</v>
      </c>
      <c r="G56">
        <v>0.75</v>
      </c>
      <c r="H56" s="10" t="s">
        <v>3</v>
      </c>
      <c r="I56" s="10" t="s">
        <v>6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  <c r="L57" s="14" t="s">
        <v>37</v>
      </c>
      <c r="M57" t="s">
        <v>4</v>
      </c>
      <c r="N57" t="s">
        <v>6</v>
      </c>
      <c r="O57" t="s">
        <v>36</v>
      </c>
    </row>
    <row r="58" spans="2:15" ht="24">
      <c r="B58" s="5">
        <v>1</v>
      </c>
      <c r="C58" s="1" t="s">
        <v>73</v>
      </c>
      <c r="D58" s="1">
        <v>2.79</v>
      </c>
      <c r="E58" s="6">
        <v>11242.7202</v>
      </c>
      <c r="G58" s="5">
        <v>1</v>
      </c>
      <c r="H58" s="1" t="s">
        <v>73</v>
      </c>
      <c r="I58" s="1">
        <v>2.84</v>
      </c>
      <c r="J58" s="6">
        <v>11341.6495</v>
      </c>
      <c r="L58" s="1" t="s">
        <v>73</v>
      </c>
      <c r="M58">
        <f>(E69-E58)</f>
        <v>5605.9549000000006</v>
      </c>
      <c r="N58">
        <f>(J69-J58)</f>
        <v>5534.6684999999998</v>
      </c>
      <c r="O58">
        <f>(N58-M58)/J69</f>
        <v>-4.2240493453608108E-3</v>
      </c>
    </row>
    <row r="59" spans="2:15" ht="24">
      <c r="B59" s="5">
        <v>2</v>
      </c>
      <c r="C59" s="1" t="s">
        <v>74</v>
      </c>
      <c r="D59" s="1">
        <v>4.79</v>
      </c>
      <c r="E59" s="6">
        <v>19311.188900000001</v>
      </c>
      <c r="G59" s="5">
        <v>2</v>
      </c>
      <c r="H59" s="1" t="s">
        <v>74</v>
      </c>
      <c r="I59" s="1">
        <v>4.8600000000000003</v>
      </c>
      <c r="J59" s="6">
        <v>19417.884999999998</v>
      </c>
      <c r="L59" s="1" t="s">
        <v>74</v>
      </c>
      <c r="M59">
        <f>(E70-E59)</f>
        <v>9270.1816999999974</v>
      </c>
      <c r="N59">
        <f>(J70-J59)</f>
        <v>9358.443900000002</v>
      </c>
      <c r="O59">
        <f>(N59-M59)/J70</f>
        <v>3.0671806784917819E-3</v>
      </c>
    </row>
    <row r="60" spans="2:15" ht="24">
      <c r="B60" s="5">
        <v>3</v>
      </c>
      <c r="C60" s="1" t="s">
        <v>75</v>
      </c>
      <c r="D60" s="1">
        <v>5.0999999999999996</v>
      </c>
      <c r="E60" s="6">
        <v>20559.117399999999</v>
      </c>
      <c r="G60" s="5">
        <v>3</v>
      </c>
      <c r="H60" s="1" t="s">
        <v>75</v>
      </c>
      <c r="I60" s="1">
        <v>5.21</v>
      </c>
      <c r="J60" s="6">
        <v>20805.338599999999</v>
      </c>
      <c r="L60" s="1" t="s">
        <v>75</v>
      </c>
      <c r="M60">
        <f>(E71-E60)</f>
        <v>4525.3626000000004</v>
      </c>
      <c r="N60">
        <f>(J71-J60)</f>
        <v>4566.1224000000002</v>
      </c>
      <c r="O60">
        <f>(N60-M60)/J71</f>
        <v>1.6065215952679988E-3</v>
      </c>
    </row>
    <row r="61" spans="2:15" ht="24">
      <c r="B61" s="5">
        <v>4</v>
      </c>
      <c r="C61" s="1" t="s">
        <v>62</v>
      </c>
      <c r="D61" s="1">
        <v>5.08</v>
      </c>
      <c r="E61" s="6">
        <v>20462.491399999999</v>
      </c>
      <c r="G61" s="5">
        <v>4</v>
      </c>
      <c r="H61" s="1" t="s">
        <v>62</v>
      </c>
      <c r="I61" s="1">
        <v>5.2</v>
      </c>
      <c r="J61" s="6">
        <v>20744.861000000001</v>
      </c>
      <c r="L61" s="1" t="s">
        <v>62</v>
      </c>
      <c r="M61">
        <f>(E72-E61)</f>
        <v>5405.6483000000007</v>
      </c>
      <c r="N61">
        <f>(J72-J61)</f>
        <v>5499.7285999999986</v>
      </c>
      <c r="O61">
        <f>(N61-M61)/J72</f>
        <v>3.5847502831592311E-3</v>
      </c>
    </row>
    <row r="62" spans="2:15" ht="24">
      <c r="B62" s="5">
        <v>5</v>
      </c>
      <c r="C62" s="1" t="s">
        <v>63</v>
      </c>
      <c r="D62" s="1">
        <v>21.34</v>
      </c>
      <c r="E62" s="6">
        <v>86041.903300000005</v>
      </c>
      <c r="G62" s="5">
        <v>5</v>
      </c>
      <c r="H62" s="1" t="s">
        <v>63</v>
      </c>
      <c r="I62" s="1">
        <v>21.85</v>
      </c>
      <c r="J62" s="6">
        <v>87248.132800000007</v>
      </c>
      <c r="L62" s="1" t="s">
        <v>63</v>
      </c>
      <c r="M62">
        <f>(E73-E62)</f>
        <v>17757.98079999999</v>
      </c>
      <c r="N62">
        <f>(J73-J62)</f>
        <v>18050.066899999991</v>
      </c>
      <c r="O62">
        <f>(N62-M62)/J73</f>
        <v>2.7738945284170938E-3</v>
      </c>
    </row>
    <row r="63" spans="2:15" ht="24">
      <c r="B63" s="5">
        <v>6</v>
      </c>
      <c r="C63" s="1" t="s">
        <v>64</v>
      </c>
      <c r="D63" s="1">
        <v>6.79</v>
      </c>
      <c r="E63" s="6">
        <v>27396.184000000001</v>
      </c>
      <c r="G63" s="5">
        <v>6</v>
      </c>
      <c r="H63" s="1" t="s">
        <v>64</v>
      </c>
      <c r="I63" s="1">
        <v>6.96</v>
      </c>
      <c r="J63" s="6">
        <v>27769.998</v>
      </c>
      <c r="L63" s="1" t="s">
        <v>64</v>
      </c>
      <c r="M63">
        <f t="shared" ref="M63:M66" si="15">(E74-E63)</f>
        <v>7718.9622000000018</v>
      </c>
      <c r="N63">
        <f t="shared" ref="N63:N66" si="16">(J74-J63)</f>
        <v>8039.8286999999982</v>
      </c>
      <c r="O63">
        <f t="shared" ref="O63:O66" si="17">(N63-M63)/J74</f>
        <v>8.9602918966373117E-3</v>
      </c>
    </row>
    <row r="64" spans="2:15" ht="24">
      <c r="B64" s="5">
        <v>7</v>
      </c>
      <c r="C64" s="1" t="s">
        <v>65</v>
      </c>
      <c r="D64" s="1">
        <v>17.920000000000002</v>
      </c>
      <c r="E64" s="6">
        <v>72244.248800000001</v>
      </c>
      <c r="G64" s="5">
        <v>7</v>
      </c>
      <c r="H64" s="1" t="s">
        <v>65</v>
      </c>
      <c r="I64" s="1">
        <v>18.89</v>
      </c>
      <c r="J64" s="6">
        <v>75419.142000000007</v>
      </c>
      <c r="L64" s="1" t="s">
        <v>65</v>
      </c>
      <c r="M64">
        <f t="shared" si="15"/>
        <v>17468.863499999992</v>
      </c>
      <c r="N64">
        <f t="shared" si="16"/>
        <v>19144.85089999999</v>
      </c>
      <c r="O64">
        <f t="shared" si="17"/>
        <v>1.7723314642311368E-2</v>
      </c>
    </row>
    <row r="65" spans="2:15" ht="24">
      <c r="B65" s="5">
        <v>8</v>
      </c>
      <c r="C65" s="1" t="s">
        <v>76</v>
      </c>
      <c r="D65" s="1">
        <v>0.9</v>
      </c>
      <c r="E65" s="6">
        <v>3622.1727000000001</v>
      </c>
      <c r="G65" s="5">
        <v>8</v>
      </c>
      <c r="H65" s="1" t="s">
        <v>76</v>
      </c>
      <c r="I65" s="1">
        <v>0.89</v>
      </c>
      <c r="J65" s="6">
        <v>3556.7055999999998</v>
      </c>
      <c r="L65" s="1" t="s">
        <v>76</v>
      </c>
      <c r="M65">
        <f t="shared" si="15"/>
        <v>2979.5002999999997</v>
      </c>
      <c r="N65">
        <f t="shared" si="16"/>
        <v>3046.8525000000004</v>
      </c>
      <c r="O65">
        <f t="shared" si="17"/>
        <v>1.0199380240176992E-2</v>
      </c>
    </row>
    <row r="66" spans="2:15" ht="24">
      <c r="B66" s="7">
        <v>9</v>
      </c>
      <c r="C66" s="8" t="s">
        <v>77</v>
      </c>
      <c r="D66" s="8">
        <v>4.29</v>
      </c>
      <c r="E66" s="9">
        <v>17315.292600000001</v>
      </c>
      <c r="G66" s="7">
        <v>9</v>
      </c>
      <c r="H66" s="8" t="s">
        <v>77</v>
      </c>
      <c r="I66" s="8">
        <v>4.3</v>
      </c>
      <c r="J66" s="9">
        <v>17150.002199999999</v>
      </c>
      <c r="L66" s="8" t="s">
        <v>77</v>
      </c>
      <c r="M66">
        <f t="shared" si="15"/>
        <v>12775.883699999998</v>
      </c>
      <c r="N66">
        <f t="shared" si="16"/>
        <v>13008.615600000001</v>
      </c>
      <c r="O66">
        <f t="shared" si="17"/>
        <v>7.716928592132047E-3</v>
      </c>
    </row>
    <row r="67" spans="2:15">
      <c r="B67">
        <v>0.75</v>
      </c>
      <c r="C67" s="10" t="s">
        <v>5</v>
      </c>
      <c r="D67" s="10" t="s">
        <v>4</v>
      </c>
      <c r="G67">
        <v>0.75</v>
      </c>
      <c r="H67" s="10" t="s">
        <v>5</v>
      </c>
      <c r="I67" s="10" t="s">
        <v>6</v>
      </c>
    </row>
    <row r="68" spans="2:15">
      <c r="B68" s="2"/>
      <c r="C68" s="3" t="s">
        <v>0</v>
      </c>
      <c r="D68" s="3" t="s">
        <v>1</v>
      </c>
      <c r="E68" s="4" t="s">
        <v>2</v>
      </c>
      <c r="G68" s="2"/>
      <c r="H68" s="3" t="s">
        <v>0</v>
      </c>
      <c r="I68" s="3" t="s">
        <v>1</v>
      </c>
      <c r="J68" s="4" t="s">
        <v>2</v>
      </c>
    </row>
    <row r="69" spans="2:15" ht="24">
      <c r="B69" s="5">
        <v>1</v>
      </c>
      <c r="C69" s="1" t="s">
        <v>73</v>
      </c>
      <c r="D69" s="1">
        <v>2.1</v>
      </c>
      <c r="E69" s="6">
        <v>16848.6751</v>
      </c>
      <c r="G69" s="5">
        <v>1</v>
      </c>
      <c r="H69" s="1" t="s">
        <v>73</v>
      </c>
      <c r="I69" s="1">
        <v>1.92</v>
      </c>
      <c r="J69" s="6">
        <v>16876.317999999999</v>
      </c>
    </row>
    <row r="70" spans="2:15" ht="24">
      <c r="B70" s="5">
        <v>2</v>
      </c>
      <c r="C70" s="1" t="s">
        <v>74</v>
      </c>
      <c r="D70" s="1">
        <v>3.56</v>
      </c>
      <c r="E70" s="6">
        <v>28581.370599999998</v>
      </c>
      <c r="G70" s="5">
        <v>2</v>
      </c>
      <c r="H70" s="1" t="s">
        <v>74</v>
      </c>
      <c r="I70" s="1">
        <v>3.27</v>
      </c>
      <c r="J70" s="6">
        <v>28776.3289</v>
      </c>
    </row>
    <row r="71" spans="2:15" ht="24">
      <c r="B71" s="5">
        <v>3</v>
      </c>
      <c r="C71" s="1" t="s">
        <v>75</v>
      </c>
      <c r="D71" s="1">
        <v>3.12</v>
      </c>
      <c r="E71" s="6">
        <v>25084.48</v>
      </c>
      <c r="G71" s="5">
        <v>3</v>
      </c>
      <c r="H71" s="1" t="s">
        <v>75</v>
      </c>
      <c r="I71" s="1">
        <v>2.88</v>
      </c>
      <c r="J71" s="6">
        <v>25371.460999999999</v>
      </c>
    </row>
    <row r="72" spans="2:15" ht="24">
      <c r="B72" s="5">
        <v>4</v>
      </c>
      <c r="C72" s="1" t="s">
        <v>62</v>
      </c>
      <c r="D72" s="1">
        <v>3.22</v>
      </c>
      <c r="E72" s="6">
        <v>25868.1397</v>
      </c>
      <c r="G72" s="5">
        <v>4</v>
      </c>
      <c r="H72" s="1" t="s">
        <v>62</v>
      </c>
      <c r="I72" s="1">
        <v>2.98</v>
      </c>
      <c r="J72" s="6">
        <v>26244.589599999999</v>
      </c>
    </row>
    <row r="73" spans="2:15" ht="24">
      <c r="B73" s="5">
        <v>5</v>
      </c>
      <c r="C73" s="1" t="s">
        <v>63</v>
      </c>
      <c r="D73" s="1">
        <v>12.91</v>
      </c>
      <c r="E73" s="6">
        <v>103799.8841</v>
      </c>
      <c r="G73" s="5">
        <v>5</v>
      </c>
      <c r="H73" s="1" t="s">
        <v>63</v>
      </c>
      <c r="I73" s="1">
        <v>11.96</v>
      </c>
      <c r="J73" s="6">
        <v>105298.1997</v>
      </c>
    </row>
    <row r="74" spans="2:15" ht="24">
      <c r="B74" s="5">
        <v>6</v>
      </c>
      <c r="C74" s="1" t="s">
        <v>64</v>
      </c>
      <c r="D74" s="1">
        <v>4.37</v>
      </c>
      <c r="E74" s="6">
        <v>35115.146200000003</v>
      </c>
      <c r="G74" s="5">
        <v>6</v>
      </c>
      <c r="H74" s="1" t="s">
        <v>64</v>
      </c>
      <c r="I74" s="1">
        <v>4.07</v>
      </c>
      <c r="J74" s="6">
        <v>35809.826699999998</v>
      </c>
    </row>
    <row r="75" spans="2:15" ht="24">
      <c r="B75" s="5">
        <v>7</v>
      </c>
      <c r="C75" s="1" t="s">
        <v>65</v>
      </c>
      <c r="D75" s="1">
        <v>11.16</v>
      </c>
      <c r="E75" s="6">
        <v>89713.112299999993</v>
      </c>
      <c r="G75" s="5">
        <v>7</v>
      </c>
      <c r="H75" s="1" t="s">
        <v>65</v>
      </c>
      <c r="I75" s="1">
        <v>10.74</v>
      </c>
      <c r="J75" s="6">
        <v>94563.992899999997</v>
      </c>
    </row>
    <row r="76" spans="2:15" ht="24">
      <c r="B76" s="5">
        <v>8</v>
      </c>
      <c r="C76" s="1" t="s">
        <v>76</v>
      </c>
      <c r="D76" s="1">
        <v>0.82</v>
      </c>
      <c r="E76" s="6">
        <v>6601.6729999999998</v>
      </c>
      <c r="G76" s="5">
        <v>8</v>
      </c>
      <c r="H76" s="1" t="s">
        <v>76</v>
      </c>
      <c r="I76" s="1">
        <v>0.75</v>
      </c>
      <c r="J76" s="6">
        <v>6603.5581000000002</v>
      </c>
    </row>
    <row r="77" spans="2:15" ht="24">
      <c r="B77" s="7">
        <v>9</v>
      </c>
      <c r="C77" s="8" t="s">
        <v>77</v>
      </c>
      <c r="D77" s="8">
        <v>3.74</v>
      </c>
      <c r="E77" s="9">
        <v>30091.176299999999</v>
      </c>
      <c r="G77" s="7">
        <v>9</v>
      </c>
      <c r="H77" s="8" t="s">
        <v>77</v>
      </c>
      <c r="I77" s="8">
        <v>3.43</v>
      </c>
      <c r="J77" s="9">
        <v>30158.6178</v>
      </c>
    </row>
    <row r="78" spans="2:15">
      <c r="B78">
        <v>1</v>
      </c>
      <c r="C78" s="10" t="s">
        <v>3</v>
      </c>
      <c r="D78" s="10" t="s">
        <v>4</v>
      </c>
      <c r="G78">
        <v>1</v>
      </c>
      <c r="H78" s="10" t="s">
        <v>3</v>
      </c>
      <c r="I78" s="10" t="s">
        <v>6</v>
      </c>
    </row>
    <row r="79" spans="2:15">
      <c r="B79" s="2"/>
      <c r="C79" s="3" t="s">
        <v>0</v>
      </c>
      <c r="D79" s="3" t="s">
        <v>1</v>
      </c>
      <c r="E79" s="4" t="s">
        <v>2</v>
      </c>
      <c r="G79" s="2"/>
      <c r="H79" s="3" t="s">
        <v>0</v>
      </c>
      <c r="I79" s="3" t="s">
        <v>1</v>
      </c>
      <c r="J79" s="4" t="s">
        <v>2</v>
      </c>
      <c r="L79" s="14" t="s">
        <v>37</v>
      </c>
      <c r="M79" t="s">
        <v>4</v>
      </c>
      <c r="N79" t="s">
        <v>6</v>
      </c>
      <c r="O79" t="s">
        <v>36</v>
      </c>
    </row>
    <row r="80" spans="2:15" ht="24">
      <c r="B80" s="5">
        <v>1</v>
      </c>
      <c r="C80" s="1" t="s">
        <v>73</v>
      </c>
      <c r="D80" s="1">
        <v>3.07</v>
      </c>
      <c r="E80" s="6">
        <v>10480.6217</v>
      </c>
      <c r="G80" s="5">
        <v>1</v>
      </c>
      <c r="H80" s="1" t="s">
        <v>73</v>
      </c>
      <c r="I80" s="1">
        <v>3.12</v>
      </c>
      <c r="J80" s="6">
        <v>10538.877</v>
      </c>
      <c r="L80" s="1" t="s">
        <v>73</v>
      </c>
      <c r="M80">
        <f>(E91-E80)</f>
        <v>6244.4687999999987</v>
      </c>
      <c r="N80">
        <f>(J91-J80)</f>
        <v>6268.5993999999992</v>
      </c>
      <c r="O80">
        <f>(N80-M80)/J91</f>
        <v>1.4357063146017812E-3</v>
      </c>
    </row>
    <row r="81" spans="2:15" ht="24">
      <c r="B81" s="5">
        <v>2</v>
      </c>
      <c r="C81" s="1" t="s">
        <v>74</v>
      </c>
      <c r="D81" s="1">
        <v>5.29</v>
      </c>
      <c r="E81" s="6">
        <v>18031.817500000001</v>
      </c>
      <c r="G81" s="5">
        <v>2</v>
      </c>
      <c r="H81" s="1" t="s">
        <v>74</v>
      </c>
      <c r="I81" s="1">
        <v>5.36</v>
      </c>
      <c r="J81" s="6">
        <v>18119.601299999998</v>
      </c>
      <c r="L81" s="1" t="s">
        <v>74</v>
      </c>
      <c r="M81">
        <f>(E92-E81)</f>
        <v>10468.086299999999</v>
      </c>
      <c r="N81">
        <f>(J92-J81)</f>
        <v>10598.631800000003</v>
      </c>
      <c r="O81">
        <f>(N81-M81)/J92</f>
        <v>4.5457357890170413E-3</v>
      </c>
    </row>
    <row r="82" spans="2:15" ht="24">
      <c r="B82" s="5">
        <v>3</v>
      </c>
      <c r="C82" s="1" t="s">
        <v>75</v>
      </c>
      <c r="D82" s="1">
        <v>5.83</v>
      </c>
      <c r="E82" s="6">
        <v>19879.559700000002</v>
      </c>
      <c r="G82" s="5">
        <v>3</v>
      </c>
      <c r="H82" s="1" t="s">
        <v>75</v>
      </c>
      <c r="I82" s="1">
        <v>5.96</v>
      </c>
      <c r="J82" s="6">
        <v>20127.9198</v>
      </c>
      <c r="L82" s="1" t="s">
        <v>75</v>
      </c>
      <c r="M82">
        <f>(E93-E82)</f>
        <v>5136.9832999999999</v>
      </c>
      <c r="N82">
        <f>(J93-J82)</f>
        <v>5226.9586999999992</v>
      </c>
      <c r="O82">
        <f>(N82-M82)/J93</f>
        <v>3.5486425225819702E-3</v>
      </c>
    </row>
    <row r="83" spans="2:15" ht="24">
      <c r="B83" s="5">
        <v>4</v>
      </c>
      <c r="C83" s="1" t="s">
        <v>62</v>
      </c>
      <c r="D83" s="1">
        <v>5.8</v>
      </c>
      <c r="E83" s="6">
        <v>19775.733199999999</v>
      </c>
      <c r="G83" s="5">
        <v>4</v>
      </c>
      <c r="H83" s="1" t="s">
        <v>62</v>
      </c>
      <c r="I83" s="1">
        <v>5.93</v>
      </c>
      <c r="J83" s="6">
        <v>20042.541000000001</v>
      </c>
      <c r="L83" s="1" t="s">
        <v>62</v>
      </c>
      <c r="M83">
        <f>(E94-E83)</f>
        <v>6015.6355000000003</v>
      </c>
      <c r="N83">
        <f>(J94-J83)</f>
        <v>6142.9197999999997</v>
      </c>
      <c r="O83">
        <f>(N83-M83)/J94</f>
        <v>4.8608768420068948E-3</v>
      </c>
    </row>
    <row r="84" spans="2:15" ht="24">
      <c r="B84" s="5">
        <v>5</v>
      </c>
      <c r="C84" s="1" t="s">
        <v>63</v>
      </c>
      <c r="D84" s="1">
        <v>24.7</v>
      </c>
      <c r="E84" s="6">
        <v>84231.756399999998</v>
      </c>
      <c r="G84" s="5">
        <v>5</v>
      </c>
      <c r="H84" s="1" t="s">
        <v>63</v>
      </c>
      <c r="I84" s="1">
        <v>25.26</v>
      </c>
      <c r="J84" s="6">
        <v>85354.282900000006</v>
      </c>
      <c r="L84" s="1" t="s">
        <v>63</v>
      </c>
      <c r="M84">
        <f>(E95-E84)</f>
        <v>19553.679799999998</v>
      </c>
      <c r="N84">
        <f>(J95-J84)</f>
        <v>19947.771899999992</v>
      </c>
      <c r="O84">
        <f>(N84-M84)/J95</f>
        <v>3.742492022102444E-3</v>
      </c>
    </row>
    <row r="85" spans="2:15" ht="24">
      <c r="B85" s="5">
        <v>6</v>
      </c>
      <c r="C85" s="1" t="s">
        <v>64</v>
      </c>
      <c r="D85" s="1">
        <v>7.76</v>
      </c>
      <c r="E85" s="6">
        <v>26456.651399999999</v>
      </c>
      <c r="G85" s="5">
        <v>6</v>
      </c>
      <c r="H85" s="1" t="s">
        <v>64</v>
      </c>
      <c r="I85" s="1">
        <v>7.91</v>
      </c>
      <c r="J85" s="6">
        <v>26735.843799999999</v>
      </c>
      <c r="L85" s="1" t="s">
        <v>64</v>
      </c>
      <c r="M85">
        <f t="shared" ref="M85:M88" si="18">(E96-E85)</f>
        <v>8770.6285000000025</v>
      </c>
      <c r="N85">
        <f t="shared" ref="N85:N88" si="19">(J96-J85)</f>
        <v>9077.2798000000003</v>
      </c>
      <c r="O85">
        <f t="shared" ref="O85:O88" si="20">(N85-M85)/J96</f>
        <v>8.5625399064603713E-3</v>
      </c>
    </row>
    <row r="86" spans="2:15" ht="24">
      <c r="B86" s="5">
        <v>7</v>
      </c>
      <c r="C86" s="1" t="s">
        <v>65</v>
      </c>
      <c r="D86" s="1">
        <v>20.77</v>
      </c>
      <c r="E86" s="6">
        <v>70843.326499999996</v>
      </c>
      <c r="G86" s="5">
        <v>7</v>
      </c>
      <c r="H86" s="1" t="s">
        <v>65</v>
      </c>
      <c r="I86" s="1">
        <v>21.69</v>
      </c>
      <c r="J86" s="6">
        <v>73300.648300000001</v>
      </c>
      <c r="L86" s="1" t="s">
        <v>65</v>
      </c>
      <c r="M86">
        <f t="shared" si="18"/>
        <v>19091.116800000003</v>
      </c>
      <c r="N86">
        <f t="shared" si="19"/>
        <v>21246.000799999994</v>
      </c>
      <c r="O86">
        <f t="shared" si="20"/>
        <v>2.2791754340450665E-2</v>
      </c>
    </row>
    <row r="87" spans="2:15" ht="24">
      <c r="B87" s="5">
        <v>8</v>
      </c>
      <c r="C87" s="1" t="s">
        <v>76</v>
      </c>
      <c r="D87" s="1">
        <v>1</v>
      </c>
      <c r="E87" s="6">
        <v>3415.8827999999999</v>
      </c>
      <c r="G87" s="5">
        <v>8</v>
      </c>
      <c r="H87" s="1" t="s">
        <v>76</v>
      </c>
      <c r="I87" s="1">
        <v>0.99</v>
      </c>
      <c r="J87" s="6">
        <v>3333.8498</v>
      </c>
      <c r="L87" s="1" t="s">
        <v>76</v>
      </c>
      <c r="M87">
        <f t="shared" si="18"/>
        <v>3226.5683000000004</v>
      </c>
      <c r="N87">
        <f t="shared" si="19"/>
        <v>3272.2416000000003</v>
      </c>
      <c r="O87">
        <f t="shared" si="20"/>
        <v>6.913815936606618E-3</v>
      </c>
    </row>
    <row r="88" spans="2:15" ht="24">
      <c r="B88" s="7">
        <v>9</v>
      </c>
      <c r="C88" s="8" t="s">
        <v>77</v>
      </c>
      <c r="D88" s="8">
        <v>4.79</v>
      </c>
      <c r="E88" s="9">
        <v>16333.9267</v>
      </c>
      <c r="G88" s="7">
        <v>9</v>
      </c>
      <c r="H88" s="8" t="s">
        <v>77</v>
      </c>
      <c r="I88" s="8">
        <v>4.78</v>
      </c>
      <c r="J88" s="9">
        <v>16160.7435</v>
      </c>
      <c r="L88" s="8" t="s">
        <v>77</v>
      </c>
      <c r="M88">
        <f t="shared" si="18"/>
        <v>13780.765299999999</v>
      </c>
      <c r="N88">
        <f t="shared" si="19"/>
        <v>13963.5864</v>
      </c>
      <c r="O88">
        <f t="shared" si="20"/>
        <v>6.0688852036506549E-3</v>
      </c>
    </row>
    <row r="89" spans="2:15">
      <c r="B89">
        <v>1</v>
      </c>
      <c r="C89" s="10" t="s">
        <v>5</v>
      </c>
      <c r="D89" s="10" t="s">
        <v>4</v>
      </c>
      <c r="G89">
        <v>1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73</v>
      </c>
      <c r="D91" s="1">
        <v>2.08</v>
      </c>
      <c r="E91" s="6">
        <v>16725.090499999998</v>
      </c>
      <c r="G91" s="5">
        <v>1</v>
      </c>
      <c r="H91" s="1" t="s">
        <v>73</v>
      </c>
      <c r="I91" s="1">
        <v>1.91</v>
      </c>
      <c r="J91" s="6">
        <v>16807.4764</v>
      </c>
    </row>
    <row r="92" spans="2:15" ht="24">
      <c r="B92" s="5">
        <v>2</v>
      </c>
      <c r="C92" s="1" t="s">
        <v>74</v>
      </c>
      <c r="D92" s="1">
        <v>3.55</v>
      </c>
      <c r="E92" s="6">
        <v>28499.9038</v>
      </c>
      <c r="G92" s="5">
        <v>2</v>
      </c>
      <c r="H92" s="1" t="s">
        <v>74</v>
      </c>
      <c r="I92" s="1">
        <v>3.26</v>
      </c>
      <c r="J92" s="6">
        <v>28718.233100000001</v>
      </c>
    </row>
    <row r="93" spans="2:15" ht="24">
      <c r="B93" s="5">
        <v>3</v>
      </c>
      <c r="C93" s="1" t="s">
        <v>75</v>
      </c>
      <c r="D93" s="1">
        <v>3.11</v>
      </c>
      <c r="E93" s="6">
        <v>25016.543000000001</v>
      </c>
      <c r="G93" s="5">
        <v>3</v>
      </c>
      <c r="H93" s="1" t="s">
        <v>75</v>
      </c>
      <c r="I93" s="1">
        <v>2.88</v>
      </c>
      <c r="J93" s="6">
        <v>25354.878499999999</v>
      </c>
    </row>
    <row r="94" spans="2:15" ht="24">
      <c r="B94" s="5">
        <v>4</v>
      </c>
      <c r="C94" s="1" t="s">
        <v>62</v>
      </c>
      <c r="D94" s="1">
        <v>3.21</v>
      </c>
      <c r="E94" s="6">
        <v>25791.368699999999</v>
      </c>
      <c r="G94" s="5">
        <v>4</v>
      </c>
      <c r="H94" s="1" t="s">
        <v>62</v>
      </c>
      <c r="I94" s="1">
        <v>2.98</v>
      </c>
      <c r="J94" s="6">
        <v>26185.460800000001</v>
      </c>
    </row>
    <row r="95" spans="2:15" ht="24">
      <c r="B95" s="5">
        <v>5</v>
      </c>
      <c r="C95" s="1" t="s">
        <v>63</v>
      </c>
      <c r="D95" s="1">
        <v>12.91</v>
      </c>
      <c r="E95" s="6">
        <v>103785.4362</v>
      </c>
      <c r="G95" s="5">
        <v>5</v>
      </c>
      <c r="H95" s="1" t="s">
        <v>63</v>
      </c>
      <c r="I95" s="1">
        <v>11.97</v>
      </c>
      <c r="J95" s="6">
        <v>105302.0548</v>
      </c>
    </row>
    <row r="96" spans="2:15" ht="24">
      <c r="B96" s="5">
        <v>6</v>
      </c>
      <c r="C96" s="1" t="s">
        <v>64</v>
      </c>
      <c r="D96" s="1">
        <v>4.38</v>
      </c>
      <c r="E96" s="6">
        <v>35227.279900000001</v>
      </c>
      <c r="G96" s="5">
        <v>6</v>
      </c>
      <c r="H96" s="1" t="s">
        <v>64</v>
      </c>
      <c r="I96" s="1">
        <v>4.07</v>
      </c>
      <c r="J96" s="6">
        <v>35813.123599999999</v>
      </c>
    </row>
    <row r="97" spans="2:15" ht="24">
      <c r="B97" s="5">
        <v>7</v>
      </c>
      <c r="C97" s="1" t="s">
        <v>65</v>
      </c>
      <c r="D97" s="1">
        <v>11.19</v>
      </c>
      <c r="E97" s="6">
        <v>89934.443299999999</v>
      </c>
      <c r="G97" s="5">
        <v>7</v>
      </c>
      <c r="H97" s="1" t="s">
        <v>65</v>
      </c>
      <c r="I97" s="1">
        <v>10.75</v>
      </c>
      <c r="J97" s="6">
        <v>94546.649099999995</v>
      </c>
    </row>
    <row r="98" spans="2:15" ht="24">
      <c r="B98" s="5">
        <v>8</v>
      </c>
      <c r="C98" s="1" t="s">
        <v>76</v>
      </c>
      <c r="D98" s="1">
        <v>0.83</v>
      </c>
      <c r="E98" s="6">
        <v>6642.4511000000002</v>
      </c>
      <c r="G98" s="5">
        <v>8</v>
      </c>
      <c r="H98" s="1" t="s">
        <v>76</v>
      </c>
      <c r="I98" s="1">
        <v>0.75</v>
      </c>
      <c r="J98" s="6">
        <v>6606.0914000000002</v>
      </c>
    </row>
    <row r="99" spans="2:15" ht="24">
      <c r="B99" s="7">
        <v>9</v>
      </c>
      <c r="C99" s="8" t="s">
        <v>77</v>
      </c>
      <c r="D99" s="8">
        <v>3.75</v>
      </c>
      <c r="E99" s="9">
        <v>30114.691999999999</v>
      </c>
      <c r="G99" s="7">
        <v>9</v>
      </c>
      <c r="H99" s="8" t="s">
        <v>77</v>
      </c>
      <c r="I99" s="8">
        <v>3.42</v>
      </c>
      <c r="J99" s="9">
        <v>30124.329900000001</v>
      </c>
    </row>
    <row r="100" spans="2:15">
      <c r="B100">
        <v>1.25</v>
      </c>
      <c r="C100" s="10" t="s">
        <v>3</v>
      </c>
      <c r="D100" s="10" t="s">
        <v>4</v>
      </c>
      <c r="G100">
        <v>1.25</v>
      </c>
      <c r="H100" s="10" t="s">
        <v>3</v>
      </c>
      <c r="I100" s="10" t="s">
        <v>6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  <c r="L101" s="14" t="s">
        <v>37</v>
      </c>
      <c r="M101" t="s">
        <v>4</v>
      </c>
      <c r="N101" t="s">
        <v>6</v>
      </c>
      <c r="O101" t="s">
        <v>36</v>
      </c>
    </row>
    <row r="102" spans="2:15" ht="24">
      <c r="B102" s="5">
        <v>1</v>
      </c>
      <c r="C102" s="1" t="s">
        <v>73</v>
      </c>
      <c r="D102" s="1">
        <v>3.03</v>
      </c>
      <c r="E102" s="6">
        <v>10002.535</v>
      </c>
      <c r="G102" s="5">
        <v>1</v>
      </c>
      <c r="H102" s="1" t="s">
        <v>73</v>
      </c>
      <c r="I102" s="1">
        <v>3.11</v>
      </c>
      <c r="J102" s="6">
        <v>10154.9943</v>
      </c>
      <c r="L102" s="1" t="s">
        <v>73</v>
      </c>
      <c r="M102">
        <f>(E113-E102)</f>
        <v>6701.0715000000018</v>
      </c>
      <c r="N102">
        <f>(J113-J102)</f>
        <v>6709.9819999999982</v>
      </c>
      <c r="O102">
        <f>(N102-M102)/J113</f>
        <v>5.2834346408161387E-4</v>
      </c>
    </row>
    <row r="103" spans="2:15" ht="24">
      <c r="B103" s="5">
        <v>2</v>
      </c>
      <c r="C103" s="1" t="s">
        <v>74</v>
      </c>
      <c r="D103" s="1">
        <v>5.22</v>
      </c>
      <c r="E103" s="6">
        <v>17227.284599999999</v>
      </c>
      <c r="G103" s="5">
        <v>2</v>
      </c>
      <c r="H103" s="1" t="s">
        <v>74</v>
      </c>
      <c r="I103" s="1">
        <v>5.32</v>
      </c>
      <c r="J103" s="6">
        <v>17375.964199999999</v>
      </c>
      <c r="L103" s="1" t="s">
        <v>74</v>
      </c>
      <c r="M103">
        <f>(E114-E103)</f>
        <v>11254.625900000003</v>
      </c>
      <c r="N103">
        <f>(J114-J103)</f>
        <v>11352.299600000002</v>
      </c>
      <c r="O103">
        <f>(N103-M103)/J114</f>
        <v>3.399916565789798E-3</v>
      </c>
    </row>
    <row r="104" spans="2:15" ht="24">
      <c r="B104" s="5">
        <v>3</v>
      </c>
      <c r="C104" s="1" t="s">
        <v>75</v>
      </c>
      <c r="D104" s="1">
        <v>5.89</v>
      </c>
      <c r="E104" s="6">
        <v>19445.556400000001</v>
      </c>
      <c r="G104" s="5">
        <v>3</v>
      </c>
      <c r="H104" s="1" t="s">
        <v>75</v>
      </c>
      <c r="I104" s="1">
        <v>6.04</v>
      </c>
      <c r="J104" s="6">
        <v>19745.902399999999</v>
      </c>
      <c r="L104" s="1" t="s">
        <v>75</v>
      </c>
      <c r="M104">
        <f>(E115-E104)</f>
        <v>5569.5797999999995</v>
      </c>
      <c r="N104">
        <f>(J115-J104)</f>
        <v>5617.0784000000021</v>
      </c>
      <c r="O104">
        <f>(N104-M104)/J115</f>
        <v>1.8727530637882525E-3</v>
      </c>
    </row>
    <row r="105" spans="2:15" ht="24">
      <c r="B105" s="5">
        <v>4</v>
      </c>
      <c r="C105" s="1" t="s">
        <v>62</v>
      </c>
      <c r="D105" s="1">
        <v>5.86</v>
      </c>
      <c r="E105" s="6">
        <v>19340.733899999999</v>
      </c>
      <c r="G105" s="5">
        <v>4</v>
      </c>
      <c r="H105" s="1" t="s">
        <v>62</v>
      </c>
      <c r="I105" s="1">
        <v>6.02</v>
      </c>
      <c r="J105" s="6">
        <v>19667.7837</v>
      </c>
      <c r="L105" s="1" t="s">
        <v>62</v>
      </c>
      <c r="M105">
        <f>(E116-E105)</f>
        <v>6405.5688000000009</v>
      </c>
      <c r="N105">
        <f>(J116-J105)</f>
        <v>6495.7750999999989</v>
      </c>
      <c r="O105">
        <f>(N105-M105)/J116</f>
        <v>3.4477840224089854E-3</v>
      </c>
    </row>
    <row r="106" spans="2:15" ht="24">
      <c r="B106" s="5">
        <v>5</v>
      </c>
      <c r="C106" s="1" t="s">
        <v>63</v>
      </c>
      <c r="D106" s="1">
        <v>25.17</v>
      </c>
      <c r="E106" s="6">
        <v>83100.496599999999</v>
      </c>
      <c r="G106" s="5">
        <v>5</v>
      </c>
      <c r="H106" s="1" t="s">
        <v>63</v>
      </c>
      <c r="I106" s="1">
        <v>25.77</v>
      </c>
      <c r="J106" s="6">
        <v>84238.616599999994</v>
      </c>
      <c r="L106" s="1" t="s">
        <v>63</v>
      </c>
      <c r="M106">
        <f>(E117-E106)</f>
        <v>20796.218200000003</v>
      </c>
      <c r="N106">
        <f>(J117-J106)</f>
        <v>21144.911300000007</v>
      </c>
      <c r="O106">
        <f>(N106-M106)/J117</f>
        <v>3.3088007865032204E-3</v>
      </c>
    </row>
    <row r="107" spans="2:15" ht="24">
      <c r="B107" s="5">
        <v>6</v>
      </c>
      <c r="C107" s="1" t="s">
        <v>64</v>
      </c>
      <c r="D107" s="1">
        <v>7.83</v>
      </c>
      <c r="E107" s="6">
        <v>25855.264500000001</v>
      </c>
      <c r="G107" s="5">
        <v>6</v>
      </c>
      <c r="H107" s="1" t="s">
        <v>64</v>
      </c>
      <c r="I107" s="1">
        <v>7.98</v>
      </c>
      <c r="J107" s="6">
        <v>26073.235199999999</v>
      </c>
      <c r="L107" s="1" t="s">
        <v>64</v>
      </c>
      <c r="M107">
        <f t="shared" ref="M107:M110" si="21">(E118-E107)</f>
        <v>9408.2852999999996</v>
      </c>
      <c r="N107">
        <f t="shared" ref="N107:N110" si="22">(J118-J107)</f>
        <v>9709.4275000000016</v>
      </c>
      <c r="O107">
        <f t="shared" ref="O107:O110" si="23">(N107-M107)/J118</f>
        <v>8.4158689509711091E-3</v>
      </c>
    </row>
    <row r="108" spans="2:15" ht="24">
      <c r="B108" s="5">
        <v>7</v>
      </c>
      <c r="C108" s="1" t="s">
        <v>65</v>
      </c>
      <c r="D108" s="1">
        <v>21.23</v>
      </c>
      <c r="E108" s="6">
        <v>70087.6158</v>
      </c>
      <c r="G108" s="5">
        <v>7</v>
      </c>
      <c r="H108" s="1" t="s">
        <v>65</v>
      </c>
      <c r="I108" s="1">
        <v>22.01</v>
      </c>
      <c r="J108" s="6">
        <v>71938.211599999995</v>
      </c>
      <c r="L108" s="1" t="s">
        <v>65</v>
      </c>
      <c r="M108">
        <f t="shared" si="21"/>
        <v>20055.999800000005</v>
      </c>
      <c r="N108">
        <f t="shared" si="22"/>
        <v>22668.808100000009</v>
      </c>
      <c r="O108">
        <f t="shared" si="23"/>
        <v>2.7617488726367777E-2</v>
      </c>
    </row>
    <row r="109" spans="2:15" ht="24">
      <c r="B109" s="5">
        <v>8</v>
      </c>
      <c r="C109" s="1" t="s">
        <v>76</v>
      </c>
      <c r="D109" s="1">
        <v>1</v>
      </c>
      <c r="E109" s="6">
        <v>3304.1176</v>
      </c>
      <c r="G109" s="5">
        <v>8</v>
      </c>
      <c r="H109" s="1" t="s">
        <v>76</v>
      </c>
      <c r="I109" s="1">
        <v>0.98</v>
      </c>
      <c r="J109" s="6">
        <v>3199.9566</v>
      </c>
      <c r="L109" s="1" t="s">
        <v>76</v>
      </c>
      <c r="M109">
        <f t="shared" si="21"/>
        <v>3340.7567000000004</v>
      </c>
      <c r="N109">
        <f t="shared" si="22"/>
        <v>3382.3125000000005</v>
      </c>
      <c r="O109">
        <f t="shared" si="23"/>
        <v>6.3132939976580553E-3</v>
      </c>
    </row>
    <row r="110" spans="2:15" ht="24">
      <c r="B110" s="7">
        <v>9</v>
      </c>
      <c r="C110" s="8" t="s">
        <v>77</v>
      </c>
      <c r="D110" s="8">
        <v>4.78</v>
      </c>
      <c r="E110" s="9">
        <v>15799.126</v>
      </c>
      <c r="G110" s="7">
        <v>9</v>
      </c>
      <c r="H110" s="8" t="s">
        <v>77</v>
      </c>
      <c r="I110" s="8">
        <v>4.78</v>
      </c>
      <c r="J110" s="9">
        <v>15640.3557</v>
      </c>
      <c r="L110" s="8" t="s">
        <v>77</v>
      </c>
      <c r="M110">
        <f t="shared" si="21"/>
        <v>14295.768899999999</v>
      </c>
      <c r="N110">
        <f t="shared" si="22"/>
        <v>14435.886999999999</v>
      </c>
      <c r="O110">
        <f t="shared" si="23"/>
        <v>4.6587634432142576E-3</v>
      </c>
    </row>
    <row r="111" spans="2:15">
      <c r="B111">
        <v>1.25</v>
      </c>
      <c r="C111" s="10" t="s">
        <v>5</v>
      </c>
      <c r="D111" s="10" t="s">
        <v>4</v>
      </c>
      <c r="G111">
        <v>1.25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73</v>
      </c>
      <c r="D113" s="1">
        <v>1.89</v>
      </c>
      <c r="E113" s="6">
        <v>16703.606500000002</v>
      </c>
      <c r="G113" s="5">
        <v>1</v>
      </c>
      <c r="H113" s="1" t="s">
        <v>73</v>
      </c>
      <c r="I113" s="1">
        <v>1.92</v>
      </c>
      <c r="J113" s="6">
        <v>16864.976299999998</v>
      </c>
    </row>
    <row r="114" spans="2:15" ht="24">
      <c r="B114" s="5">
        <v>2</v>
      </c>
      <c r="C114" s="1" t="s">
        <v>74</v>
      </c>
      <c r="D114" s="1">
        <v>3.23</v>
      </c>
      <c r="E114" s="6">
        <v>28481.910500000002</v>
      </c>
      <c r="G114" s="5">
        <v>2</v>
      </c>
      <c r="H114" s="1" t="s">
        <v>74</v>
      </c>
      <c r="I114" s="1">
        <v>3.27</v>
      </c>
      <c r="J114" s="6">
        <v>28728.263800000001</v>
      </c>
    </row>
    <row r="115" spans="2:15" ht="24">
      <c r="B115" s="5">
        <v>3</v>
      </c>
      <c r="C115" s="1" t="s">
        <v>75</v>
      </c>
      <c r="D115" s="1">
        <v>2.83</v>
      </c>
      <c r="E115" s="6">
        <v>25015.136200000001</v>
      </c>
      <c r="G115" s="5">
        <v>3</v>
      </c>
      <c r="H115" s="1" t="s">
        <v>75</v>
      </c>
      <c r="I115" s="1">
        <v>2.88</v>
      </c>
      <c r="J115" s="6">
        <v>25362.980800000001</v>
      </c>
    </row>
    <row r="116" spans="2:15" ht="24">
      <c r="B116" s="5">
        <v>4</v>
      </c>
      <c r="C116" s="1" t="s">
        <v>62</v>
      </c>
      <c r="D116" s="1">
        <v>2.92</v>
      </c>
      <c r="E116" s="6">
        <v>25746.3027</v>
      </c>
      <c r="G116" s="5">
        <v>4</v>
      </c>
      <c r="H116" s="1" t="s">
        <v>62</v>
      </c>
      <c r="I116" s="1">
        <v>2.97</v>
      </c>
      <c r="J116" s="6">
        <v>26163.558799999999</v>
      </c>
    </row>
    <row r="117" spans="2:15" ht="24">
      <c r="B117" s="5">
        <v>5</v>
      </c>
      <c r="C117" s="1" t="s">
        <v>63</v>
      </c>
      <c r="D117" s="1">
        <v>11.77</v>
      </c>
      <c r="E117" s="6">
        <v>103896.7148</v>
      </c>
      <c r="G117" s="5">
        <v>5</v>
      </c>
      <c r="H117" s="1" t="s">
        <v>63</v>
      </c>
      <c r="I117" s="1">
        <v>11.98</v>
      </c>
      <c r="J117" s="6">
        <v>105383.5279</v>
      </c>
    </row>
    <row r="118" spans="2:15" ht="24">
      <c r="B118" s="5">
        <v>6</v>
      </c>
      <c r="C118" s="1" t="s">
        <v>64</v>
      </c>
      <c r="D118" s="1">
        <v>3.99</v>
      </c>
      <c r="E118" s="6">
        <v>35263.549800000001</v>
      </c>
      <c r="G118" s="5">
        <v>6</v>
      </c>
      <c r="H118" s="1" t="s">
        <v>64</v>
      </c>
      <c r="I118" s="1">
        <v>4.07</v>
      </c>
      <c r="J118" s="6">
        <v>35782.662700000001</v>
      </c>
    </row>
    <row r="119" spans="2:15" ht="24">
      <c r="B119" s="5">
        <v>7</v>
      </c>
      <c r="C119" s="1" t="s">
        <v>65</v>
      </c>
      <c r="D119" s="1">
        <v>10.210000000000001</v>
      </c>
      <c r="E119" s="6">
        <v>90143.615600000005</v>
      </c>
      <c r="G119" s="5">
        <v>7</v>
      </c>
      <c r="H119" s="1" t="s">
        <v>65</v>
      </c>
      <c r="I119" s="1">
        <v>10.75</v>
      </c>
      <c r="J119" s="6">
        <v>94607.019700000004</v>
      </c>
    </row>
    <row r="120" spans="2:15" ht="24">
      <c r="B120" s="5">
        <v>8</v>
      </c>
      <c r="C120" s="1" t="s">
        <v>76</v>
      </c>
      <c r="D120" s="1">
        <v>0.75</v>
      </c>
      <c r="E120" s="6">
        <v>6644.8743000000004</v>
      </c>
      <c r="G120" s="5">
        <v>8</v>
      </c>
      <c r="H120" s="1" t="s">
        <v>76</v>
      </c>
      <c r="I120" s="1">
        <v>0.75</v>
      </c>
      <c r="J120" s="6">
        <v>6582.2691000000004</v>
      </c>
    </row>
    <row r="121" spans="2:15" ht="24">
      <c r="B121" s="7">
        <v>9</v>
      </c>
      <c r="C121" s="8" t="s">
        <v>77</v>
      </c>
      <c r="D121" s="8">
        <v>3.41</v>
      </c>
      <c r="E121" s="9">
        <v>30094.894899999999</v>
      </c>
      <c r="G121" s="7">
        <v>9</v>
      </c>
      <c r="H121" s="8" t="s">
        <v>77</v>
      </c>
      <c r="I121" s="8">
        <v>3.42</v>
      </c>
      <c r="J121" s="9">
        <v>30076.242699999999</v>
      </c>
    </row>
    <row r="122" spans="2:15">
      <c r="B122">
        <v>1.5</v>
      </c>
      <c r="C122" s="10" t="s">
        <v>3</v>
      </c>
      <c r="D122" s="10" t="s">
        <v>4</v>
      </c>
      <c r="G122">
        <v>1.5</v>
      </c>
      <c r="H122" s="10" t="s">
        <v>3</v>
      </c>
      <c r="I122" s="10" t="s">
        <v>6</v>
      </c>
    </row>
    <row r="123" spans="2:15">
      <c r="B123" s="2"/>
      <c r="C123" s="3" t="s">
        <v>0</v>
      </c>
      <c r="D123" s="3" t="s">
        <v>1</v>
      </c>
      <c r="E123" s="4" t="s">
        <v>2</v>
      </c>
      <c r="G123" s="2"/>
      <c r="H123" s="3" t="s">
        <v>0</v>
      </c>
      <c r="I123" s="3" t="s">
        <v>1</v>
      </c>
      <c r="J123" s="4" t="s">
        <v>2</v>
      </c>
      <c r="L123" s="14" t="s">
        <v>37</v>
      </c>
      <c r="M123" t="s">
        <v>4</v>
      </c>
      <c r="N123" t="s">
        <v>6</v>
      </c>
      <c r="O123" t="s">
        <v>36</v>
      </c>
    </row>
    <row r="124" spans="2:15" ht="24">
      <c r="B124" s="5">
        <v>1</v>
      </c>
      <c r="C124" s="1" t="s">
        <v>73</v>
      </c>
      <c r="D124" s="1">
        <v>3.08</v>
      </c>
      <c r="E124" s="6">
        <v>9807.0010000000002</v>
      </c>
      <c r="G124" s="5">
        <v>1</v>
      </c>
      <c r="H124" s="1" t="s">
        <v>73</v>
      </c>
      <c r="I124" s="1">
        <v>3.07</v>
      </c>
      <c r="J124" s="6">
        <v>9873.8804999999993</v>
      </c>
      <c r="L124" s="1" t="s">
        <v>73</v>
      </c>
      <c r="M124">
        <f>(E135-E124)</f>
        <v>6938.2072000000007</v>
      </c>
      <c r="N124">
        <f>(J135-J124)</f>
        <v>6889.3587000000007</v>
      </c>
      <c r="O124">
        <f>(N124-M124)/J135</f>
        <v>-2.9140251127598334E-3</v>
      </c>
    </row>
    <row r="125" spans="2:15" ht="24">
      <c r="B125" s="5">
        <v>2</v>
      </c>
      <c r="C125" s="1" t="s">
        <v>74</v>
      </c>
      <c r="D125" s="1">
        <v>5.28</v>
      </c>
      <c r="E125" s="6">
        <v>16795.698899999999</v>
      </c>
      <c r="G125" s="5">
        <v>2</v>
      </c>
      <c r="H125" s="1" t="s">
        <v>74</v>
      </c>
      <c r="I125" s="1">
        <v>5.24</v>
      </c>
      <c r="J125" s="6">
        <v>16877.780900000002</v>
      </c>
      <c r="L125" s="1" t="s">
        <v>74</v>
      </c>
      <c r="M125">
        <f>(E136-E125)</f>
        <v>11706.405699999999</v>
      </c>
      <c r="N125">
        <f>(J136-J125)</f>
        <v>11818.651099999999</v>
      </c>
      <c r="O125">
        <f>(N125-M125)/J136</f>
        <v>3.91147582389336E-3</v>
      </c>
    </row>
    <row r="126" spans="2:15" ht="24">
      <c r="B126" s="5">
        <v>3</v>
      </c>
      <c r="C126" s="1" t="s">
        <v>75</v>
      </c>
      <c r="D126" s="1">
        <v>6.04</v>
      </c>
      <c r="E126" s="6">
        <v>19234.303400000001</v>
      </c>
      <c r="G126" s="5">
        <v>3</v>
      </c>
      <c r="H126" s="1" t="s">
        <v>75</v>
      </c>
      <c r="I126" s="1">
        <v>6.04</v>
      </c>
      <c r="J126" s="6">
        <v>19462.879199999999</v>
      </c>
      <c r="L126" s="1" t="s">
        <v>75</v>
      </c>
      <c r="M126">
        <f>(E137-E126)</f>
        <v>5803.3977999999988</v>
      </c>
      <c r="N126">
        <f>(J137-J126)</f>
        <v>5875.9118000000017</v>
      </c>
      <c r="O126">
        <f>(N126-M126)/J137</f>
        <v>2.8617782119124331E-3</v>
      </c>
    </row>
    <row r="127" spans="2:15" ht="24">
      <c r="B127" s="5">
        <v>4</v>
      </c>
      <c r="C127" s="1" t="s">
        <v>62</v>
      </c>
      <c r="D127" s="1">
        <v>6</v>
      </c>
      <c r="E127" s="6">
        <v>19096.473300000001</v>
      </c>
      <c r="G127" s="5">
        <v>4</v>
      </c>
      <c r="H127" s="1" t="s">
        <v>62</v>
      </c>
      <c r="I127" s="1">
        <v>6.02</v>
      </c>
      <c r="J127" s="6">
        <v>19385.664100000002</v>
      </c>
      <c r="L127" s="1" t="s">
        <v>62</v>
      </c>
      <c r="M127">
        <f>(E138-E127)</f>
        <v>6638.3972999999969</v>
      </c>
      <c r="N127">
        <f>(J138-J127)</f>
        <v>6733.7536999999975</v>
      </c>
      <c r="O127">
        <f>(N127-M127)/J138</f>
        <v>3.6507858149885937E-3</v>
      </c>
    </row>
    <row r="128" spans="2:15" ht="24">
      <c r="B128" s="5">
        <v>5</v>
      </c>
      <c r="C128" s="1" t="s">
        <v>63</v>
      </c>
      <c r="D128" s="1">
        <v>25.93</v>
      </c>
      <c r="E128" s="6">
        <v>82502.540599999993</v>
      </c>
      <c r="G128" s="5">
        <v>5</v>
      </c>
      <c r="H128" s="1" t="s">
        <v>63</v>
      </c>
      <c r="I128" s="1">
        <v>25.95</v>
      </c>
      <c r="J128" s="6">
        <v>83600.722999999998</v>
      </c>
      <c r="L128" s="1" t="s">
        <v>63</v>
      </c>
      <c r="M128">
        <f>(E139-E128)</f>
        <v>21473.852200000008</v>
      </c>
      <c r="N128">
        <f>(J139-J128)</f>
        <v>21878.276100000003</v>
      </c>
      <c r="O128">
        <f>(N128-M128)/J139</f>
        <v>3.8341651271887574E-3</v>
      </c>
    </row>
    <row r="129" spans="2:15" ht="24">
      <c r="B129" s="5">
        <v>6</v>
      </c>
      <c r="C129" s="1" t="s">
        <v>64</v>
      </c>
      <c r="D129" s="1">
        <v>7.97</v>
      </c>
      <c r="E129" s="6">
        <v>25368.4516</v>
      </c>
      <c r="G129" s="5">
        <v>6</v>
      </c>
      <c r="H129" s="1" t="s">
        <v>64</v>
      </c>
      <c r="I129" s="1">
        <v>7.96</v>
      </c>
      <c r="J129" s="6">
        <v>25653.862000000001</v>
      </c>
      <c r="L129" s="1" t="s">
        <v>64</v>
      </c>
      <c r="M129">
        <f t="shared" ref="M129:M132" si="24">(E140-E129)</f>
        <v>9875.4115999999995</v>
      </c>
      <c r="N129">
        <f t="shared" ref="N129:N132" si="25">(J140-J129)</f>
        <v>10251.717299999997</v>
      </c>
      <c r="O129">
        <f t="shared" ref="O129:O132" si="26">(N129-M129)/J140</f>
        <v>1.0480424138429015E-2</v>
      </c>
    </row>
    <row r="130" spans="2:15" ht="24">
      <c r="B130" s="5">
        <v>7</v>
      </c>
      <c r="C130" s="1" t="s">
        <v>65</v>
      </c>
      <c r="D130" s="1">
        <v>21.86</v>
      </c>
      <c r="E130" s="6">
        <v>69568.676099999997</v>
      </c>
      <c r="G130" s="5">
        <v>7</v>
      </c>
      <c r="H130" s="1" t="s">
        <v>65</v>
      </c>
      <c r="I130" s="1">
        <v>22.02</v>
      </c>
      <c r="J130" s="6">
        <v>70942.237299999993</v>
      </c>
      <c r="L130" s="1" t="s">
        <v>65</v>
      </c>
      <c r="M130">
        <f t="shared" si="24"/>
        <v>20738.124100000001</v>
      </c>
      <c r="N130">
        <f t="shared" si="25"/>
        <v>23731.895400000009</v>
      </c>
      <c r="O130">
        <f t="shared" si="26"/>
        <v>3.1621850812054049E-2</v>
      </c>
    </row>
    <row r="131" spans="2:15" ht="24">
      <c r="B131" s="5">
        <v>8</v>
      </c>
      <c r="C131" s="1" t="s">
        <v>76</v>
      </c>
      <c r="D131" s="1">
        <v>1</v>
      </c>
      <c r="E131" s="6">
        <v>3171.5803999999998</v>
      </c>
      <c r="G131" s="5">
        <v>8</v>
      </c>
      <c r="H131" s="1" t="s">
        <v>76</v>
      </c>
      <c r="I131" s="1">
        <v>0.96</v>
      </c>
      <c r="J131" s="6">
        <v>3087.5709000000002</v>
      </c>
      <c r="L131" s="1" t="s">
        <v>76</v>
      </c>
      <c r="M131">
        <f t="shared" si="24"/>
        <v>3448.8798000000006</v>
      </c>
      <c r="N131">
        <f t="shared" si="25"/>
        <v>3543.2224999999994</v>
      </c>
      <c r="O131">
        <f t="shared" si="26"/>
        <v>1.4227965540292478E-2</v>
      </c>
    </row>
    <row r="132" spans="2:15" ht="24">
      <c r="B132" s="7">
        <v>9</v>
      </c>
      <c r="C132" s="8" t="s">
        <v>77</v>
      </c>
      <c r="D132" s="8">
        <v>4.84</v>
      </c>
      <c r="E132" s="9">
        <v>15406.4871</v>
      </c>
      <c r="G132" s="7">
        <v>9</v>
      </c>
      <c r="H132" s="8" t="s">
        <v>77</v>
      </c>
      <c r="I132" s="8">
        <v>4.7300000000000004</v>
      </c>
      <c r="J132" s="9">
        <v>15248.4398</v>
      </c>
      <c r="L132" s="8" t="s">
        <v>77</v>
      </c>
      <c r="M132">
        <f t="shared" si="24"/>
        <v>14636.138300000001</v>
      </c>
      <c r="N132">
        <f t="shared" si="25"/>
        <v>14864.609799999998</v>
      </c>
      <c r="O132">
        <f t="shared" si="26"/>
        <v>7.5871259482134228E-3</v>
      </c>
    </row>
    <row r="133" spans="2:15">
      <c r="B133">
        <v>1.5</v>
      </c>
      <c r="C133" s="10" t="s">
        <v>5</v>
      </c>
      <c r="D133" s="10" t="s">
        <v>4</v>
      </c>
      <c r="G133">
        <v>1.5</v>
      </c>
      <c r="H133" s="10" t="s">
        <v>5</v>
      </c>
      <c r="I133" s="10" t="s">
        <v>6</v>
      </c>
    </row>
    <row r="134" spans="2:15">
      <c r="B134" s="2"/>
      <c r="C134" s="3" t="s">
        <v>0</v>
      </c>
      <c r="D134" s="3" t="s">
        <v>1</v>
      </c>
      <c r="E134" s="4" t="s">
        <v>2</v>
      </c>
      <c r="G134" s="2"/>
      <c r="H134" s="3" t="s">
        <v>0</v>
      </c>
      <c r="I134" s="3" t="s">
        <v>1</v>
      </c>
      <c r="J134" s="4" t="s">
        <v>2</v>
      </c>
    </row>
    <row r="135" spans="2:15" ht="24">
      <c r="B135" s="5">
        <v>1</v>
      </c>
      <c r="C135" s="1" t="s">
        <v>73</v>
      </c>
      <c r="D135" s="1">
        <v>1.9</v>
      </c>
      <c r="E135" s="6">
        <v>16745.208200000001</v>
      </c>
      <c r="G135" s="5">
        <v>1</v>
      </c>
      <c r="H135" s="1" t="s">
        <v>73</v>
      </c>
      <c r="I135" s="1">
        <v>1.9</v>
      </c>
      <c r="J135" s="6">
        <v>16763.2392</v>
      </c>
    </row>
    <row r="136" spans="2:15" ht="24">
      <c r="B136" s="5">
        <v>2</v>
      </c>
      <c r="C136" s="1" t="s">
        <v>74</v>
      </c>
      <c r="D136" s="1">
        <v>3.23</v>
      </c>
      <c r="E136" s="6">
        <v>28502.104599999999</v>
      </c>
      <c r="G136" s="5">
        <v>2</v>
      </c>
      <c r="H136" s="1" t="s">
        <v>74</v>
      </c>
      <c r="I136" s="1">
        <v>3.26</v>
      </c>
      <c r="J136" s="6">
        <v>28696.432000000001</v>
      </c>
    </row>
    <row r="137" spans="2:15" ht="24">
      <c r="B137" s="5">
        <v>3</v>
      </c>
      <c r="C137" s="1" t="s">
        <v>75</v>
      </c>
      <c r="D137" s="1">
        <v>2.83</v>
      </c>
      <c r="E137" s="6">
        <v>25037.7012</v>
      </c>
      <c r="G137" s="5">
        <v>3</v>
      </c>
      <c r="H137" s="1" t="s">
        <v>75</v>
      </c>
      <c r="I137" s="1">
        <v>2.88</v>
      </c>
      <c r="J137" s="6">
        <v>25338.791000000001</v>
      </c>
    </row>
    <row r="138" spans="2:15" ht="24">
      <c r="B138" s="5">
        <v>4</v>
      </c>
      <c r="C138" s="1" t="s">
        <v>62</v>
      </c>
      <c r="D138" s="1">
        <v>2.91</v>
      </c>
      <c r="E138" s="6">
        <v>25734.870599999998</v>
      </c>
      <c r="G138" s="5">
        <v>4</v>
      </c>
      <c r="H138" s="1" t="s">
        <v>62</v>
      </c>
      <c r="I138" s="1">
        <v>2.97</v>
      </c>
      <c r="J138" s="6">
        <v>26119.417799999999</v>
      </c>
    </row>
    <row r="139" spans="2:15" ht="24">
      <c r="B139" s="5">
        <v>5</v>
      </c>
      <c r="C139" s="1" t="s">
        <v>63</v>
      </c>
      <c r="D139" s="1">
        <v>11.77</v>
      </c>
      <c r="E139" s="6">
        <v>103976.3928</v>
      </c>
      <c r="G139" s="5">
        <v>5</v>
      </c>
      <c r="H139" s="1" t="s">
        <v>63</v>
      </c>
      <c r="I139" s="1">
        <v>11.98</v>
      </c>
      <c r="J139" s="6">
        <v>105478.9991</v>
      </c>
    </row>
    <row r="140" spans="2:15" ht="24">
      <c r="B140" s="5">
        <v>6</v>
      </c>
      <c r="C140" s="1" t="s">
        <v>64</v>
      </c>
      <c r="D140" s="1">
        <v>3.99</v>
      </c>
      <c r="E140" s="6">
        <v>35243.8632</v>
      </c>
      <c r="G140" s="5">
        <v>6</v>
      </c>
      <c r="H140" s="1" t="s">
        <v>64</v>
      </c>
      <c r="I140" s="1">
        <v>4.08</v>
      </c>
      <c r="J140" s="6">
        <v>35905.579299999998</v>
      </c>
    </row>
    <row r="141" spans="2:15" ht="24">
      <c r="B141" s="5">
        <v>7</v>
      </c>
      <c r="C141" s="1" t="s">
        <v>65</v>
      </c>
      <c r="D141" s="1">
        <v>10.220000000000001</v>
      </c>
      <c r="E141" s="6">
        <v>90306.800199999998</v>
      </c>
      <c r="G141" s="5">
        <v>7</v>
      </c>
      <c r="H141" s="1" t="s">
        <v>65</v>
      </c>
      <c r="I141" s="1">
        <v>10.75</v>
      </c>
      <c r="J141" s="6">
        <v>94674.132700000002</v>
      </c>
    </row>
    <row r="142" spans="2:15" ht="24">
      <c r="B142" s="5">
        <v>8</v>
      </c>
      <c r="C142" s="1" t="s">
        <v>76</v>
      </c>
      <c r="D142" s="1">
        <v>0.75</v>
      </c>
      <c r="E142" s="6">
        <v>6620.4602000000004</v>
      </c>
      <c r="G142" s="5">
        <v>8</v>
      </c>
      <c r="H142" s="1" t="s">
        <v>76</v>
      </c>
      <c r="I142" s="1">
        <v>0.75</v>
      </c>
      <c r="J142" s="6">
        <v>6630.7933999999996</v>
      </c>
    </row>
    <row r="143" spans="2:15" ht="24">
      <c r="B143" s="7">
        <v>9</v>
      </c>
      <c r="C143" s="8" t="s">
        <v>77</v>
      </c>
      <c r="D143" s="8">
        <v>3.4</v>
      </c>
      <c r="E143" s="9">
        <v>30042.625400000001</v>
      </c>
      <c r="G143" s="7">
        <v>9</v>
      </c>
      <c r="H143" s="8" t="s">
        <v>77</v>
      </c>
      <c r="I143" s="8">
        <v>3.42</v>
      </c>
      <c r="J143" s="9">
        <v>30113.049599999998</v>
      </c>
    </row>
    <row r="144" spans="2:15">
      <c r="B144">
        <v>1.75</v>
      </c>
      <c r="C144" s="10" t="s">
        <v>3</v>
      </c>
      <c r="D144" s="10" t="s">
        <v>4</v>
      </c>
      <c r="G144">
        <v>1.75</v>
      </c>
      <c r="H144" s="10" t="s">
        <v>3</v>
      </c>
      <c r="I144" s="10" t="s">
        <v>6</v>
      </c>
    </row>
    <row r="145" spans="2:15">
      <c r="B145" s="2"/>
      <c r="C145" s="3" t="s">
        <v>0</v>
      </c>
      <c r="D145" s="3" t="s">
        <v>1</v>
      </c>
      <c r="E145" s="4" t="s">
        <v>2</v>
      </c>
      <c r="G145" s="2"/>
      <c r="H145" s="3" t="s">
        <v>0</v>
      </c>
      <c r="I145" s="3" t="s">
        <v>1</v>
      </c>
      <c r="J145" s="4" t="s">
        <v>2</v>
      </c>
      <c r="L145" s="14" t="s">
        <v>37</v>
      </c>
      <c r="M145" t="s">
        <v>4</v>
      </c>
      <c r="N145" t="s">
        <v>6</v>
      </c>
      <c r="O145" t="s">
        <v>36</v>
      </c>
    </row>
    <row r="146" spans="2:15" ht="24">
      <c r="B146" s="5">
        <v>1</v>
      </c>
      <c r="C146" s="1" t="s">
        <v>73</v>
      </c>
      <c r="D146" s="1">
        <v>3.04</v>
      </c>
      <c r="E146" s="6">
        <v>9608.3323999999993</v>
      </c>
      <c r="G146" s="5">
        <v>1</v>
      </c>
      <c r="H146" s="1" t="s">
        <v>73</v>
      </c>
      <c r="I146" s="1">
        <v>3.02</v>
      </c>
      <c r="J146" s="6">
        <v>9654.9542999999994</v>
      </c>
      <c r="L146" s="1" t="s">
        <v>73</v>
      </c>
      <c r="M146">
        <f>(E157-E146)</f>
        <v>7100.1909000000014</v>
      </c>
      <c r="N146">
        <f>(J157-J146)</f>
        <v>7116.7312000000002</v>
      </c>
      <c r="O146">
        <f>(N146-M146)/J157</f>
        <v>9.8620380163930176E-4</v>
      </c>
    </row>
    <row r="147" spans="2:15" ht="24">
      <c r="B147" s="5">
        <v>2</v>
      </c>
      <c r="C147" s="1" t="s">
        <v>74</v>
      </c>
      <c r="D147" s="1">
        <v>5.22</v>
      </c>
      <c r="E147" s="6">
        <v>16480.966199999999</v>
      </c>
      <c r="G147" s="5">
        <v>2</v>
      </c>
      <c r="H147" s="1" t="s">
        <v>74</v>
      </c>
      <c r="I147" s="1">
        <v>5.19</v>
      </c>
      <c r="J147" s="6">
        <v>16556.496599999999</v>
      </c>
      <c r="L147" s="1" t="s">
        <v>74</v>
      </c>
      <c r="M147">
        <f>(E158-E147)</f>
        <v>11977.854900000002</v>
      </c>
      <c r="N147">
        <f>(J158-J147)</f>
        <v>12136.469200000003</v>
      </c>
      <c r="O147">
        <f>(N147-M147)/J158</f>
        <v>5.5279855385322726E-3</v>
      </c>
    </row>
    <row r="148" spans="2:15" ht="24">
      <c r="B148" s="5">
        <v>3</v>
      </c>
      <c r="C148" s="1" t="s">
        <v>75</v>
      </c>
      <c r="D148" s="1">
        <v>6.03</v>
      </c>
      <c r="E148" s="6">
        <v>19059.155299999999</v>
      </c>
      <c r="G148" s="5">
        <v>3</v>
      </c>
      <c r="H148" s="1" t="s">
        <v>75</v>
      </c>
      <c r="I148" s="1">
        <v>6.04</v>
      </c>
      <c r="J148" s="6">
        <v>19290.836899999998</v>
      </c>
      <c r="L148" s="1" t="s">
        <v>75</v>
      </c>
      <c r="M148">
        <f>(E159-E148)</f>
        <v>5948.8388000000014</v>
      </c>
      <c r="N148">
        <f>(J159-J148)</f>
        <v>6052.8708000000006</v>
      </c>
      <c r="O148">
        <f>(N148-M148)/J159</f>
        <v>4.1048453222177605E-3</v>
      </c>
    </row>
    <row r="149" spans="2:15" ht="24">
      <c r="B149" s="5">
        <v>4</v>
      </c>
      <c r="C149" s="1" t="s">
        <v>62</v>
      </c>
      <c r="D149" s="1">
        <v>5.99</v>
      </c>
      <c r="E149" s="6">
        <v>18928.757799999999</v>
      </c>
      <c r="G149" s="5">
        <v>4</v>
      </c>
      <c r="H149" s="1" t="s">
        <v>62</v>
      </c>
      <c r="I149" s="1">
        <v>6.02</v>
      </c>
      <c r="J149" s="6">
        <v>19200.830000000002</v>
      </c>
      <c r="L149" s="1" t="s">
        <v>62</v>
      </c>
      <c r="M149">
        <f>(E160-E149)</f>
        <v>6777.7001000000018</v>
      </c>
      <c r="N149">
        <f>(J160-J149)</f>
        <v>6903.8787999999986</v>
      </c>
      <c r="O149">
        <f>(N149-M149)/J160</f>
        <v>4.8335609091336327E-3</v>
      </c>
    </row>
    <row r="150" spans="2:15" ht="24">
      <c r="B150" s="5">
        <v>5</v>
      </c>
      <c r="C150" s="1" t="s">
        <v>63</v>
      </c>
      <c r="D150" s="1">
        <v>25.99</v>
      </c>
      <c r="E150" s="6">
        <v>82100.029500000004</v>
      </c>
      <c r="G150" s="5">
        <v>5</v>
      </c>
      <c r="H150" s="1" t="s">
        <v>63</v>
      </c>
      <c r="I150" s="1">
        <v>26.07</v>
      </c>
      <c r="J150" s="6">
        <v>83218.055600000007</v>
      </c>
      <c r="L150" s="1" t="s">
        <v>63</v>
      </c>
      <c r="M150">
        <f>(E161-E150)</f>
        <v>21800.331299999991</v>
      </c>
      <c r="N150">
        <f>(J161-J150)</f>
        <v>22281.974399999992</v>
      </c>
      <c r="O150">
        <f>(N150-M150)/J161</f>
        <v>4.5653361425584535E-3</v>
      </c>
    </row>
    <row r="151" spans="2:15" ht="24">
      <c r="B151" s="5">
        <v>6</v>
      </c>
      <c r="C151" s="1" t="s">
        <v>64</v>
      </c>
      <c r="D151" s="1">
        <v>7.96</v>
      </c>
      <c r="E151" s="6">
        <v>25138.4843</v>
      </c>
      <c r="G151" s="5">
        <v>6</v>
      </c>
      <c r="H151" s="1" t="s">
        <v>64</v>
      </c>
      <c r="I151" s="1">
        <v>7.97</v>
      </c>
      <c r="J151" s="6">
        <v>25436.9156</v>
      </c>
      <c r="L151" s="1" t="s">
        <v>64</v>
      </c>
      <c r="M151">
        <f t="shared" ref="M151:M154" si="27">(E162-E151)</f>
        <v>10067.158399999997</v>
      </c>
      <c r="N151">
        <f t="shared" ref="N151:N154" si="28">(J162-J151)</f>
        <v>10416.048199999997</v>
      </c>
      <c r="O151">
        <f t="shared" ref="O151:O154" si="29">(N151-M151)/J162</f>
        <v>9.7311285601443323E-3</v>
      </c>
    </row>
    <row r="152" spans="2:15" ht="24">
      <c r="B152" s="5">
        <v>7</v>
      </c>
      <c r="C152" s="1" t="s">
        <v>65</v>
      </c>
      <c r="D152" s="1">
        <v>21.97</v>
      </c>
      <c r="E152" s="6">
        <v>69408.248399999997</v>
      </c>
      <c r="G152" s="5">
        <v>7</v>
      </c>
      <c r="H152" s="1" t="s">
        <v>65</v>
      </c>
      <c r="I152" s="1">
        <v>22</v>
      </c>
      <c r="J152" s="6">
        <v>70238.662700000001</v>
      </c>
      <c r="L152" s="1" t="s">
        <v>65</v>
      </c>
      <c r="M152">
        <f t="shared" si="27"/>
        <v>21042.741399999999</v>
      </c>
      <c r="N152">
        <f t="shared" si="28"/>
        <v>24440.149399999995</v>
      </c>
      <c r="O152">
        <f t="shared" si="29"/>
        <v>3.5883508935575209E-2</v>
      </c>
    </row>
    <row r="153" spans="2:15" ht="24">
      <c r="B153" s="5">
        <v>8</v>
      </c>
      <c r="C153" s="1" t="s">
        <v>76</v>
      </c>
      <c r="D153" s="1">
        <v>0.99</v>
      </c>
      <c r="E153" s="6">
        <v>3130.4638</v>
      </c>
      <c r="G153" s="5">
        <v>8</v>
      </c>
      <c r="H153" s="1" t="s">
        <v>76</v>
      </c>
      <c r="I153" s="1">
        <v>0.96</v>
      </c>
      <c r="J153" s="6">
        <v>3062.9690000000001</v>
      </c>
      <c r="L153" s="1" t="s">
        <v>76</v>
      </c>
      <c r="M153">
        <f t="shared" si="27"/>
        <v>3471.3598999999999</v>
      </c>
      <c r="N153">
        <f t="shared" si="28"/>
        <v>3519.4393</v>
      </c>
      <c r="O153">
        <f t="shared" si="29"/>
        <v>7.3042263270116621E-3</v>
      </c>
    </row>
    <row r="154" spans="2:15" ht="24">
      <c r="B154" s="7">
        <v>9</v>
      </c>
      <c r="C154" s="8" t="s">
        <v>77</v>
      </c>
      <c r="D154" s="8">
        <v>4.82</v>
      </c>
      <c r="E154" s="9">
        <v>15222.5321</v>
      </c>
      <c r="G154" s="7">
        <v>9</v>
      </c>
      <c r="H154" s="8" t="s">
        <v>77</v>
      </c>
      <c r="I154" s="8">
        <v>4.7300000000000004</v>
      </c>
      <c r="J154" s="9">
        <v>15094.5816</v>
      </c>
      <c r="L154" s="8" t="s">
        <v>77</v>
      </c>
      <c r="M154">
        <f t="shared" si="27"/>
        <v>14775.405299999999</v>
      </c>
      <c r="N154">
        <f t="shared" si="28"/>
        <v>14938.952200000002</v>
      </c>
      <c r="O154">
        <f t="shared" si="29"/>
        <v>5.445476416098694E-3</v>
      </c>
    </row>
    <row r="155" spans="2:15">
      <c r="B155">
        <v>1.75</v>
      </c>
      <c r="C155" s="10" t="s">
        <v>5</v>
      </c>
      <c r="D155" s="10" t="s">
        <v>4</v>
      </c>
      <c r="G155">
        <v>1.75</v>
      </c>
      <c r="H155" s="10" t="s">
        <v>5</v>
      </c>
      <c r="I155" s="10" t="s">
        <v>6</v>
      </c>
    </row>
    <row r="156" spans="2:15">
      <c r="B156" s="2"/>
      <c r="C156" s="3" t="s">
        <v>0</v>
      </c>
      <c r="D156" s="3" t="s">
        <v>1</v>
      </c>
      <c r="E156" s="4" t="s">
        <v>2</v>
      </c>
      <c r="G156" s="2"/>
      <c r="H156" s="3" t="s">
        <v>0</v>
      </c>
      <c r="I156" s="3" t="s">
        <v>1</v>
      </c>
      <c r="J156" s="4" t="s">
        <v>2</v>
      </c>
    </row>
    <row r="157" spans="2:15" ht="24">
      <c r="B157" s="5">
        <v>1</v>
      </c>
      <c r="C157" s="1" t="s">
        <v>73</v>
      </c>
      <c r="D157" s="1">
        <v>1.89</v>
      </c>
      <c r="E157" s="6">
        <v>16708.523300000001</v>
      </c>
      <c r="G157" s="5">
        <v>1</v>
      </c>
      <c r="H157" s="1" t="s">
        <v>73</v>
      </c>
      <c r="I157" s="1">
        <v>1.91</v>
      </c>
      <c r="J157" s="6">
        <v>16771.6855</v>
      </c>
    </row>
    <row r="158" spans="2:15" ht="24">
      <c r="B158" s="5">
        <v>2</v>
      </c>
      <c r="C158" s="1" t="s">
        <v>74</v>
      </c>
      <c r="D158" s="1">
        <v>3.22</v>
      </c>
      <c r="E158" s="6">
        <v>28458.821100000001</v>
      </c>
      <c r="G158" s="5">
        <v>2</v>
      </c>
      <c r="H158" s="1" t="s">
        <v>74</v>
      </c>
      <c r="I158" s="1">
        <v>3.26</v>
      </c>
      <c r="J158" s="6">
        <v>28692.965800000002</v>
      </c>
    </row>
    <row r="159" spans="2:15" ht="24">
      <c r="B159" s="5">
        <v>3</v>
      </c>
      <c r="C159" s="1" t="s">
        <v>75</v>
      </c>
      <c r="D159" s="1">
        <v>2.83</v>
      </c>
      <c r="E159" s="6">
        <v>25007.9941</v>
      </c>
      <c r="G159" s="5">
        <v>3</v>
      </c>
      <c r="H159" s="1" t="s">
        <v>75</v>
      </c>
      <c r="I159" s="1">
        <v>2.88</v>
      </c>
      <c r="J159" s="6">
        <v>25343.707699999999</v>
      </c>
    </row>
    <row r="160" spans="2:15" ht="24">
      <c r="B160" s="5">
        <v>4</v>
      </c>
      <c r="C160" s="1" t="s">
        <v>62</v>
      </c>
      <c r="D160" s="1">
        <v>2.91</v>
      </c>
      <c r="E160" s="6">
        <v>25706.457900000001</v>
      </c>
      <c r="G160" s="5">
        <v>4</v>
      </c>
      <c r="H160" s="1" t="s">
        <v>62</v>
      </c>
      <c r="I160" s="1">
        <v>2.97</v>
      </c>
      <c r="J160" s="6">
        <v>26104.7088</v>
      </c>
    </row>
    <row r="161" spans="2:10" ht="24">
      <c r="B161" s="5">
        <v>5</v>
      </c>
      <c r="C161" s="1" t="s">
        <v>63</v>
      </c>
      <c r="D161" s="1">
        <v>11.77</v>
      </c>
      <c r="E161" s="6">
        <v>103900.36079999999</v>
      </c>
      <c r="G161" s="5">
        <v>5</v>
      </c>
      <c r="H161" s="1" t="s">
        <v>63</v>
      </c>
      <c r="I161" s="1">
        <v>11.99</v>
      </c>
      <c r="J161" s="6">
        <v>105500.03</v>
      </c>
    </row>
    <row r="162" spans="2:10" ht="24">
      <c r="B162" s="5">
        <v>6</v>
      </c>
      <c r="C162" s="1" t="s">
        <v>64</v>
      </c>
      <c r="D162" s="1">
        <v>3.99</v>
      </c>
      <c r="E162" s="6">
        <v>35205.642699999997</v>
      </c>
      <c r="G162" s="5">
        <v>6</v>
      </c>
      <c r="H162" s="1" t="s">
        <v>64</v>
      </c>
      <c r="I162" s="1">
        <v>4.07</v>
      </c>
      <c r="J162" s="6">
        <v>35852.963799999998</v>
      </c>
    </row>
    <row r="163" spans="2:10" ht="24">
      <c r="B163" s="5">
        <v>7</v>
      </c>
      <c r="C163" s="1" t="s">
        <v>65</v>
      </c>
      <c r="D163" s="1">
        <v>10.24</v>
      </c>
      <c r="E163" s="6">
        <v>90450.989799999996</v>
      </c>
      <c r="G163" s="5">
        <v>7</v>
      </c>
      <c r="H163" s="1" t="s">
        <v>65</v>
      </c>
      <c r="I163" s="1">
        <v>10.76</v>
      </c>
      <c r="J163" s="6">
        <v>94678.812099999996</v>
      </c>
    </row>
    <row r="164" spans="2:10" ht="24">
      <c r="B164" s="5">
        <v>8</v>
      </c>
      <c r="C164" s="1" t="s">
        <v>76</v>
      </c>
      <c r="D164" s="1">
        <v>0.75</v>
      </c>
      <c r="E164" s="6">
        <v>6601.8236999999999</v>
      </c>
      <c r="G164" s="5">
        <v>8</v>
      </c>
      <c r="H164" s="1" t="s">
        <v>76</v>
      </c>
      <c r="I164" s="1">
        <v>0.75</v>
      </c>
      <c r="J164" s="6">
        <v>6582.4083000000001</v>
      </c>
    </row>
    <row r="165" spans="2:10" ht="24">
      <c r="B165" s="7">
        <v>9</v>
      </c>
      <c r="C165" s="8" t="s">
        <v>77</v>
      </c>
      <c r="D165" s="8">
        <v>3.4</v>
      </c>
      <c r="E165" s="9">
        <v>29997.937399999999</v>
      </c>
      <c r="G165" s="7">
        <v>9</v>
      </c>
      <c r="H165" s="8" t="s">
        <v>77</v>
      </c>
      <c r="I165" s="8">
        <v>3.41</v>
      </c>
      <c r="J165" s="9">
        <v>30033.533800000001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A842-D2F0-4987-8DFA-840FAF90DFA3}">
  <dimension ref="C4:BG87"/>
  <sheetViews>
    <sheetView topLeftCell="P53" zoomScale="85" zoomScaleNormal="85" workbookViewId="0">
      <selection activeCell="AA95" sqref="AA95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9" max="29" width="18.6640625" customWidth="1"/>
    <col min="32" max="32" width="12" bestFit="1" customWidth="1"/>
    <col min="49" max="49" width="12" bestFit="1" customWidth="1"/>
  </cols>
  <sheetData>
    <row r="4" spans="3:21">
      <c r="C4" t="s">
        <v>38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73</v>
      </c>
      <c r="D6">
        <v>-1.4801565885939531E-3</v>
      </c>
      <c r="E6">
        <v>-6.3689083897030957E-3</v>
      </c>
      <c r="F6">
        <v>5.5197879834185982E-3</v>
      </c>
      <c r="G6">
        <v>7.0935306930862236E-3</v>
      </c>
      <c r="H6">
        <v>9.7682038285188538E-3</v>
      </c>
      <c r="I6">
        <v>3.1365040448495993E-3</v>
      </c>
      <c r="J6">
        <v>1.9930481897746297E-4</v>
      </c>
    </row>
    <row r="7" spans="3:21">
      <c r="C7" t="s">
        <v>74</v>
      </c>
      <c r="D7">
        <v>3.590800132148392E-3</v>
      </c>
      <c r="E7">
        <v>3.020759257618764E-3</v>
      </c>
      <c r="F7">
        <v>8.795122947962029E-3</v>
      </c>
      <c r="G7">
        <v>8.5816363951132894E-3</v>
      </c>
      <c r="H7">
        <v>9.3693233900051069E-3</v>
      </c>
      <c r="I7">
        <v>8.7261352557608963E-3</v>
      </c>
      <c r="J7">
        <v>7.3297110267423991E-3</v>
      </c>
    </row>
    <row r="8" spans="3:21">
      <c r="C8" t="s">
        <v>75</v>
      </c>
      <c r="D8">
        <v>1.1563461109022769E-3</v>
      </c>
      <c r="E8">
        <v>4.5602699087842938E-4</v>
      </c>
      <c r="F8">
        <v>6.7062837898233503E-3</v>
      </c>
      <c r="G8">
        <v>6.0411293977733769E-3</v>
      </c>
      <c r="H8">
        <v>6.3478145584468957E-3</v>
      </c>
      <c r="I8">
        <v>5.5069884110782947E-3</v>
      </c>
      <c r="J8">
        <v>4.5683888526196099E-3</v>
      </c>
    </row>
    <row r="9" spans="3:21">
      <c r="C9" t="s">
        <v>62</v>
      </c>
      <c r="D9">
        <v>2.7398203197305923E-3</v>
      </c>
      <c r="E9">
        <v>2.5234809764895496E-3</v>
      </c>
      <c r="F9">
        <v>6.5825484319772731E-3</v>
      </c>
      <c r="G9">
        <v>7.4196260439750956E-3</v>
      </c>
      <c r="H9">
        <v>7.2155259713665137E-3</v>
      </c>
      <c r="I9">
        <v>7.3871360654321188E-3</v>
      </c>
      <c r="J9">
        <v>6.6184821905794179E-3</v>
      </c>
    </row>
    <row r="10" spans="3:21">
      <c r="C10" t="s">
        <v>63</v>
      </c>
      <c r="D10">
        <v>2.7013479639062727E-3</v>
      </c>
      <c r="E10">
        <v>3.1539556630000819E-3</v>
      </c>
      <c r="F10">
        <v>6.1820581361819284E-3</v>
      </c>
      <c r="G10">
        <v>5.3134665757866191E-3</v>
      </c>
      <c r="H10">
        <v>6.1316833304511488E-3</v>
      </c>
      <c r="I10">
        <v>5.3788153950509203E-3</v>
      </c>
      <c r="J10">
        <v>5.0012630885964493E-3</v>
      </c>
    </row>
    <row r="11" spans="3:21">
      <c r="C11" t="s">
        <v>64</v>
      </c>
      <c r="D11">
        <v>4.1811657639718612E-3</v>
      </c>
      <c r="E11">
        <v>9.7015794932592894E-3</v>
      </c>
      <c r="F11">
        <v>8.1744045733165537E-3</v>
      </c>
      <c r="G11">
        <v>7.3036622681938558E-3</v>
      </c>
      <c r="H11">
        <v>9.0726484108367179E-3</v>
      </c>
      <c r="I11">
        <v>1.1608133873182437E-2</v>
      </c>
      <c r="J11">
        <v>9.7565288053554963E-3</v>
      </c>
    </row>
    <row r="12" spans="3:21">
      <c r="C12" t="s">
        <v>65</v>
      </c>
      <c r="D12">
        <v>6.5973337181945641E-3</v>
      </c>
      <c r="E12">
        <v>1.3597881891096942E-2</v>
      </c>
      <c r="F12">
        <v>1.9842637703051808E-2</v>
      </c>
      <c r="G12">
        <v>2.4071943529873109E-2</v>
      </c>
      <c r="H12">
        <v>2.9713503286601519E-2</v>
      </c>
      <c r="I12">
        <v>3.4497345900622055E-2</v>
      </c>
      <c r="J12">
        <v>3.7336030490126737E-2</v>
      </c>
    </row>
    <row r="13" spans="3:21">
      <c r="C13" t="s">
        <v>76</v>
      </c>
      <c r="D13">
        <v>7.0416270662936467E-3</v>
      </c>
      <c r="E13">
        <v>1.4420840454304995E-2</v>
      </c>
      <c r="F13">
        <v>8.5301679497169994E-3</v>
      </c>
      <c r="G13">
        <v>6.1492546042617039E-4</v>
      </c>
      <c r="H13">
        <v>9.3640387452921681E-3</v>
      </c>
      <c r="I13">
        <v>1.7401172234799832E-2</v>
      </c>
      <c r="J13">
        <v>8.0897223699426639E-3</v>
      </c>
    </row>
    <row r="14" spans="3:21">
      <c r="C14" t="s">
        <v>77</v>
      </c>
      <c r="D14">
        <v>6.7488566598810276E-3</v>
      </c>
      <c r="E14">
        <v>9.5201393143968562E-3</v>
      </c>
      <c r="F14">
        <v>1.0528651478332275E-2</v>
      </c>
      <c r="G14">
        <v>6.9619745584247267E-3</v>
      </c>
      <c r="H14">
        <v>8.5316676370091916E-3</v>
      </c>
      <c r="I14">
        <v>1.1434688807538869E-2</v>
      </c>
      <c r="J14">
        <v>8.5102931405259003E-3</v>
      </c>
    </row>
    <row r="16" spans="3:21">
      <c r="C16" t="s">
        <v>39</v>
      </c>
      <c r="L16" t="s">
        <v>41</v>
      </c>
      <c r="U16" t="s">
        <v>44</v>
      </c>
    </row>
    <row r="17" spans="3:30">
      <c r="D17">
        <v>0.25</v>
      </c>
      <c r="E17">
        <v>0.5</v>
      </c>
      <c r="F17">
        <v>0.75</v>
      </c>
      <c r="G17">
        <v>1</v>
      </c>
      <c r="H17">
        <v>1.25</v>
      </c>
      <c r="I17">
        <v>1.5</v>
      </c>
      <c r="J17">
        <v>1.75</v>
      </c>
      <c r="M17">
        <v>0.25</v>
      </c>
      <c r="N17">
        <v>0.5</v>
      </c>
      <c r="O17">
        <v>0.75</v>
      </c>
      <c r="P17">
        <v>1</v>
      </c>
      <c r="Q17">
        <v>1.25</v>
      </c>
      <c r="R17">
        <v>1.5</v>
      </c>
      <c r="S17">
        <v>1.75</v>
      </c>
      <c r="U17">
        <f>_xlfn.T.INV.2T(0.05,2)</f>
        <v>4.3026527297494637</v>
      </c>
    </row>
    <row r="18" spans="3:30">
      <c r="C18" t="s">
        <v>73</v>
      </c>
      <c r="D18">
        <v>-4.9392439465321429E-3</v>
      </c>
      <c r="E18">
        <v>-4.5709093244190079E-3</v>
      </c>
      <c r="F18">
        <v>-6.7190806525830064E-3</v>
      </c>
      <c r="G18">
        <v>1.2858605361452198E-3</v>
      </c>
      <c r="H18">
        <v>8.7894757350250232E-3</v>
      </c>
      <c r="I18">
        <v>-4.3664454200034635E-3</v>
      </c>
      <c r="J18">
        <v>-7.3768785075972081E-3</v>
      </c>
      <c r="L18" t="s">
        <v>73</v>
      </c>
      <c r="M18">
        <f t="shared" ref="M18:S25" si="0">AVERAGE(D6,D18,D30)</f>
        <v>-1.4419912267131336E-3</v>
      </c>
      <c r="N18">
        <f t="shared" si="0"/>
        <v>-4.9942440413143323E-3</v>
      </c>
      <c r="O18">
        <f t="shared" si="0"/>
        <v>-1.8077806715084063E-3</v>
      </c>
      <c r="P18">
        <f t="shared" si="0"/>
        <v>3.271699181277741E-3</v>
      </c>
      <c r="Q18">
        <f t="shared" si="0"/>
        <v>6.3620076758751642E-3</v>
      </c>
      <c r="R18">
        <f t="shared" si="0"/>
        <v>-1.3813221626378994E-3</v>
      </c>
      <c r="S18">
        <f t="shared" si="0"/>
        <v>-2.0637899623268145E-3</v>
      </c>
      <c r="U18" s="15" t="s">
        <v>98</v>
      </c>
      <c r="V18" s="15" t="s">
        <v>89</v>
      </c>
    </row>
    <row r="19" spans="3:30">
      <c r="C19" t="s">
        <v>74</v>
      </c>
      <c r="D19">
        <v>-6.5910851980182975E-5</v>
      </c>
      <c r="E19">
        <v>1.0081223159127393E-3</v>
      </c>
      <c r="F19">
        <v>1.3749871468600058E-3</v>
      </c>
      <c r="G19">
        <v>4.3737349679218449E-3</v>
      </c>
      <c r="H19">
        <v>5.6148603289458083E-3</v>
      </c>
      <c r="I19">
        <v>2.6780391658774317E-3</v>
      </c>
      <c r="J19">
        <v>9.9965492571574754E-4</v>
      </c>
      <c r="L19" t="s">
        <v>74</v>
      </c>
      <c r="M19">
        <f t="shared" si="0"/>
        <v>2.0082348725907104E-3</v>
      </c>
      <c r="N19">
        <f t="shared" si="0"/>
        <v>2.5956446465386705E-3</v>
      </c>
      <c r="O19">
        <f t="shared" si="0"/>
        <v>4.4124302577712724E-3</v>
      </c>
      <c r="P19">
        <f t="shared" si="0"/>
        <v>5.8337023840173913E-3</v>
      </c>
      <c r="Q19">
        <f t="shared" si="0"/>
        <v>6.1280334282469038E-3</v>
      </c>
      <c r="R19">
        <f t="shared" si="0"/>
        <v>5.1052167485105627E-3</v>
      </c>
      <c r="S19">
        <f t="shared" si="0"/>
        <v>4.6191171636634732E-3</v>
      </c>
      <c r="U19" s="15" t="s">
        <v>98</v>
      </c>
      <c r="V19" s="15" t="s">
        <v>90</v>
      </c>
    </row>
    <row r="20" spans="3:30">
      <c r="C20" t="s">
        <v>75</v>
      </c>
      <c r="D20">
        <v>-3.1853893872790833E-4</v>
      </c>
      <c r="E20">
        <v>1.6199214956501577E-3</v>
      </c>
      <c r="F20">
        <v>1.6989935417977425E-3</v>
      </c>
      <c r="G20">
        <v>4.3438006540605888E-3</v>
      </c>
      <c r="H20">
        <v>5.6560236927193979E-3</v>
      </c>
      <c r="I20">
        <v>2.9173346934422205E-3</v>
      </c>
      <c r="J20">
        <v>1.9195680040024457E-3</v>
      </c>
      <c r="L20" t="s">
        <v>75</v>
      </c>
      <c r="M20">
        <f t="shared" si="0"/>
        <v>9.7119818524168088E-4</v>
      </c>
      <c r="N20">
        <f t="shared" si="0"/>
        <v>1.1137375781596637E-3</v>
      </c>
      <c r="O20">
        <f t="shared" si="0"/>
        <v>3.3372663089630307E-3</v>
      </c>
      <c r="P20">
        <f t="shared" si="0"/>
        <v>4.6445241914719786E-3</v>
      </c>
      <c r="Q20">
        <f t="shared" si="0"/>
        <v>4.6255304383181822E-3</v>
      </c>
      <c r="R20">
        <f t="shared" si="0"/>
        <v>3.7620337721443156E-3</v>
      </c>
      <c r="S20">
        <f t="shared" si="0"/>
        <v>3.5309340596132721E-3</v>
      </c>
      <c r="U20" s="17" t="s">
        <v>99</v>
      </c>
      <c r="V20" s="15" t="s">
        <v>91</v>
      </c>
    </row>
    <row r="21" spans="3:30">
      <c r="C21" t="s">
        <v>62</v>
      </c>
      <c r="D21">
        <v>1.2109759823561135E-3</v>
      </c>
      <c r="E21">
        <v>2.6062499936968251E-3</v>
      </c>
      <c r="F21">
        <v>3.1575395516854439E-3</v>
      </c>
      <c r="G21">
        <v>5.4188478461941149E-3</v>
      </c>
      <c r="H21">
        <v>5.0851314932775843E-3</v>
      </c>
      <c r="I21">
        <v>3.9951440295429731E-3</v>
      </c>
      <c r="J21">
        <v>2.7944840816602522E-3</v>
      </c>
      <c r="L21" t="s">
        <v>62</v>
      </c>
      <c r="M21">
        <f t="shared" si="0"/>
        <v>2.1983084842998805E-3</v>
      </c>
      <c r="N21">
        <f t="shared" si="0"/>
        <v>2.8741950317108813E-3</v>
      </c>
      <c r="O21">
        <f t="shared" si="0"/>
        <v>4.4416127556073165E-3</v>
      </c>
      <c r="P21">
        <f t="shared" si="0"/>
        <v>5.8997835773920357E-3</v>
      </c>
      <c r="Q21">
        <f t="shared" si="0"/>
        <v>5.2494804956843616E-3</v>
      </c>
      <c r="R21">
        <f t="shared" si="0"/>
        <v>5.0110219699878956E-3</v>
      </c>
      <c r="S21">
        <f t="shared" si="0"/>
        <v>4.7488423937911009E-3</v>
      </c>
      <c r="U21" s="17" t="s">
        <v>99</v>
      </c>
      <c r="V21" s="15" t="s">
        <v>92</v>
      </c>
    </row>
    <row r="22" spans="3:30">
      <c r="C22" t="s">
        <v>63</v>
      </c>
      <c r="D22">
        <v>1.5795125845080229E-3</v>
      </c>
      <c r="E22">
        <v>2.310508963061494E-3</v>
      </c>
      <c r="F22">
        <v>2.9499084763599114E-3</v>
      </c>
      <c r="G22">
        <v>4.5659472493431753E-3</v>
      </c>
      <c r="H22">
        <v>4.7852750964581664E-3</v>
      </c>
      <c r="I22">
        <v>4.3703999937659832E-3</v>
      </c>
      <c r="J22">
        <v>4.2282253051583443E-3</v>
      </c>
      <c r="L22" t="s">
        <v>63</v>
      </c>
      <c r="M22">
        <f t="shared" si="0"/>
        <v>1.8565357919557775E-3</v>
      </c>
      <c r="N22">
        <f t="shared" si="0"/>
        <v>3.2055410412421669E-3</v>
      </c>
      <c r="O22">
        <f t="shared" si="0"/>
        <v>3.9686203803196447E-3</v>
      </c>
      <c r="P22">
        <f t="shared" si="0"/>
        <v>4.5406352824107462E-3</v>
      </c>
      <c r="Q22">
        <f t="shared" si="0"/>
        <v>4.7419197378041787E-3</v>
      </c>
      <c r="R22">
        <f t="shared" si="0"/>
        <v>4.5277935053352203E-3</v>
      </c>
      <c r="S22">
        <f t="shared" si="0"/>
        <v>4.5982748454377496E-3</v>
      </c>
      <c r="U22" s="17" t="s">
        <v>100</v>
      </c>
      <c r="V22" s="15" t="s">
        <v>93</v>
      </c>
    </row>
    <row r="23" spans="3:30">
      <c r="C23" t="s">
        <v>64</v>
      </c>
      <c r="D23">
        <v>5.1160811866422405E-3</v>
      </c>
      <c r="E23">
        <v>5.8646497114071654E-3</v>
      </c>
      <c r="F23">
        <v>9.3811888415358483E-3</v>
      </c>
      <c r="G23">
        <v>6.9116589821583418E-3</v>
      </c>
      <c r="H23">
        <v>4.8501360499849135E-3</v>
      </c>
      <c r="I23">
        <v>1.093402029970148E-2</v>
      </c>
      <c r="J23">
        <v>1.0580141537924779E-2</v>
      </c>
      <c r="L23" t="s">
        <v>64</v>
      </c>
      <c r="M23">
        <f t="shared" si="0"/>
        <v>3.8822068065818647E-3</v>
      </c>
      <c r="N23">
        <f t="shared" si="0"/>
        <v>8.7884623430583252E-3</v>
      </c>
      <c r="O23">
        <f t="shared" si="0"/>
        <v>8.8386284371632391E-3</v>
      </c>
      <c r="P23">
        <f t="shared" si="0"/>
        <v>7.5926203856041888E-3</v>
      </c>
      <c r="Q23">
        <f t="shared" si="0"/>
        <v>7.4462178039309129E-3</v>
      </c>
      <c r="R23">
        <f t="shared" si="0"/>
        <v>1.1007526103770976E-2</v>
      </c>
      <c r="S23">
        <f t="shared" si="0"/>
        <v>1.0022599634474869E-2</v>
      </c>
      <c r="U23" s="17" t="s">
        <v>100</v>
      </c>
      <c r="V23" s="15" t="s">
        <v>94</v>
      </c>
    </row>
    <row r="24" spans="3:30">
      <c r="C24" t="s">
        <v>65</v>
      </c>
      <c r="D24">
        <v>5.9649415947184781E-3</v>
      </c>
      <c r="E24">
        <v>1.1572591117455507E-2</v>
      </c>
      <c r="F24">
        <v>1.8319664293198031E-2</v>
      </c>
      <c r="G24">
        <v>2.2988095330192432E-2</v>
      </c>
      <c r="H24">
        <v>2.7583675672097352E-2</v>
      </c>
      <c r="I24">
        <v>3.2915324929351224E-2</v>
      </c>
      <c r="J24">
        <v>3.5948793566877753E-2</v>
      </c>
      <c r="L24" t="s">
        <v>65</v>
      </c>
      <c r="M24">
        <f t="shared" si="0"/>
        <v>6.100851311738059E-3</v>
      </c>
      <c r="N24">
        <f t="shared" si="0"/>
        <v>1.3004556174217379E-2</v>
      </c>
      <c r="O24">
        <f t="shared" si="0"/>
        <v>1.8628538879520404E-2</v>
      </c>
      <c r="P24">
        <f t="shared" si="0"/>
        <v>2.3283931066838737E-2</v>
      </c>
      <c r="Q24">
        <f t="shared" si="0"/>
        <v>2.8304889228355553E-2</v>
      </c>
      <c r="R24">
        <f t="shared" si="0"/>
        <v>3.3011507214009111E-2</v>
      </c>
      <c r="S24">
        <f t="shared" si="0"/>
        <v>3.6389444330859895E-2</v>
      </c>
      <c r="U24" s="17" t="s">
        <v>101</v>
      </c>
      <c r="V24" s="15" t="s">
        <v>95</v>
      </c>
    </row>
    <row r="25" spans="3:30">
      <c r="C25" t="s">
        <v>76</v>
      </c>
      <c r="D25">
        <v>7.6661162404432458E-3</v>
      </c>
      <c r="E25">
        <v>-5.1407407416410541E-4</v>
      </c>
      <c r="F25">
        <v>1.6056021001093147E-2</v>
      </c>
      <c r="G25">
        <v>5.882456302458686E-3</v>
      </c>
      <c r="H25">
        <v>-3.7683801428308556E-3</v>
      </c>
      <c r="I25">
        <v>1.6035755376291663E-2</v>
      </c>
      <c r="J25">
        <v>9.7056331816149435E-3</v>
      </c>
      <c r="L25" t="s">
        <v>76</v>
      </c>
      <c r="M25">
        <f t="shared" si="0"/>
        <v>6.6063324342629098E-3</v>
      </c>
      <c r="N25">
        <f t="shared" si="0"/>
        <v>9.8337500984914082E-3</v>
      </c>
      <c r="O25">
        <f t="shared" si="0"/>
        <v>1.1595189730329046E-2</v>
      </c>
      <c r="P25">
        <f t="shared" si="0"/>
        <v>4.470399233163825E-3</v>
      </c>
      <c r="Q25">
        <f t="shared" si="0"/>
        <v>3.9696508667064557E-3</v>
      </c>
      <c r="R25">
        <f t="shared" si="0"/>
        <v>1.5888297717127992E-2</v>
      </c>
      <c r="S25">
        <f t="shared" si="0"/>
        <v>8.3665272928564235E-3</v>
      </c>
      <c r="U25" s="16" t="s">
        <v>11</v>
      </c>
      <c r="V25" s="15" t="s">
        <v>96</v>
      </c>
    </row>
    <row r="26" spans="3:30">
      <c r="C26" t="s">
        <v>77</v>
      </c>
      <c r="D26">
        <v>4.3046143776905507E-3</v>
      </c>
      <c r="E26">
        <v>1.8185601982807084E-3</v>
      </c>
      <c r="F26">
        <v>8.0345128097348856E-3</v>
      </c>
      <c r="G26">
        <v>4.8237655957762615E-3</v>
      </c>
      <c r="H26">
        <v>1.6348414435405213E-3</v>
      </c>
      <c r="I26">
        <v>7.9293370932191735E-3</v>
      </c>
      <c r="J26">
        <v>3.6939807429579464E-3</v>
      </c>
      <c r="L26" t="s">
        <v>77</v>
      </c>
      <c r="M26">
        <f>AVERAGE(D14,D26,D38)</f>
        <v>5.2572668892560681E-3</v>
      </c>
      <c r="N26">
        <f t="shared" ref="N26:S26" si="1">AVERAGE(E14,E26,E38)</f>
        <v>6.9854794103814538E-3</v>
      </c>
      <c r="O26">
        <f t="shared" si="1"/>
        <v>8.7600309600664016E-3</v>
      </c>
      <c r="P26">
        <f t="shared" si="1"/>
        <v>5.951541785950548E-3</v>
      </c>
      <c r="Q26">
        <f t="shared" si="1"/>
        <v>4.9417575079213237E-3</v>
      </c>
      <c r="R26">
        <f t="shared" si="1"/>
        <v>8.9837172829904891E-3</v>
      </c>
      <c r="S26">
        <f t="shared" si="1"/>
        <v>5.8832500998608475E-3</v>
      </c>
      <c r="U26" s="17" t="s">
        <v>11</v>
      </c>
      <c r="V26" s="15" t="s">
        <v>97</v>
      </c>
    </row>
    <row r="28" spans="3:30">
      <c r="C28" t="s">
        <v>40</v>
      </c>
      <c r="L28" t="s">
        <v>42</v>
      </c>
      <c r="U28" t="s">
        <v>43</v>
      </c>
    </row>
    <row r="29" spans="3:30">
      <c r="D29">
        <v>0.25</v>
      </c>
      <c r="E29">
        <v>0.5</v>
      </c>
      <c r="F29">
        <v>0.75</v>
      </c>
      <c r="G29">
        <v>1</v>
      </c>
      <c r="H29">
        <v>1.25</v>
      </c>
      <c r="I29">
        <v>1.5</v>
      </c>
      <c r="J29">
        <v>1.75</v>
      </c>
      <c r="M29">
        <v>0.25</v>
      </c>
      <c r="N29">
        <v>0.5</v>
      </c>
      <c r="O29">
        <v>0.75</v>
      </c>
      <c r="P29">
        <v>1</v>
      </c>
      <c r="Q29">
        <v>1.25</v>
      </c>
      <c r="R29">
        <v>1.5</v>
      </c>
      <c r="S29">
        <v>1.75</v>
      </c>
      <c r="V29">
        <v>0.25</v>
      </c>
      <c r="W29">
        <v>0.5</v>
      </c>
      <c r="X29">
        <v>0.75</v>
      </c>
      <c r="Y29">
        <v>1</v>
      </c>
      <c r="Z29">
        <v>1.25</v>
      </c>
      <c r="AA29">
        <v>1.5</v>
      </c>
      <c r="AB29">
        <v>1.75</v>
      </c>
    </row>
    <row r="30" spans="3:30">
      <c r="C30" t="s">
        <v>73</v>
      </c>
      <c r="D30">
        <v>2.093426854986695E-3</v>
      </c>
      <c r="E30">
        <v>-4.0429144098208932E-3</v>
      </c>
      <c r="F30">
        <v>-4.2240493453608108E-3</v>
      </c>
      <c r="G30">
        <v>1.4357063146017812E-3</v>
      </c>
      <c r="H30">
        <v>5.2834346408161387E-4</v>
      </c>
      <c r="I30">
        <v>-2.9140251127598334E-3</v>
      </c>
      <c r="J30">
        <v>9.8620380163930176E-4</v>
      </c>
      <c r="L30" t="s">
        <v>73</v>
      </c>
      <c r="M30">
        <f t="shared" ref="M30:S37" si="2">_xlfn.STDEV.S(D6,D18,D30)/SQRT(3)</f>
        <v>2.0302468730649093E-3</v>
      </c>
      <c r="N30">
        <f t="shared" si="2"/>
        <v>7.0402916855025622E-4</v>
      </c>
      <c r="O30">
        <f t="shared" si="2"/>
        <v>3.7339095731108384E-3</v>
      </c>
      <c r="P30">
        <f t="shared" si="2"/>
        <v>1.9114052873753689E-3</v>
      </c>
      <c r="Q30">
        <f t="shared" si="2"/>
        <v>2.930483792380771E-3</v>
      </c>
      <c r="R30">
        <f t="shared" si="2"/>
        <v>2.2974947528426898E-3</v>
      </c>
      <c r="S30">
        <f t="shared" si="2"/>
        <v>2.666238606454241E-3</v>
      </c>
      <c r="U30" t="s">
        <v>73</v>
      </c>
      <c r="V30" t="b">
        <f t="shared" ref="V30:AB37" si="3">IF(ABS(M18/M30)&gt;$U$17,M18/M30,FALSE)</f>
        <v>0</v>
      </c>
      <c r="W30">
        <f t="shared" si="3"/>
        <v>-7.093802734904477</v>
      </c>
      <c r="X30" t="b">
        <f t="shared" si="3"/>
        <v>0</v>
      </c>
      <c r="Y30" t="b">
        <f t="shared" si="3"/>
        <v>0</v>
      </c>
      <c r="Z30" t="b">
        <f t="shared" si="3"/>
        <v>0</v>
      </c>
      <c r="AA30" t="b">
        <f t="shared" si="3"/>
        <v>0</v>
      </c>
      <c r="AB30" t="b">
        <f t="shared" si="3"/>
        <v>0</v>
      </c>
      <c r="AC30" s="15" t="s">
        <v>98</v>
      </c>
      <c r="AD30" s="15" t="s">
        <v>89</v>
      </c>
    </row>
    <row r="31" spans="3:30">
      <c r="C31" t="s">
        <v>74</v>
      </c>
      <c r="D31">
        <v>2.4998153376039212E-3</v>
      </c>
      <c r="E31">
        <v>3.7580523660845082E-3</v>
      </c>
      <c r="F31">
        <v>3.0671806784917819E-3</v>
      </c>
      <c r="G31">
        <v>4.5457357890170413E-3</v>
      </c>
      <c r="H31">
        <v>3.399916565789798E-3</v>
      </c>
      <c r="I31">
        <v>3.91147582389336E-3</v>
      </c>
      <c r="J31">
        <v>5.5279855385322726E-3</v>
      </c>
      <c r="L31" t="s">
        <v>74</v>
      </c>
      <c r="M31">
        <f t="shared" si="2"/>
        <v>1.0838392132520695E-3</v>
      </c>
      <c r="N31">
        <f t="shared" si="2"/>
        <v>8.2180099874701242E-4</v>
      </c>
      <c r="O31">
        <f t="shared" si="2"/>
        <v>2.2451337116537718E-3</v>
      </c>
      <c r="P31">
        <f t="shared" si="2"/>
        <v>1.374863880246277E-3</v>
      </c>
      <c r="Q31">
        <f t="shared" si="2"/>
        <v>1.7422174023000888E-3</v>
      </c>
      <c r="R31">
        <f t="shared" si="2"/>
        <v>1.8451404304682215E-3</v>
      </c>
      <c r="S31">
        <f t="shared" si="2"/>
        <v>1.882988214927157E-3</v>
      </c>
      <c r="U31" t="s">
        <v>74</v>
      </c>
      <c r="V31" t="b">
        <f t="shared" si="3"/>
        <v>0</v>
      </c>
      <c r="W31" t="b">
        <f t="shared" si="3"/>
        <v>0</v>
      </c>
      <c r="X31" t="b">
        <f t="shared" si="3"/>
        <v>0</v>
      </c>
      <c r="Y31" t="b">
        <f t="shared" si="3"/>
        <v>0</v>
      </c>
      <c r="Z31" t="b">
        <f t="shared" si="3"/>
        <v>0</v>
      </c>
      <c r="AA31" t="b">
        <f t="shared" si="3"/>
        <v>0</v>
      </c>
      <c r="AB31" t="b">
        <f t="shared" si="3"/>
        <v>0</v>
      </c>
      <c r="AC31" s="15" t="s">
        <v>98</v>
      </c>
      <c r="AD31" s="15" t="s">
        <v>90</v>
      </c>
    </row>
    <row r="32" spans="3:30">
      <c r="C32" t="s">
        <v>75</v>
      </c>
      <c r="D32">
        <v>2.0757873835506738E-3</v>
      </c>
      <c r="E32">
        <v>1.2652642479504036E-3</v>
      </c>
      <c r="F32">
        <v>1.6065215952679988E-3</v>
      </c>
      <c r="G32">
        <v>3.5486425225819702E-3</v>
      </c>
      <c r="H32">
        <v>1.8727530637882525E-3</v>
      </c>
      <c r="I32">
        <v>2.8617782119124331E-3</v>
      </c>
      <c r="J32">
        <v>4.1048453222177605E-3</v>
      </c>
      <c r="L32" t="s">
        <v>75</v>
      </c>
      <c r="M32">
        <f t="shared" si="2"/>
        <v>6.9735439344504897E-4</v>
      </c>
      <c r="N32">
        <f t="shared" si="2"/>
        <v>3.4442360222206058E-4</v>
      </c>
      <c r="O32">
        <f t="shared" si="2"/>
        <v>1.6847202393850205E-3</v>
      </c>
      <c r="P32">
        <f t="shared" si="2"/>
        <v>7.3506205865338811E-4</v>
      </c>
      <c r="Q32">
        <f t="shared" si="2"/>
        <v>1.3908008611071205E-3</v>
      </c>
      <c r="R32">
        <f t="shared" si="2"/>
        <v>8.7262470925610416E-4</v>
      </c>
      <c r="S32">
        <f t="shared" si="2"/>
        <v>8.1671977548921206E-4</v>
      </c>
      <c r="U32" t="s">
        <v>75</v>
      </c>
      <c r="V32" t="b">
        <f t="shared" si="3"/>
        <v>0</v>
      </c>
      <c r="W32" t="b">
        <f t="shared" si="3"/>
        <v>0</v>
      </c>
      <c r="X32" t="b">
        <f t="shared" si="3"/>
        <v>0</v>
      </c>
      <c r="Y32">
        <f t="shared" si="3"/>
        <v>6.3185470353082964</v>
      </c>
      <c r="Z32" t="b">
        <f t="shared" si="3"/>
        <v>0</v>
      </c>
      <c r="AA32">
        <f t="shared" si="3"/>
        <v>4.3111703487646791</v>
      </c>
      <c r="AB32">
        <f t="shared" si="3"/>
        <v>4.3233115758685479</v>
      </c>
      <c r="AC32" s="17" t="s">
        <v>99</v>
      </c>
      <c r="AD32" s="15" t="s">
        <v>91</v>
      </c>
    </row>
    <row r="33" spans="3:59">
      <c r="C33" t="s">
        <v>62</v>
      </c>
      <c r="D33">
        <v>2.6441291508129353E-3</v>
      </c>
      <c r="E33">
        <v>3.4928541249462691E-3</v>
      </c>
      <c r="F33">
        <v>3.5847502831592311E-3</v>
      </c>
      <c r="G33">
        <v>4.8608768420068948E-3</v>
      </c>
      <c r="H33">
        <v>3.4477840224089854E-3</v>
      </c>
      <c r="I33">
        <v>3.6507858149885937E-3</v>
      </c>
      <c r="J33">
        <v>4.8335609091336327E-3</v>
      </c>
      <c r="L33" t="s">
        <v>62</v>
      </c>
      <c r="M33">
        <f t="shared" si="2"/>
        <v>4.9443850375893077E-4</v>
      </c>
      <c r="N33">
        <f t="shared" si="2"/>
        <v>3.1025096442745015E-4</v>
      </c>
      <c r="O33">
        <f t="shared" si="2"/>
        <v>1.077548363962821E-3</v>
      </c>
      <c r="P33">
        <f t="shared" si="2"/>
        <v>7.7680408358014896E-4</v>
      </c>
      <c r="Q33">
        <f t="shared" si="2"/>
        <v>1.0907532251350663E-3</v>
      </c>
      <c r="R33">
        <f t="shared" si="2"/>
        <v>1.1922086353919367E-3</v>
      </c>
      <c r="S33">
        <f t="shared" si="2"/>
        <v>1.1047055873830097E-3</v>
      </c>
      <c r="U33" t="s">
        <v>62</v>
      </c>
      <c r="V33">
        <f t="shared" si="3"/>
        <v>4.4460705782163181</v>
      </c>
      <c r="W33">
        <f t="shared" si="3"/>
        <v>9.2640970093841251</v>
      </c>
      <c r="X33" t="b">
        <f t="shared" si="3"/>
        <v>0</v>
      </c>
      <c r="Y33">
        <f t="shared" si="3"/>
        <v>7.5949440819118825</v>
      </c>
      <c r="Z33">
        <f t="shared" si="3"/>
        <v>4.8127114132844548</v>
      </c>
      <c r="AA33" t="b">
        <f t="shared" si="3"/>
        <v>0</v>
      </c>
      <c r="AB33" t="b">
        <f t="shared" si="3"/>
        <v>0</v>
      </c>
      <c r="AC33" s="17" t="s">
        <v>99</v>
      </c>
      <c r="AD33" s="15" t="s">
        <v>92</v>
      </c>
      <c r="AF33" s="15"/>
    </row>
    <row r="34" spans="3:59">
      <c r="C34" t="s">
        <v>63</v>
      </c>
      <c r="D34">
        <v>1.2887468274530372E-3</v>
      </c>
      <c r="E34">
        <v>4.1521584976649244E-3</v>
      </c>
      <c r="F34">
        <v>2.7738945284170938E-3</v>
      </c>
      <c r="G34">
        <v>3.742492022102444E-3</v>
      </c>
      <c r="H34">
        <v>3.3088007865032204E-3</v>
      </c>
      <c r="I34">
        <v>3.8341651271887574E-3</v>
      </c>
      <c r="J34">
        <v>4.5653361425584535E-3</v>
      </c>
      <c r="L34" t="s">
        <v>63</v>
      </c>
      <c r="M34">
        <f t="shared" si="2"/>
        <v>4.3066494547220214E-4</v>
      </c>
      <c r="N34">
        <f t="shared" si="2"/>
        <v>5.3226373178232565E-4</v>
      </c>
      <c r="O34">
        <f t="shared" si="2"/>
        <v>1.1078846588243594E-3</v>
      </c>
      <c r="P34">
        <f t="shared" si="2"/>
        <v>4.536778533398964E-4</v>
      </c>
      <c r="Q34">
        <f t="shared" si="2"/>
        <v>8.1518427969273592E-4</v>
      </c>
      <c r="R34">
        <f t="shared" si="2"/>
        <v>4.5279342258721571E-4</v>
      </c>
      <c r="S34">
        <f t="shared" si="2"/>
        <v>2.237636940064619E-4</v>
      </c>
      <c r="U34" t="s">
        <v>63</v>
      </c>
      <c r="V34">
        <f t="shared" si="3"/>
        <v>4.3108588508873895</v>
      </c>
      <c r="W34">
        <f t="shared" si="3"/>
        <v>6.0224675284715881</v>
      </c>
      <c r="X34" t="b">
        <f t="shared" si="3"/>
        <v>0</v>
      </c>
      <c r="Y34">
        <f t="shared" si="3"/>
        <v>10.008501074018469</v>
      </c>
      <c r="Z34">
        <f t="shared" si="3"/>
        <v>5.816991146580416</v>
      </c>
      <c r="AA34">
        <f t="shared" si="3"/>
        <v>9.9996892169145646</v>
      </c>
      <c r="AB34">
        <f t="shared" si="3"/>
        <v>20.549691342264666</v>
      </c>
      <c r="AC34" s="17" t="s">
        <v>100</v>
      </c>
      <c r="AD34" s="15" t="s">
        <v>93</v>
      </c>
    </row>
    <row r="35" spans="3:59">
      <c r="C35" t="s">
        <v>64</v>
      </c>
      <c r="D35">
        <v>2.3493734691314924E-3</v>
      </c>
      <c r="E35">
        <v>1.0799157824508521E-2</v>
      </c>
      <c r="F35">
        <v>8.9602918966373117E-3</v>
      </c>
      <c r="G35">
        <v>8.5625399064603713E-3</v>
      </c>
      <c r="H35">
        <v>8.4158689509711091E-3</v>
      </c>
      <c r="I35">
        <v>1.0480424138429015E-2</v>
      </c>
      <c r="J35">
        <v>9.7311285601443323E-3</v>
      </c>
      <c r="L35" t="s">
        <v>64</v>
      </c>
      <c r="M35">
        <f t="shared" si="2"/>
        <v>8.1254748418911258E-4</v>
      </c>
      <c r="N35">
        <f t="shared" si="2"/>
        <v>1.49584756097885E-3</v>
      </c>
      <c r="O35">
        <f t="shared" si="2"/>
        <v>3.5363991362862988E-4</v>
      </c>
      <c r="P35">
        <f t="shared" si="2"/>
        <v>4.9798746696714971E-4</v>
      </c>
      <c r="Q35">
        <f t="shared" si="2"/>
        <v>1.3118142868566731E-3</v>
      </c>
      <c r="R35">
        <f t="shared" si="2"/>
        <v>3.2760984869624829E-4</v>
      </c>
      <c r="S35">
        <f t="shared" si="2"/>
        <v>2.7886736613852127E-4</v>
      </c>
      <c r="U35" t="s">
        <v>64</v>
      </c>
      <c r="V35">
        <f t="shared" si="3"/>
        <v>4.7778214592051071</v>
      </c>
      <c r="W35">
        <f t="shared" si="3"/>
        <v>5.8752392772612119</v>
      </c>
      <c r="X35">
        <f t="shared" si="3"/>
        <v>24.99329995438525</v>
      </c>
      <c r="Y35">
        <f t="shared" si="3"/>
        <v>15.246609381245822</v>
      </c>
      <c r="Z35">
        <f t="shared" si="3"/>
        <v>5.6762743618026139</v>
      </c>
      <c r="AA35">
        <f t="shared" si="3"/>
        <v>33.599496924699849</v>
      </c>
      <c r="AB35">
        <f t="shared" si="3"/>
        <v>35.940381885689561</v>
      </c>
      <c r="AC35" s="17" t="s">
        <v>100</v>
      </c>
      <c r="AD35" s="15" t="s">
        <v>94</v>
      </c>
    </row>
    <row r="36" spans="3:59">
      <c r="C36" t="s">
        <v>65</v>
      </c>
      <c r="D36">
        <v>5.7402786223011357E-3</v>
      </c>
      <c r="E36">
        <v>1.3843195514099691E-2</v>
      </c>
      <c r="F36">
        <v>1.7723314642311368E-2</v>
      </c>
      <c r="G36">
        <v>2.2791754340450665E-2</v>
      </c>
      <c r="H36">
        <v>2.7617488726367777E-2</v>
      </c>
      <c r="I36">
        <v>3.1621850812054049E-2</v>
      </c>
      <c r="J36">
        <v>3.5883508935575209E-2</v>
      </c>
      <c r="L36" t="s">
        <v>65</v>
      </c>
      <c r="M36">
        <f t="shared" si="2"/>
        <v>2.5657321744775599E-4</v>
      </c>
      <c r="N36">
        <f t="shared" si="2"/>
        <v>7.1947611409227451E-4</v>
      </c>
      <c r="O36">
        <f t="shared" si="2"/>
        <v>6.3098737216720348E-4</v>
      </c>
      <c r="P36">
        <f t="shared" si="2"/>
        <v>3.9806204603734795E-4</v>
      </c>
      <c r="Q36">
        <f t="shared" si="2"/>
        <v>7.0437466462007004E-4</v>
      </c>
      <c r="R36">
        <f t="shared" si="2"/>
        <v>8.3147585152470278E-4</v>
      </c>
      <c r="S36">
        <f t="shared" si="2"/>
        <v>4.7366814629996461E-4</v>
      </c>
      <c r="U36" t="s">
        <v>65</v>
      </c>
      <c r="V36">
        <f t="shared" si="3"/>
        <v>23.778207922190195</v>
      </c>
      <c r="W36">
        <f t="shared" si="3"/>
        <v>18.075035320143392</v>
      </c>
      <c r="X36">
        <f t="shared" si="3"/>
        <v>29.522839443741013</v>
      </c>
      <c r="Y36">
        <f t="shared" si="3"/>
        <v>58.493220588667064</v>
      </c>
      <c r="Z36">
        <f t="shared" si="3"/>
        <v>40.184422651860736</v>
      </c>
      <c r="AA36">
        <f t="shared" si="3"/>
        <v>39.702304226244088</v>
      </c>
      <c r="AB36">
        <f t="shared" si="3"/>
        <v>76.824765640489545</v>
      </c>
      <c r="AC36" s="17" t="s">
        <v>101</v>
      </c>
      <c r="AD36" s="15" t="s">
        <v>95</v>
      </c>
    </row>
    <row r="37" spans="3:59">
      <c r="C37" t="s">
        <v>76</v>
      </c>
      <c r="D37">
        <v>5.111253996051837E-3</v>
      </c>
      <c r="E37">
        <v>1.5594483915333334E-2</v>
      </c>
      <c r="F37">
        <v>1.0199380240176992E-2</v>
      </c>
      <c r="G37">
        <v>6.913815936606618E-3</v>
      </c>
      <c r="H37">
        <v>6.3132939976580553E-3</v>
      </c>
      <c r="I37">
        <v>1.4227965540292478E-2</v>
      </c>
      <c r="J37">
        <v>7.3042263270116621E-3</v>
      </c>
      <c r="L37" t="s">
        <v>76</v>
      </c>
      <c r="M37">
        <f t="shared" si="2"/>
        <v>7.689692959757361E-4</v>
      </c>
      <c r="N37">
        <f t="shared" si="2"/>
        <v>5.184993043214522E-3</v>
      </c>
      <c r="O37">
        <f t="shared" si="2"/>
        <v>2.2818727058657941E-3</v>
      </c>
      <c r="P37">
        <f t="shared" si="2"/>
        <v>1.9505925751711435E-3</v>
      </c>
      <c r="Q37">
        <f t="shared" si="2"/>
        <v>3.9679803345961393E-3</v>
      </c>
      <c r="R37">
        <f t="shared" si="2"/>
        <v>9.1898821219336914E-4</v>
      </c>
      <c r="S37">
        <f t="shared" si="2"/>
        <v>7.069074537132085E-4</v>
      </c>
      <c r="U37" t="s">
        <v>76</v>
      </c>
      <c r="V37">
        <f t="shared" si="3"/>
        <v>8.5911524281086056</v>
      </c>
      <c r="W37" t="b">
        <f t="shared" si="3"/>
        <v>0</v>
      </c>
      <c r="X37">
        <f t="shared" si="3"/>
        <v>5.0814358314214418</v>
      </c>
      <c r="Y37" t="b">
        <f t="shared" si="3"/>
        <v>0</v>
      </c>
      <c r="Z37" t="b">
        <f t="shared" si="3"/>
        <v>0</v>
      </c>
      <c r="AA37">
        <f t="shared" si="3"/>
        <v>17.288902628257926</v>
      </c>
      <c r="AB37">
        <f t="shared" si="3"/>
        <v>11.835392665488449</v>
      </c>
      <c r="AC37" s="16" t="s">
        <v>11</v>
      </c>
      <c r="AD37" s="15" t="s">
        <v>96</v>
      </c>
    </row>
    <row r="38" spans="3:59">
      <c r="C38" t="s">
        <v>77</v>
      </c>
      <c r="D38">
        <v>4.7183296301966243E-3</v>
      </c>
      <c r="E38">
        <v>9.6177387184667989E-3</v>
      </c>
      <c r="F38">
        <v>7.716928592132047E-3</v>
      </c>
      <c r="G38">
        <v>6.0688852036506549E-3</v>
      </c>
      <c r="H38">
        <v>4.6587634432142576E-3</v>
      </c>
      <c r="I38">
        <v>7.5871259482134228E-3</v>
      </c>
      <c r="J38">
        <v>5.445476416098694E-3</v>
      </c>
      <c r="L38" t="s">
        <v>77</v>
      </c>
      <c r="M38">
        <f>_xlfn.STDEV.S(D14,D26,D38)/SQRT(3)</f>
        <v>7.5529687549859195E-4</v>
      </c>
      <c r="N38">
        <f t="shared" ref="N38:S38" si="4">_xlfn.STDEV.S(E14,E26,E38)/SQRT(3)</f>
        <v>2.5836132333872113E-3</v>
      </c>
      <c r="O38">
        <f t="shared" si="4"/>
        <v>8.8904983681847751E-4</v>
      </c>
      <c r="P38">
        <f t="shared" si="4"/>
        <v>6.2002997245985702E-4</v>
      </c>
      <c r="Q38">
        <f t="shared" si="4"/>
        <v>1.9959640207364675E-3</v>
      </c>
      <c r="R38">
        <f t="shared" si="4"/>
        <v>1.2294610170791372E-3</v>
      </c>
      <c r="S38">
        <f t="shared" si="4"/>
        <v>1.4074741710344929E-3</v>
      </c>
      <c r="U38" t="s">
        <v>77</v>
      </c>
      <c r="V38">
        <f>IF(ABS(M26/M38)&gt;$U$17,M26/M38,FALSE)</f>
        <v>6.9605304348513339</v>
      </c>
      <c r="W38" t="b">
        <f t="shared" ref="W38:AB38" si="5">IF(ABS(N26/N38)&gt;$U$17,N26/N38,FALSE)</f>
        <v>0</v>
      </c>
      <c r="X38">
        <f t="shared" si="5"/>
        <v>9.8532507372305922</v>
      </c>
      <c r="Y38">
        <f t="shared" si="5"/>
        <v>9.5987969135409372</v>
      </c>
      <c r="Z38" t="b">
        <f t="shared" si="5"/>
        <v>0</v>
      </c>
      <c r="AA38">
        <f t="shared" si="5"/>
        <v>7.307037114794694</v>
      </c>
      <c r="AB38" t="b">
        <f t="shared" si="5"/>
        <v>0</v>
      </c>
      <c r="AC38" s="17" t="s">
        <v>11</v>
      </c>
      <c r="AD38" s="15" t="s">
        <v>97</v>
      </c>
    </row>
    <row r="42" spans="3:59">
      <c r="U42" s="31" t="s">
        <v>54</v>
      </c>
    </row>
    <row r="43" spans="3:59">
      <c r="U43" s="18" t="s">
        <v>52</v>
      </c>
      <c r="V43" s="19"/>
      <c r="W43" s="19"/>
      <c r="X43" s="19"/>
      <c r="Y43" s="19"/>
      <c r="Z43" s="19"/>
      <c r="AA43" s="19"/>
      <c r="AB43" s="19"/>
      <c r="AC43" s="20"/>
      <c r="AE43" s="18"/>
      <c r="AF43" s="19"/>
      <c r="AG43" s="19"/>
      <c r="AH43" s="19"/>
      <c r="AI43" s="19"/>
      <c r="AJ43" s="19"/>
      <c r="AK43" s="19"/>
      <c r="AL43" s="19"/>
      <c r="AM43" s="20"/>
      <c r="AO43" s="18"/>
      <c r="AP43" s="19"/>
      <c r="AQ43" s="19"/>
      <c r="AR43" s="19"/>
      <c r="AS43" s="19"/>
      <c r="AT43" s="19"/>
      <c r="AU43" s="19"/>
      <c r="AV43" s="19"/>
      <c r="AW43" s="20"/>
      <c r="AY43" s="18"/>
      <c r="AZ43" s="19"/>
      <c r="BA43" s="19"/>
      <c r="BB43" s="19"/>
      <c r="BC43" s="19"/>
      <c r="BD43" s="19"/>
      <c r="BE43" s="19"/>
      <c r="BF43" s="19"/>
      <c r="BG43" s="20"/>
    </row>
    <row r="44" spans="3:59">
      <c r="U44" s="21"/>
      <c r="V44" s="10">
        <v>0.25</v>
      </c>
      <c r="W44" s="10">
        <v>0.5</v>
      </c>
      <c r="X44" s="10">
        <v>0.75</v>
      </c>
      <c r="Y44" s="10">
        <v>1</v>
      </c>
      <c r="Z44" s="10">
        <v>1.25</v>
      </c>
      <c r="AA44" s="10">
        <v>1.5</v>
      </c>
      <c r="AB44" s="10">
        <v>1.75</v>
      </c>
      <c r="AC44" s="22"/>
      <c r="AE44" s="21"/>
      <c r="AF44" s="10"/>
      <c r="AG44" s="10"/>
      <c r="AH44" s="10"/>
      <c r="AI44" s="10"/>
      <c r="AJ44" s="10"/>
      <c r="AK44" s="10"/>
      <c r="AL44" s="10"/>
      <c r="AM44" s="22"/>
      <c r="AO44" s="21"/>
      <c r="AP44" s="10"/>
      <c r="AQ44" s="10"/>
      <c r="AR44" s="10"/>
      <c r="AS44" s="10"/>
      <c r="AT44" s="10"/>
      <c r="AU44" s="10"/>
      <c r="AV44" s="10"/>
      <c r="AW44" s="22"/>
      <c r="AY44" s="21"/>
      <c r="AZ44" s="10"/>
      <c r="BA44" s="10"/>
      <c r="BB44" s="10"/>
      <c r="BC44" s="10"/>
      <c r="BD44" s="10"/>
      <c r="BE44" s="10"/>
      <c r="BF44" s="10"/>
      <c r="BG44" s="22"/>
    </row>
    <row r="45" spans="3:59">
      <c r="U45" t="s">
        <v>75</v>
      </c>
      <c r="V45">
        <v>9.7119818524168088E-4</v>
      </c>
      <c r="W45">
        <v>1.1137375781596637E-3</v>
      </c>
      <c r="X45">
        <v>3.3372663089630307E-3</v>
      </c>
      <c r="Y45">
        <v>4.6445241914719786E-3</v>
      </c>
      <c r="Z45">
        <v>4.6255304383181822E-3</v>
      </c>
      <c r="AA45">
        <v>3.7620337721443156E-3</v>
      </c>
      <c r="AB45">
        <v>3.5309340596132721E-3</v>
      </c>
      <c r="AC45" s="17" t="s">
        <v>111</v>
      </c>
      <c r="AE45" s="21"/>
      <c r="AF45" s="10"/>
      <c r="AG45" s="10"/>
      <c r="AH45" s="10"/>
      <c r="AI45" s="10"/>
      <c r="AJ45" s="10"/>
      <c r="AK45" s="10"/>
      <c r="AL45" s="10"/>
      <c r="AM45" s="23"/>
      <c r="AO45" s="21"/>
      <c r="AP45" s="10"/>
      <c r="AQ45" s="10"/>
      <c r="AR45" s="10"/>
      <c r="AS45" s="10"/>
      <c r="AT45" s="10"/>
      <c r="AU45" s="10"/>
      <c r="AV45" s="10"/>
      <c r="AW45" s="23"/>
      <c r="AY45" s="21"/>
      <c r="AZ45" s="10"/>
      <c r="BA45" s="10"/>
      <c r="BB45" s="10"/>
      <c r="BC45" s="10"/>
      <c r="BD45" s="10"/>
      <c r="BE45" s="10"/>
      <c r="BF45" s="10"/>
      <c r="BG45" s="23"/>
    </row>
    <row r="46" spans="3:59">
      <c r="U46" t="s">
        <v>62</v>
      </c>
      <c r="V46">
        <v>2.1983084842998805E-3</v>
      </c>
      <c r="W46">
        <v>2.8741950317108813E-3</v>
      </c>
      <c r="X46">
        <v>4.4416127556073165E-3</v>
      </c>
      <c r="Y46">
        <v>5.8997835773920357E-3</v>
      </c>
      <c r="Z46">
        <v>5.2494804956843616E-3</v>
      </c>
      <c r="AA46">
        <v>5.0110219699878956E-3</v>
      </c>
      <c r="AB46">
        <v>4.7488423937911009E-3</v>
      </c>
      <c r="AC46" s="17" t="s">
        <v>112</v>
      </c>
      <c r="AE46" s="21"/>
      <c r="AF46" s="10"/>
      <c r="AG46" s="10"/>
      <c r="AH46" s="10"/>
      <c r="AI46" s="10"/>
      <c r="AJ46" s="10"/>
      <c r="AK46" s="10"/>
      <c r="AL46" s="10"/>
      <c r="AM46" s="23"/>
      <c r="AO46" s="21"/>
      <c r="AP46" s="10"/>
      <c r="AQ46" s="10"/>
      <c r="AR46" s="10"/>
      <c r="AS46" s="10"/>
      <c r="AT46" s="10"/>
      <c r="AU46" s="10"/>
      <c r="AV46" s="10"/>
      <c r="AW46" s="23"/>
      <c r="AY46" s="21"/>
      <c r="AZ46" s="10"/>
      <c r="BA46" s="10"/>
      <c r="BB46" s="10"/>
      <c r="BC46" s="10"/>
      <c r="BD46" s="10"/>
      <c r="BE46" s="10"/>
      <c r="BF46" s="10"/>
      <c r="BG46" s="23"/>
    </row>
    <row r="47" spans="3:59">
      <c r="U47" t="s">
        <v>63</v>
      </c>
      <c r="V47">
        <v>1.8565357919557775E-3</v>
      </c>
      <c r="W47">
        <v>3.2055410412421669E-3</v>
      </c>
      <c r="X47">
        <v>3.9686203803196447E-3</v>
      </c>
      <c r="Y47">
        <v>4.5406352824107462E-3</v>
      </c>
      <c r="Z47">
        <v>4.7419197378041787E-3</v>
      </c>
      <c r="AA47">
        <v>4.5277935053352203E-3</v>
      </c>
      <c r="AB47">
        <v>4.5982748454377496E-3</v>
      </c>
      <c r="AC47" s="17" t="s">
        <v>113</v>
      </c>
      <c r="AE47" s="21"/>
      <c r="AF47" s="10"/>
      <c r="AG47" s="10"/>
      <c r="AH47" s="10"/>
      <c r="AI47" s="10"/>
      <c r="AJ47" s="10"/>
      <c r="AK47" s="10"/>
      <c r="AL47" s="10"/>
      <c r="AM47" s="23"/>
      <c r="AO47" s="21"/>
      <c r="AP47" s="10"/>
      <c r="AQ47" s="10"/>
      <c r="AR47" s="10"/>
      <c r="AS47" s="10"/>
      <c r="AT47" s="10"/>
      <c r="AU47" s="10"/>
      <c r="AV47" s="10"/>
      <c r="AW47" s="23"/>
      <c r="AY47" s="21"/>
      <c r="AZ47" s="10"/>
      <c r="BA47" s="10"/>
      <c r="BB47" s="10"/>
      <c r="BC47" s="10"/>
      <c r="BD47" s="10"/>
      <c r="BE47" s="10"/>
      <c r="BF47" s="10"/>
      <c r="BG47" s="23"/>
    </row>
    <row r="48" spans="3:59">
      <c r="U48" t="s">
        <v>64</v>
      </c>
      <c r="V48">
        <v>3.8822068065818647E-3</v>
      </c>
      <c r="W48">
        <v>8.7884623430583252E-3</v>
      </c>
      <c r="X48">
        <v>8.8386284371632391E-3</v>
      </c>
      <c r="Y48">
        <v>7.5926203856041888E-3</v>
      </c>
      <c r="Z48">
        <v>7.4462178039309129E-3</v>
      </c>
      <c r="AA48">
        <v>1.1007526103770976E-2</v>
      </c>
      <c r="AB48">
        <v>1.0022599634474869E-2</v>
      </c>
      <c r="AC48" s="17" t="s">
        <v>114</v>
      </c>
      <c r="AE48" s="21"/>
      <c r="AF48" s="10"/>
      <c r="AG48" s="10"/>
      <c r="AH48" s="10"/>
      <c r="AI48" s="10"/>
      <c r="AJ48" s="10"/>
      <c r="AK48" s="10"/>
      <c r="AL48" s="24"/>
      <c r="AM48" s="25"/>
      <c r="AO48" s="21"/>
      <c r="AP48" s="10"/>
      <c r="AQ48" s="10"/>
      <c r="AR48" s="10"/>
      <c r="AS48" s="10"/>
      <c r="AT48" s="10"/>
      <c r="AU48" s="10"/>
      <c r="AV48" s="24"/>
      <c r="AW48" s="25"/>
      <c r="AY48" s="21"/>
      <c r="AZ48" s="10"/>
      <c r="BA48" s="10"/>
      <c r="BB48" s="10"/>
      <c r="BC48" s="10"/>
      <c r="BD48" s="10"/>
      <c r="BE48" s="10"/>
      <c r="BF48" s="24"/>
      <c r="BG48" s="25"/>
    </row>
    <row r="49" spans="21:59">
      <c r="U49" t="s">
        <v>65</v>
      </c>
      <c r="V49">
        <v>6.100851311738059E-3</v>
      </c>
      <c r="W49">
        <v>1.3004556174217379E-2</v>
      </c>
      <c r="X49">
        <v>1.8628538879520404E-2</v>
      </c>
      <c r="Y49">
        <v>2.3283931066838737E-2</v>
      </c>
      <c r="Z49">
        <v>2.8304889228355553E-2</v>
      </c>
      <c r="AA49">
        <v>3.3011507214009111E-2</v>
      </c>
      <c r="AB49">
        <v>3.6389444330859895E-2</v>
      </c>
      <c r="AC49" s="17" t="s">
        <v>101</v>
      </c>
      <c r="AE49" s="21"/>
      <c r="AF49" s="10"/>
      <c r="AG49" s="10"/>
      <c r="AH49" s="10"/>
      <c r="AI49" s="10"/>
      <c r="AJ49" s="10"/>
      <c r="AK49" s="10"/>
      <c r="AL49" s="10"/>
      <c r="AM49" s="22"/>
      <c r="AO49" s="21"/>
      <c r="AP49" s="10"/>
      <c r="AQ49" s="10"/>
      <c r="AR49" s="10"/>
      <c r="AS49" s="10"/>
      <c r="AT49" s="10"/>
      <c r="AU49" s="10"/>
      <c r="AV49" s="10"/>
      <c r="AW49" s="22"/>
      <c r="AY49" s="21"/>
      <c r="AZ49" s="10"/>
      <c r="BA49" s="10"/>
      <c r="BB49" s="10"/>
      <c r="BC49" s="10"/>
      <c r="BD49" s="10"/>
      <c r="BE49" s="10"/>
      <c r="BF49" s="10"/>
      <c r="BG49" s="22"/>
    </row>
    <row r="50" spans="21:59">
      <c r="U50" t="s">
        <v>76</v>
      </c>
      <c r="V50">
        <v>6.6063324342629098E-3</v>
      </c>
      <c r="W50">
        <v>9.8337500984914082E-3</v>
      </c>
      <c r="X50">
        <v>1.1595189730329046E-2</v>
      </c>
      <c r="Y50">
        <v>4.470399233163825E-3</v>
      </c>
      <c r="Z50">
        <v>3.9696508667064557E-3</v>
      </c>
      <c r="AA50">
        <v>1.5888297717127992E-2</v>
      </c>
      <c r="AB50">
        <v>8.3665272928564235E-3</v>
      </c>
      <c r="AC50" s="16" t="s">
        <v>102</v>
      </c>
      <c r="AE50" s="21"/>
      <c r="AF50" s="10"/>
      <c r="AG50" s="10"/>
      <c r="AH50" s="10"/>
      <c r="AI50" s="10"/>
      <c r="AJ50" s="10"/>
      <c r="AK50" s="10"/>
      <c r="AL50" s="10"/>
      <c r="AM50" s="22"/>
      <c r="AO50" s="21"/>
      <c r="AP50" s="10"/>
      <c r="AQ50" s="10"/>
      <c r="AR50" s="10"/>
      <c r="AS50" s="10"/>
      <c r="AT50" s="10"/>
      <c r="AU50" s="10"/>
      <c r="AV50" s="10"/>
      <c r="AW50" s="22"/>
      <c r="AY50" s="21"/>
      <c r="AZ50" s="10"/>
      <c r="BA50" s="10"/>
      <c r="BB50" s="10"/>
      <c r="BC50" s="10"/>
      <c r="BD50" s="10"/>
      <c r="BE50" s="10"/>
      <c r="BF50" s="10"/>
      <c r="BG50" s="22"/>
    </row>
    <row r="51" spans="21:59">
      <c r="U51" t="s">
        <v>77</v>
      </c>
      <c r="V51">
        <v>5.2572668892560681E-3</v>
      </c>
      <c r="W51">
        <v>6.9854794103814538E-3</v>
      </c>
      <c r="X51">
        <v>8.7600309600664016E-3</v>
      </c>
      <c r="Y51">
        <v>5.951541785950548E-3</v>
      </c>
      <c r="Z51">
        <v>4.9417575079213237E-3</v>
      </c>
      <c r="AA51">
        <v>8.9837172829904891E-3</v>
      </c>
      <c r="AB51">
        <v>5.8832500998608475E-3</v>
      </c>
      <c r="AC51" s="17" t="s">
        <v>103</v>
      </c>
      <c r="AE51" s="21"/>
      <c r="AF51" s="10"/>
      <c r="AG51" s="10"/>
      <c r="AH51" s="10"/>
      <c r="AI51" s="10"/>
      <c r="AJ51" s="10"/>
      <c r="AK51" s="10"/>
      <c r="AL51" s="10"/>
      <c r="AM51" s="23"/>
      <c r="AO51" s="21"/>
      <c r="AP51" s="10"/>
      <c r="AQ51" s="10"/>
      <c r="AR51" s="10"/>
      <c r="AS51" s="10"/>
      <c r="AT51" s="10"/>
      <c r="AU51" s="10"/>
      <c r="AV51" s="10"/>
      <c r="AW51" s="23"/>
      <c r="AY51" s="21"/>
      <c r="AZ51" s="10"/>
      <c r="BA51" s="10"/>
      <c r="BB51" s="10"/>
      <c r="BC51" s="10"/>
      <c r="BD51" s="10"/>
      <c r="BE51" s="10"/>
      <c r="BF51" s="10"/>
      <c r="BG51" s="23"/>
    </row>
    <row r="52" spans="21:59">
      <c r="U52" s="21"/>
      <c r="V52" s="10"/>
      <c r="W52" s="10"/>
      <c r="X52" s="10"/>
      <c r="Y52" s="10"/>
      <c r="Z52" s="10"/>
      <c r="AA52" s="10"/>
      <c r="AB52" s="24"/>
      <c r="AC52" s="25"/>
      <c r="AE52" s="21"/>
      <c r="AF52" s="10"/>
      <c r="AG52" s="10"/>
      <c r="AH52" s="10"/>
      <c r="AI52" s="10"/>
      <c r="AJ52" s="10"/>
      <c r="AK52" s="10"/>
      <c r="AL52" s="10"/>
      <c r="AM52" s="23"/>
      <c r="AO52" s="21"/>
      <c r="AP52" s="10"/>
      <c r="AQ52" s="10"/>
      <c r="AR52" s="10"/>
      <c r="AS52" s="10"/>
      <c r="AT52" s="10"/>
      <c r="AU52" s="10"/>
      <c r="AV52" s="10"/>
      <c r="AW52" s="23"/>
      <c r="AY52" s="21"/>
      <c r="AZ52" s="10"/>
      <c r="BA52" s="10"/>
      <c r="BB52" s="10"/>
      <c r="BC52" s="10"/>
      <c r="BD52" s="10"/>
      <c r="BE52" s="10"/>
      <c r="BF52" s="10"/>
      <c r="BG52" s="23"/>
    </row>
    <row r="53" spans="21:59">
      <c r="U53" s="21" t="s">
        <v>50</v>
      </c>
      <c r="V53" s="10"/>
      <c r="W53" s="10"/>
      <c r="X53" s="10"/>
      <c r="Y53" s="10"/>
      <c r="Z53" s="10"/>
      <c r="AA53" s="10"/>
      <c r="AB53" s="10"/>
      <c r="AC53" s="22"/>
      <c r="AE53" s="21"/>
      <c r="AF53" s="10"/>
      <c r="AG53" s="10"/>
      <c r="AH53" s="10"/>
      <c r="AI53" s="10"/>
      <c r="AJ53" s="10"/>
      <c r="AK53" s="10"/>
      <c r="AL53" s="10"/>
      <c r="AM53" s="23"/>
      <c r="AO53" s="21"/>
      <c r="AP53" s="10"/>
      <c r="AQ53" s="10"/>
      <c r="AR53" s="10"/>
      <c r="AS53" s="10"/>
      <c r="AT53" s="10"/>
      <c r="AU53" s="10"/>
      <c r="AV53" s="10"/>
      <c r="AW53" s="23"/>
      <c r="AY53" s="21"/>
      <c r="AZ53" s="10"/>
      <c r="BA53" s="10"/>
      <c r="BB53" s="10"/>
      <c r="BC53" s="10"/>
      <c r="BD53" s="10"/>
      <c r="BE53" s="10"/>
      <c r="BF53" s="10"/>
      <c r="BG53" s="23"/>
    </row>
    <row r="54" spans="21:59">
      <c r="U54" s="21"/>
      <c r="V54" s="10">
        <v>0.25</v>
      </c>
      <c r="W54" s="10">
        <v>0.5</v>
      </c>
      <c r="X54" s="10">
        <v>0.75</v>
      </c>
      <c r="Y54" s="10">
        <v>1</v>
      </c>
      <c r="Z54" s="10">
        <v>1.25</v>
      </c>
      <c r="AA54" s="10">
        <v>1.5</v>
      </c>
      <c r="AB54" s="10">
        <v>1.75</v>
      </c>
      <c r="AC54" s="22"/>
      <c r="AE54" s="21"/>
      <c r="AF54" s="10"/>
      <c r="AG54" s="10"/>
      <c r="AH54" s="10"/>
      <c r="AI54" s="10"/>
      <c r="AJ54" s="10"/>
      <c r="AK54" s="10"/>
      <c r="AL54" s="10"/>
      <c r="AM54" s="22"/>
      <c r="AO54" s="21"/>
      <c r="AP54" s="10"/>
      <c r="AQ54" s="10"/>
      <c r="AR54" s="10"/>
      <c r="AS54" s="10"/>
      <c r="AT54" s="10"/>
      <c r="AU54" s="10"/>
      <c r="AV54" s="10"/>
      <c r="AW54" s="22"/>
      <c r="AY54" s="21"/>
      <c r="AZ54" s="10"/>
      <c r="BA54" s="10"/>
      <c r="BB54" s="10"/>
      <c r="BC54" s="10"/>
      <c r="BD54" s="10"/>
      <c r="BE54" s="10"/>
      <c r="BF54" s="10"/>
      <c r="BG54" s="22"/>
    </row>
    <row r="55" spans="21:59">
      <c r="U55" t="s">
        <v>75</v>
      </c>
      <c r="V55" s="10">
        <f>$V$73*(1-EXP(-$X$73*V54))</f>
        <v>1.3479777776670946E-3</v>
      </c>
      <c r="W55" s="10">
        <f t="shared" ref="W55:AB55" si="6">$V$73*(1-EXP(-$X$73*W54))</f>
        <v>2.3134813623175068E-3</v>
      </c>
      <c r="X55" s="10">
        <f t="shared" si="6"/>
        <v>3.0050336916045087E-3</v>
      </c>
      <c r="Y55" s="10">
        <f t="shared" si="6"/>
        <v>3.5003654871000578E-3</v>
      </c>
      <c r="Z55" s="10">
        <f t="shared" si="6"/>
        <v>3.855152214348605E-3</v>
      </c>
      <c r="AA55" s="10">
        <f t="shared" si="6"/>
        <v>4.1092720244968834E-3</v>
      </c>
      <c r="AB55" s="10">
        <f t="shared" si="6"/>
        <v>4.2912880723084959E-3</v>
      </c>
      <c r="AC55" s="17" t="s">
        <v>107</v>
      </c>
      <c r="AE55" s="21"/>
      <c r="AF55" s="10"/>
      <c r="AG55" s="10"/>
      <c r="AH55" s="10"/>
      <c r="AI55" s="10"/>
      <c r="AJ55" s="10"/>
      <c r="AK55" s="10"/>
      <c r="AL55" s="10"/>
      <c r="AM55" s="22"/>
      <c r="AO55" s="21"/>
      <c r="AP55" s="10"/>
      <c r="AQ55" s="10"/>
      <c r="AR55" s="10"/>
      <c r="AS55" s="10"/>
      <c r="AT55" s="10"/>
      <c r="AU55" s="10"/>
      <c r="AV55" s="10"/>
      <c r="AW55" s="22"/>
      <c r="AY55" s="21"/>
      <c r="AZ55" s="10"/>
      <c r="BA55" s="10"/>
      <c r="BB55" s="10"/>
      <c r="BC55" s="10"/>
      <c r="BD55" s="10"/>
      <c r="BE55" s="10"/>
      <c r="BF55" s="10"/>
      <c r="BG55" s="22"/>
    </row>
    <row r="56" spans="21:59">
      <c r="U56" t="s">
        <v>62</v>
      </c>
      <c r="V56" s="10">
        <f>$V$74*(1-EXP(-$X$74*V54))</f>
        <v>2.2456800608139263E-3</v>
      </c>
      <c r="W56" s="10">
        <f t="shared" ref="W56:AB56" si="7">$V$74*(1-EXP(-$X$74*W54))</f>
        <v>3.5652581356718175E-3</v>
      </c>
      <c r="X56" s="10">
        <f t="shared" si="7"/>
        <v>4.3406518910113663E-3</v>
      </c>
      <c r="Y56" s="10">
        <f t="shared" si="7"/>
        <v>4.7962789488376466E-3</v>
      </c>
      <c r="Z56" s="10">
        <f t="shared" si="7"/>
        <v>5.0640087498501985E-3</v>
      </c>
      <c r="AA56" s="10">
        <f t="shared" si="7"/>
        <v>5.2213287446112432E-3</v>
      </c>
      <c r="AB56" s="10">
        <f t="shared" si="7"/>
        <v>5.3137711274091701E-3</v>
      </c>
      <c r="AC56" s="17" t="s">
        <v>108</v>
      </c>
      <c r="AE56" s="21"/>
      <c r="AF56" s="10"/>
      <c r="AG56" s="10"/>
      <c r="AH56" s="10"/>
      <c r="AI56" s="10"/>
      <c r="AJ56" s="10"/>
      <c r="AK56" s="10"/>
      <c r="AL56" s="10"/>
      <c r="AM56" s="23"/>
      <c r="AO56" s="21"/>
      <c r="AP56" s="10"/>
      <c r="AQ56" s="10"/>
      <c r="AR56" s="10"/>
      <c r="AS56" s="10"/>
      <c r="AT56" s="10"/>
      <c r="AU56" s="10"/>
      <c r="AV56" s="10"/>
      <c r="AW56" s="23"/>
      <c r="AY56" s="21"/>
      <c r="AZ56" s="10"/>
      <c r="BA56" s="10"/>
      <c r="BB56" s="10"/>
      <c r="BC56" s="10"/>
      <c r="BD56" s="10"/>
      <c r="BE56" s="10"/>
      <c r="BF56" s="10"/>
      <c r="BG56" s="23"/>
    </row>
    <row r="57" spans="21:59">
      <c r="U57" t="s">
        <v>63</v>
      </c>
      <c r="V57" s="10">
        <f>$V$75*(1-EXP(-$X$75*V54))</f>
        <v>2.046200014976172E-3</v>
      </c>
      <c r="W57" s="10">
        <f t="shared" ref="W57:AB57" si="8">$V$75*(1-EXP(-$X$75*W54))</f>
        <v>3.232866753150826E-3</v>
      </c>
      <c r="X57" s="10">
        <f t="shared" si="8"/>
        <v>3.9210584925622191E-3</v>
      </c>
      <c r="Y57" s="10">
        <f t="shared" si="8"/>
        <v>4.3201662242936993E-3</v>
      </c>
      <c r="Z57" s="10">
        <f t="shared" si="8"/>
        <v>4.5516234947109288E-3</v>
      </c>
      <c r="AA57" s="10">
        <f t="shared" si="8"/>
        <v>4.685854089033362E-3</v>
      </c>
      <c r="AB57" s="10">
        <f t="shared" si="8"/>
        <v>4.7636993536028186E-3</v>
      </c>
      <c r="AC57" s="17" t="s">
        <v>109</v>
      </c>
      <c r="AE57" s="21"/>
      <c r="AF57" s="10"/>
      <c r="AG57" s="10"/>
      <c r="AH57" s="10"/>
      <c r="AI57" s="10"/>
      <c r="AJ57" s="10"/>
      <c r="AK57" s="10"/>
      <c r="AL57" s="10"/>
      <c r="AM57" s="22"/>
      <c r="AO57" s="21"/>
      <c r="AP57" s="10"/>
      <c r="AQ57" s="10"/>
      <c r="AR57" s="10"/>
      <c r="AS57" s="10"/>
      <c r="AT57" s="10"/>
      <c r="AU57" s="10"/>
      <c r="AV57" s="10"/>
      <c r="AW57" s="22"/>
      <c r="AY57" s="21"/>
      <c r="AZ57" s="10"/>
      <c r="BA57" s="10"/>
      <c r="BB57" s="10"/>
      <c r="BC57" s="10"/>
      <c r="BD57" s="10"/>
      <c r="BE57" s="10"/>
      <c r="BF57" s="10"/>
      <c r="BG57" s="22"/>
    </row>
    <row r="58" spans="21:59">
      <c r="U58" t="s">
        <v>64</v>
      </c>
      <c r="V58" s="10">
        <f>$V$76*(1-EXP(-$X$76*V54))</f>
        <v>4.8308914467342515E-3</v>
      </c>
      <c r="W58" s="10">
        <f t="shared" ref="W58:AB58" si="9">$V$76*(1-EXP(-$X$76*W54))</f>
        <v>7.2266617043376799E-3</v>
      </c>
      <c r="X58" s="10">
        <f t="shared" si="9"/>
        <v>8.414789235354202E-3</v>
      </c>
      <c r="Y58" s="10">
        <f t="shared" si="9"/>
        <v>9.0040139431404737E-3</v>
      </c>
      <c r="Z58" s="10">
        <f t="shared" si="9"/>
        <v>9.296226476898338E-3</v>
      </c>
      <c r="AA58" s="10">
        <f t="shared" si="9"/>
        <v>9.4411426078019403E-3</v>
      </c>
      <c r="AB58" s="10">
        <f t="shared" si="9"/>
        <v>9.5130104525038769E-3</v>
      </c>
      <c r="AC58" s="17" t="s">
        <v>110</v>
      </c>
      <c r="AE58" s="21"/>
      <c r="AF58" s="10"/>
      <c r="AG58" s="10"/>
      <c r="AH58" s="10"/>
      <c r="AI58" s="10"/>
      <c r="AJ58" s="10"/>
      <c r="AK58" s="10"/>
      <c r="AL58" s="10"/>
      <c r="AM58" s="22"/>
      <c r="AO58" s="21"/>
      <c r="AP58" s="10"/>
      <c r="AQ58" s="10"/>
      <c r="AR58" s="10"/>
      <c r="AS58" s="10"/>
      <c r="AT58" s="10"/>
      <c r="AU58" s="10"/>
      <c r="AV58" s="10"/>
      <c r="AW58" s="22"/>
      <c r="AY58" s="21"/>
      <c r="AZ58" s="10"/>
      <c r="BA58" s="10"/>
      <c r="BB58" s="10"/>
      <c r="BC58" s="10"/>
      <c r="BD58" s="10"/>
      <c r="BE58" s="10"/>
      <c r="BF58" s="10"/>
      <c r="BG58" s="22"/>
    </row>
    <row r="59" spans="21:59">
      <c r="U59" t="s">
        <v>65</v>
      </c>
      <c r="V59" s="10">
        <f>$V$77*(1-EXP(-$X$77*$V$54))</f>
        <v>6.66629669096895E-3</v>
      </c>
      <c r="W59" s="10">
        <f t="shared" ref="W59:AB59" si="10">$V$77*(1-EXP(-$X$77*W54))</f>
        <v>1.2786053886214756E-2</v>
      </c>
      <c r="X59" s="10">
        <f t="shared" si="10"/>
        <v>1.8404079885492513E-2</v>
      </c>
      <c r="Y59" s="10">
        <f t="shared" si="10"/>
        <v>2.3561509358851394E-2</v>
      </c>
      <c r="Z59" s="10">
        <f t="shared" si="10"/>
        <v>2.8296104530908341E-2</v>
      </c>
      <c r="AA59" s="10">
        <f t="shared" si="10"/>
        <v>3.2642531672386219E-2</v>
      </c>
      <c r="AB59" s="10">
        <f t="shared" si="10"/>
        <v>3.6632614923362054E-2</v>
      </c>
      <c r="AC59" s="17" t="s">
        <v>106</v>
      </c>
      <c r="AE59" s="21"/>
      <c r="AF59" s="10"/>
      <c r="AG59" s="10"/>
      <c r="AH59" s="10"/>
      <c r="AI59" s="10"/>
      <c r="AJ59" s="10"/>
      <c r="AK59" s="10"/>
      <c r="AL59" s="10"/>
      <c r="AM59" s="22"/>
      <c r="AO59" s="21"/>
      <c r="AP59" s="10"/>
      <c r="AQ59" s="10"/>
      <c r="AR59" s="10"/>
      <c r="AS59" s="10"/>
      <c r="AT59" s="10"/>
      <c r="AU59" s="10"/>
      <c r="AV59" s="10"/>
      <c r="AW59" s="22"/>
      <c r="AY59" s="21"/>
      <c r="AZ59" s="10"/>
      <c r="BA59" s="10"/>
      <c r="BB59" s="10"/>
      <c r="BC59" s="10"/>
      <c r="BD59" s="10"/>
      <c r="BE59" s="10"/>
      <c r="BF59" s="10"/>
      <c r="BG59" s="22"/>
    </row>
    <row r="60" spans="21:59">
      <c r="U60" t="s">
        <v>76</v>
      </c>
      <c r="V60" s="10">
        <f>$V$78*(1-EXP(-$X$78*V54))</f>
        <v>7.2212578681931051E-3</v>
      </c>
      <c r="W60" s="10">
        <f t="shared" ref="W60:AB60" si="11">$V$78*(1-EXP(-$X$78*W54))</f>
        <v>8.649590134350996E-3</v>
      </c>
      <c r="X60" s="10">
        <f t="shared" si="11"/>
        <v>8.9321078202978937E-3</v>
      </c>
      <c r="Y60" s="10">
        <f t="shared" si="11"/>
        <v>8.9879885455072233E-3</v>
      </c>
      <c r="Z60" s="10">
        <f t="shared" si="11"/>
        <v>8.9990415011459279E-3</v>
      </c>
      <c r="AA60" s="10">
        <f t="shared" si="11"/>
        <v>9.0012277259648357E-3</v>
      </c>
      <c r="AB60" s="10">
        <f t="shared" si="11"/>
        <v>9.0016601513825279E-3</v>
      </c>
      <c r="AC60" s="16" t="s">
        <v>104</v>
      </c>
      <c r="AE60" s="21"/>
      <c r="AF60" s="10"/>
      <c r="AG60" s="10"/>
      <c r="AH60" s="10"/>
      <c r="AI60" s="10"/>
      <c r="AJ60" s="10"/>
      <c r="AK60" s="10"/>
      <c r="AL60" s="10"/>
      <c r="AM60" s="22"/>
      <c r="AO60" s="21"/>
      <c r="AP60" s="10"/>
      <c r="AQ60" s="10"/>
      <c r="AR60" s="10"/>
      <c r="AS60" s="10"/>
      <c r="AT60" s="10"/>
      <c r="AU60" s="10"/>
      <c r="AV60" s="10"/>
      <c r="AW60" s="22"/>
      <c r="AY60" s="21"/>
      <c r="AZ60" s="10"/>
      <c r="BA60" s="10"/>
      <c r="BB60" s="10"/>
      <c r="BC60" s="10"/>
      <c r="BD60" s="10"/>
      <c r="BE60" s="10"/>
      <c r="BF60" s="10"/>
      <c r="BG60" s="22"/>
    </row>
    <row r="61" spans="21:59">
      <c r="U61" t="s">
        <v>77</v>
      </c>
      <c r="V61" s="10">
        <f>$V$79*(1-EXP(-$X$79*V54))</f>
        <v>5.5638049243849144E-3</v>
      </c>
      <c r="W61" s="10">
        <f t="shared" ref="W61:AB61" si="12">$V$79*(1-EXP(-$X$79*W54))</f>
        <v>6.6595051058561975E-3</v>
      </c>
      <c r="X61" s="10">
        <f t="shared" si="12"/>
        <v>6.8752852965696465E-3</v>
      </c>
      <c r="Y61" s="10">
        <f t="shared" si="12"/>
        <v>6.9177796681976688E-3</v>
      </c>
      <c r="Z61" s="10">
        <f t="shared" si="12"/>
        <v>6.9261482381488305E-3</v>
      </c>
      <c r="AA61" s="10">
        <f t="shared" si="12"/>
        <v>6.9277962908283839E-3</v>
      </c>
      <c r="AB61" s="10">
        <f t="shared" si="12"/>
        <v>6.9281208477897796E-3</v>
      </c>
      <c r="AC61" s="17" t="s">
        <v>105</v>
      </c>
      <c r="AE61" s="21"/>
      <c r="AF61" s="10"/>
      <c r="AG61" s="10"/>
      <c r="AH61" s="10"/>
      <c r="AI61" s="26"/>
      <c r="AJ61" s="10"/>
      <c r="AK61" s="10"/>
      <c r="AL61" s="10"/>
      <c r="AM61" s="22"/>
      <c r="AO61" s="21"/>
      <c r="AP61" s="10"/>
      <c r="AQ61" s="10"/>
      <c r="AR61" s="10"/>
      <c r="AS61" s="26"/>
      <c r="AT61" s="10"/>
      <c r="AU61" s="10"/>
      <c r="AV61" s="10"/>
      <c r="AW61" s="22"/>
      <c r="AY61" s="21"/>
      <c r="AZ61" s="10"/>
      <c r="BA61" s="10"/>
      <c r="BB61" s="10"/>
      <c r="BC61" s="26"/>
      <c r="BD61" s="10"/>
      <c r="BE61" s="10"/>
      <c r="BF61" s="10"/>
      <c r="BG61" s="22"/>
    </row>
    <row r="62" spans="21:59">
      <c r="U62" s="21"/>
      <c r="V62" s="10"/>
      <c r="W62" s="10"/>
      <c r="X62" s="10"/>
      <c r="Y62" s="10"/>
      <c r="Z62" s="10"/>
      <c r="AA62" s="10"/>
      <c r="AB62" s="10"/>
      <c r="AC62" s="22"/>
      <c r="AE62" s="21"/>
      <c r="AF62" s="10"/>
      <c r="AG62" s="10"/>
      <c r="AH62" s="10"/>
      <c r="AI62" s="26"/>
      <c r="AJ62" s="10"/>
      <c r="AK62" s="10"/>
      <c r="AL62" s="10"/>
      <c r="AM62" s="22"/>
      <c r="AO62" s="21"/>
      <c r="AP62" s="10"/>
      <c r="AQ62" s="10"/>
      <c r="AR62" s="10"/>
      <c r="AS62" s="26"/>
      <c r="AT62" s="10"/>
      <c r="AU62" s="10"/>
      <c r="AV62" s="10"/>
      <c r="AW62" s="22"/>
      <c r="AY62" s="21"/>
      <c r="AZ62" s="10"/>
      <c r="BA62" s="10"/>
      <c r="BB62" s="10"/>
      <c r="BC62" s="26"/>
      <c r="BD62" s="10"/>
      <c r="BE62" s="10"/>
      <c r="BF62" s="10"/>
      <c r="BG62" s="22"/>
    </row>
    <row r="63" spans="21:59">
      <c r="U63" s="21" t="s">
        <v>51</v>
      </c>
      <c r="V63" s="10"/>
      <c r="W63" s="10"/>
      <c r="X63" s="10"/>
      <c r="Y63" s="10"/>
      <c r="Z63" s="10"/>
      <c r="AA63" s="10"/>
      <c r="AB63" s="10"/>
      <c r="AC63" s="22"/>
      <c r="AE63" s="21"/>
      <c r="AF63" s="10"/>
      <c r="AG63" s="10"/>
      <c r="AH63" s="10"/>
      <c r="AI63" s="26"/>
      <c r="AJ63" s="10"/>
      <c r="AK63" s="10"/>
      <c r="AL63" s="10"/>
      <c r="AM63" s="22"/>
      <c r="AO63" s="21"/>
      <c r="AP63" s="10"/>
      <c r="AQ63" s="10"/>
      <c r="AR63" s="10"/>
      <c r="AS63" s="26"/>
      <c r="AT63" s="10"/>
      <c r="AU63" s="10"/>
      <c r="AV63" s="10"/>
      <c r="AW63" s="22"/>
      <c r="AY63" s="21"/>
      <c r="AZ63" s="10"/>
      <c r="BA63" s="10"/>
      <c r="BB63" s="10"/>
      <c r="BC63" s="26"/>
      <c r="BD63" s="10"/>
      <c r="BE63" s="10"/>
      <c r="BF63" s="10"/>
      <c r="BG63" s="22"/>
    </row>
    <row r="64" spans="21:59">
      <c r="U64" s="21"/>
      <c r="V64" s="10">
        <v>0.25</v>
      </c>
      <c r="W64" s="10">
        <v>0.5</v>
      </c>
      <c r="X64" s="10">
        <v>0.75</v>
      </c>
      <c r="Y64" s="10">
        <v>1</v>
      </c>
      <c r="Z64" s="10">
        <v>1.25</v>
      </c>
      <c r="AA64" s="10">
        <v>1.5</v>
      </c>
      <c r="AB64" s="10">
        <v>1.75</v>
      </c>
      <c r="AC64" s="23" t="s">
        <v>49</v>
      </c>
      <c r="AE64" s="21"/>
      <c r="AF64" s="10"/>
      <c r="AG64" s="10"/>
      <c r="AH64" s="10"/>
      <c r="AI64" s="10"/>
      <c r="AJ64" s="10"/>
      <c r="AK64" s="10"/>
      <c r="AL64" s="10"/>
      <c r="AM64" s="22"/>
      <c r="AO64" s="21"/>
      <c r="AP64" s="10"/>
      <c r="AQ64" s="10"/>
      <c r="AR64" s="10"/>
      <c r="AS64" s="10"/>
      <c r="AT64" s="10"/>
      <c r="AU64" s="10"/>
      <c r="AV64" s="10"/>
      <c r="AW64" s="22"/>
      <c r="AY64" s="21"/>
      <c r="AZ64" s="10"/>
      <c r="BA64" s="10"/>
      <c r="BB64" s="10"/>
      <c r="BC64" s="10"/>
      <c r="BD64" s="10"/>
      <c r="BE64" s="10"/>
      <c r="BF64" s="10"/>
      <c r="BG64" s="22"/>
    </row>
    <row r="65" spans="21:59">
      <c r="U65" t="s">
        <v>75</v>
      </c>
      <c r="V65" s="10">
        <f>ABS(V45-V55)^2</f>
        <v>1.4196286126826085E-7</v>
      </c>
      <c r="W65" s="10">
        <f t="shared" ref="W65:AB65" si="13">ABS(W45-W55)^2</f>
        <v>1.4393851476253813E-6</v>
      </c>
      <c r="X65" s="10">
        <f t="shared" si="13"/>
        <v>1.1037851203689407E-7</v>
      </c>
      <c r="Y65" s="10">
        <f t="shared" si="13"/>
        <v>1.3090991407900324E-6</v>
      </c>
      <c r="Z65" s="10">
        <f t="shared" si="13"/>
        <v>5.934826079665201E-7</v>
      </c>
      <c r="AA65" s="10">
        <f t="shared" si="13"/>
        <v>1.2057440389686557E-7</v>
      </c>
      <c r="AB65" s="10">
        <f t="shared" si="13"/>
        <v>5.7813822462172851E-7</v>
      </c>
      <c r="AC65" s="22">
        <f t="shared" ref="AC65:AC68" si="14">SUM(V65:AB65)</f>
        <v>4.2930208982056829E-6</v>
      </c>
      <c r="AE65" s="21"/>
      <c r="AF65" s="10"/>
      <c r="AG65" s="26"/>
      <c r="AH65" s="10"/>
      <c r="AI65" s="10"/>
      <c r="AJ65" s="10"/>
      <c r="AK65" s="10"/>
      <c r="AL65" s="10"/>
      <c r="AM65" s="22"/>
      <c r="AO65" s="21"/>
      <c r="AP65" s="10"/>
      <c r="AQ65" s="26"/>
      <c r="AR65" s="10"/>
      <c r="AS65" s="10"/>
      <c r="AT65" s="10"/>
      <c r="AU65" s="10"/>
      <c r="AV65" s="10"/>
      <c r="AW65" s="22"/>
      <c r="AY65" s="21"/>
      <c r="AZ65" s="10"/>
      <c r="BA65" s="26"/>
      <c r="BB65" s="10"/>
      <c r="BC65" s="10"/>
      <c r="BD65" s="10"/>
      <c r="BE65" s="10"/>
      <c r="BF65" s="10"/>
      <c r="BG65" s="22"/>
    </row>
    <row r="66" spans="21:59">
      <c r="U66" t="s">
        <v>62</v>
      </c>
      <c r="V66" s="10">
        <f t="shared" ref="V66:AB68" si="15">ABS(V46-V56)^2</f>
        <v>2.2440662614260908E-9</v>
      </c>
      <c r="W66" s="10">
        <f t="shared" si="15"/>
        <v>4.7756821365612377E-7</v>
      </c>
      <c r="X66" s="10">
        <f t="shared" si="15"/>
        <v>1.0193096179961781E-8</v>
      </c>
      <c r="Y66" s="10">
        <f t="shared" si="15"/>
        <v>1.2177224652409602E-6</v>
      </c>
      <c r="Z66" s="10">
        <f t="shared" si="15"/>
        <v>3.4399768502772389E-8</v>
      </c>
      <c r="AA66" s="10">
        <f t="shared" si="15"/>
        <v>4.4228939452475533E-8</v>
      </c>
      <c r="AB66" s="10">
        <f t="shared" si="15"/>
        <v>3.1914447406731542E-7</v>
      </c>
      <c r="AC66" s="22">
        <f t="shared" si="14"/>
        <v>2.1055010233610347E-6</v>
      </c>
      <c r="AE66" s="21"/>
      <c r="AF66" s="10"/>
      <c r="AG66" s="26"/>
      <c r="AH66" s="10"/>
      <c r="AI66" s="10"/>
      <c r="AJ66" s="10"/>
      <c r="AK66" s="10"/>
      <c r="AL66" s="10"/>
      <c r="AM66" s="22"/>
      <c r="AO66" s="21"/>
      <c r="AP66" s="10"/>
      <c r="AQ66" s="26"/>
      <c r="AR66" s="10"/>
      <c r="AS66" s="10"/>
      <c r="AT66" s="10"/>
      <c r="AU66" s="10"/>
      <c r="AV66" s="10"/>
      <c r="AW66" s="22"/>
      <c r="AY66" s="21"/>
      <c r="AZ66" s="10"/>
      <c r="BA66" s="26"/>
      <c r="BB66" s="10"/>
      <c r="BC66" s="10"/>
      <c r="BD66" s="10"/>
      <c r="BE66" s="10"/>
      <c r="BF66" s="10"/>
      <c r="BG66" s="22"/>
    </row>
    <row r="67" spans="21:59">
      <c r="U67" t="s">
        <v>63</v>
      </c>
      <c r="V67" s="10">
        <f t="shared" si="15"/>
        <v>3.5972517493929921E-8</v>
      </c>
      <c r="W67" s="10">
        <f t="shared" si="15"/>
        <v>7.4669453131503442E-10</v>
      </c>
      <c r="X67" s="10">
        <f t="shared" si="15"/>
        <v>2.2621331670499433E-9</v>
      </c>
      <c r="Y67" s="10">
        <f t="shared" si="15"/>
        <v>4.8606605587017764E-8</v>
      </c>
      <c r="Z67" s="10">
        <f t="shared" si="15"/>
        <v>3.6212660135405263E-8</v>
      </c>
      <c r="AA67" s="10">
        <f t="shared" si="15"/>
        <v>2.4983148118997257E-8</v>
      </c>
      <c r="AB67" s="10">
        <f t="shared" si="15"/>
        <v>2.7365267901654982E-8</v>
      </c>
      <c r="AC67" s="22">
        <f t="shared" si="14"/>
        <v>1.7614902693537018E-7</v>
      </c>
      <c r="AE67" s="27"/>
      <c r="AF67" s="28"/>
      <c r="AG67" s="29"/>
      <c r="AH67" s="28"/>
      <c r="AI67" s="28"/>
      <c r="AJ67" s="28"/>
      <c r="AK67" s="28"/>
      <c r="AL67" s="28"/>
      <c r="AM67" s="30"/>
      <c r="AO67" s="27"/>
      <c r="AP67" s="28"/>
      <c r="AQ67" s="29"/>
      <c r="AR67" s="28"/>
      <c r="AS67" s="28"/>
      <c r="AT67" s="28"/>
      <c r="AU67" s="28"/>
      <c r="AV67" s="28"/>
      <c r="AW67" s="30"/>
      <c r="AY67" s="27"/>
      <c r="AZ67" s="28"/>
      <c r="BA67" s="29"/>
      <c r="BB67" s="28"/>
      <c r="BC67" s="28"/>
      <c r="BD67" s="28"/>
      <c r="BE67" s="28"/>
      <c r="BF67" s="28"/>
      <c r="BG67" s="30"/>
    </row>
    <row r="68" spans="21:59">
      <c r="U68" t="s">
        <v>64</v>
      </c>
      <c r="V68" s="10">
        <f t="shared" si="15"/>
        <v>9.0000254646106363E-7</v>
      </c>
      <c r="W68" s="10">
        <f t="shared" si="15"/>
        <v>2.4392212351082156E-6</v>
      </c>
      <c r="X68" s="10">
        <f t="shared" si="15"/>
        <v>1.7963966899012159E-7</v>
      </c>
      <c r="Y68" s="10">
        <f t="shared" si="15"/>
        <v>1.9920317742549302E-6</v>
      </c>
      <c r="Z68" s="10">
        <f t="shared" si="15"/>
        <v>3.4225320900546929E-6</v>
      </c>
      <c r="AA68" s="10">
        <f t="shared" si="15"/>
        <v>2.4535572564441791E-6</v>
      </c>
      <c r="AB68" s="10">
        <f t="shared" si="15"/>
        <v>2.5968113438186441E-7</v>
      </c>
      <c r="AC68" s="22">
        <f t="shared" si="14"/>
        <v>1.1646665705695067E-5</v>
      </c>
    </row>
    <row r="69" spans="21:59">
      <c r="U69" t="s">
        <v>65</v>
      </c>
      <c r="V69" s="10">
        <f t="shared" ref="V69:AB71" si="16">ABS(V49-V59)^2</f>
        <v>3.1972847689356613E-7</v>
      </c>
      <c r="W69" s="10">
        <f t="shared" si="16"/>
        <v>4.7743249862380935E-8</v>
      </c>
      <c r="X69" s="10">
        <f t="shared" si="16"/>
        <v>5.0381840000013052E-8</v>
      </c>
      <c r="Y69" s="10">
        <f t="shared" si="16"/>
        <v>7.7049708196664247E-8</v>
      </c>
      <c r="Z69" s="10">
        <f t="shared" si="16"/>
        <v>7.7170909239059325E-11</v>
      </c>
      <c r="AA69" s="10">
        <f t="shared" si="16"/>
        <v>1.3614295031590719E-7</v>
      </c>
      <c r="AB69" s="10">
        <f t="shared" si="16"/>
        <v>5.9131937057851231E-8</v>
      </c>
      <c r="AC69" s="22">
        <f>SUM(V69:AB69)</f>
        <v>6.9025533323562175E-7</v>
      </c>
    </row>
    <row r="70" spans="21:59">
      <c r="U70" t="s">
        <v>76</v>
      </c>
      <c r="V70" s="10">
        <f t="shared" si="16"/>
        <v>3.7813328929423895E-7</v>
      </c>
      <c r="W70" s="10">
        <f t="shared" si="16"/>
        <v>1.4022348206730223E-6</v>
      </c>
      <c r="X70" s="10">
        <f t="shared" si="16"/>
        <v>7.0920052595351704E-6</v>
      </c>
      <c r="Y70" s="10">
        <f t="shared" si="16"/>
        <v>2.0408613194999299E-5</v>
      </c>
      <c r="Z70" s="10">
        <f t="shared" si="16"/>
        <v>2.5294770153787476E-5</v>
      </c>
      <c r="AA70" s="10">
        <f t="shared" si="16"/>
        <v>4.7431733063180071E-5</v>
      </c>
      <c r="AB70" s="10">
        <f t="shared" si="16"/>
        <v>4.0339374797954061E-7</v>
      </c>
      <c r="AC70" s="22">
        <f t="shared" ref="AC70:AC71" si="17">SUM(V70:AB70)</f>
        <v>1.0241088352944881E-4</v>
      </c>
    </row>
    <row r="71" spans="21:59">
      <c r="U71" t="s">
        <v>77</v>
      </c>
      <c r="V71" s="10">
        <f t="shared" si="16"/>
        <v>9.3965566980653807E-8</v>
      </c>
      <c r="W71" s="10">
        <f t="shared" si="16"/>
        <v>1.0625924721072452E-7</v>
      </c>
      <c r="X71" s="10">
        <f t="shared" si="16"/>
        <v>3.5522662160698236E-6</v>
      </c>
      <c r="Y71" s="10">
        <f t="shared" si="16"/>
        <v>9.3361564508940099E-7</v>
      </c>
      <c r="Z71" s="10">
        <f t="shared" si="16"/>
        <v>3.9378065702128582E-6</v>
      </c>
      <c r="AA71" s="10">
        <f t="shared" si="16"/>
        <v>4.2268111260128154E-6</v>
      </c>
      <c r="AB71" s="10">
        <f t="shared" si="16"/>
        <v>1.0917548798775661E-6</v>
      </c>
      <c r="AC71" s="22">
        <f t="shared" si="17"/>
        <v>1.3942479251453841E-5</v>
      </c>
    </row>
    <row r="72" spans="21:59">
      <c r="U72" s="21"/>
      <c r="V72" s="10"/>
      <c r="W72" s="10"/>
      <c r="X72" s="10"/>
      <c r="Y72" s="10"/>
      <c r="Z72" s="10"/>
      <c r="AA72" s="10"/>
      <c r="AB72" s="10"/>
      <c r="AC72" s="22"/>
      <c r="AH72" t="s">
        <v>13</v>
      </c>
      <c r="AI72">
        <v>1.7097360513271206E-2</v>
      </c>
      <c r="AJ72">
        <v>3.4917859637091204E-5</v>
      </c>
    </row>
    <row r="73" spans="21:59">
      <c r="U73" s="21" t="s">
        <v>46</v>
      </c>
      <c r="V73" s="10">
        <v>4.7507625932949283E-3</v>
      </c>
      <c r="W73" s="10" t="s">
        <v>47</v>
      </c>
      <c r="X73" s="10">
        <v>1.3348439652983288</v>
      </c>
      <c r="Y73" s="17" t="s">
        <v>99</v>
      </c>
      <c r="Z73" s="10"/>
      <c r="AA73" s="10"/>
      <c r="AB73" s="10"/>
      <c r="AC73" s="22"/>
      <c r="AH73" t="s">
        <v>23</v>
      </c>
      <c r="AI73">
        <v>1.2990807591280371</v>
      </c>
      <c r="AJ73">
        <v>4.1642404466364447E-6</v>
      </c>
    </row>
    <row r="74" spans="21:59">
      <c r="U74" s="21" t="s">
        <v>46</v>
      </c>
      <c r="V74" s="10">
        <v>5.4454898186306741E-3</v>
      </c>
      <c r="W74" s="10" t="s">
        <v>47</v>
      </c>
      <c r="X74" s="10">
        <v>2.1267854099630652</v>
      </c>
      <c r="Y74" s="17" t="s">
        <v>99</v>
      </c>
      <c r="Z74" s="10"/>
      <c r="AA74" s="10"/>
      <c r="AB74" s="10"/>
      <c r="AC74" s="22"/>
      <c r="AH74" t="s">
        <v>24</v>
      </c>
      <c r="AI74">
        <v>1.6107506016049173</v>
      </c>
      <c r="AJ74">
        <v>1.7053540801159952E-5</v>
      </c>
    </row>
    <row r="75" spans="21:59">
      <c r="U75" s="21" t="s">
        <v>46</v>
      </c>
      <c r="V75" s="10">
        <v>4.8711720817474812E-3</v>
      </c>
      <c r="W75" s="10" t="s">
        <v>47</v>
      </c>
      <c r="X75" s="10">
        <v>2.1793444213054087</v>
      </c>
      <c r="Y75" s="17" t="s">
        <v>100</v>
      </c>
      <c r="Z75" s="10"/>
      <c r="AA75" s="10"/>
      <c r="AB75" s="10"/>
      <c r="AC75" s="22"/>
    </row>
    <row r="76" spans="21:59">
      <c r="U76" s="21" t="s">
        <v>46</v>
      </c>
      <c r="V76" s="10">
        <v>9.5837169313368348E-3</v>
      </c>
      <c r="W76" s="10" t="s">
        <v>47</v>
      </c>
      <c r="X76" s="24">
        <v>2.8053049013127254</v>
      </c>
      <c r="Y76" s="17" t="s">
        <v>100</v>
      </c>
      <c r="Z76" s="10"/>
      <c r="AA76" s="10"/>
      <c r="AB76" s="10"/>
      <c r="AC76" s="22"/>
    </row>
    <row r="77" spans="21:59">
      <c r="U77" s="21" t="s">
        <v>46</v>
      </c>
      <c r="V77" s="10">
        <v>8.1310704751948987E-2</v>
      </c>
      <c r="W77" s="10" t="s">
        <v>47</v>
      </c>
      <c r="X77" s="10">
        <v>0.34216826093394348</v>
      </c>
      <c r="Y77" s="17" t="s">
        <v>101</v>
      </c>
      <c r="Z77" s="10"/>
      <c r="AA77" s="10"/>
      <c r="AB77" s="10"/>
      <c r="AC77" s="22"/>
      <c r="AG77" t="s">
        <v>13</v>
      </c>
    </row>
    <row r="78" spans="21:59">
      <c r="U78" s="21" t="s">
        <v>46</v>
      </c>
      <c r="V78" s="10">
        <v>9.0017667723231772E-3</v>
      </c>
      <c r="W78" s="10" t="s">
        <v>47</v>
      </c>
      <c r="X78" s="10">
        <v>6.4820865658700892</v>
      </c>
      <c r="Y78" s="16" t="s">
        <v>11</v>
      </c>
      <c r="Z78" s="10"/>
      <c r="AA78" s="10"/>
      <c r="AB78" s="10"/>
      <c r="AC78" s="22" t="s">
        <v>117</v>
      </c>
      <c r="AG78" t="s">
        <v>23</v>
      </c>
    </row>
    <row r="79" spans="21:59">
      <c r="U79" s="21" t="s">
        <v>46</v>
      </c>
      <c r="V79" s="10">
        <v>6.9282004379386149E-3</v>
      </c>
      <c r="W79" s="10" t="s">
        <v>47</v>
      </c>
      <c r="X79" s="10">
        <v>6.4995544763080773</v>
      </c>
      <c r="Y79" s="17" t="s">
        <v>11</v>
      </c>
      <c r="Z79" s="10"/>
      <c r="AA79" s="10"/>
      <c r="AB79" s="10"/>
      <c r="AC79" s="22"/>
      <c r="AG79" t="s">
        <v>24</v>
      </c>
    </row>
    <row r="80" spans="21:59">
      <c r="U80" s="21"/>
      <c r="V80" s="10"/>
      <c r="W80" s="10"/>
      <c r="X80" s="10"/>
      <c r="Y80" s="10"/>
      <c r="Z80" s="10"/>
      <c r="AA80" s="10"/>
      <c r="AB80" s="10"/>
      <c r="AC80" s="22"/>
    </row>
    <row r="81" spans="21:29">
      <c r="U81" s="21" t="s">
        <v>48</v>
      </c>
      <c r="V81" s="10">
        <f t="shared" ref="V81:V84" si="18">V73*X73</f>
        <v>6.3415267782247738E-3</v>
      </c>
      <c r="W81" s="17" t="s">
        <v>99</v>
      </c>
      <c r="X81" s="10"/>
      <c r="Y81" s="10"/>
      <c r="Z81" s="10"/>
      <c r="AA81" s="28">
        <f t="shared" ref="AA81:AA86" si="19">V81/MAX($V$81:$V$87)</f>
        <v>0.10868040484364369</v>
      </c>
      <c r="AB81" s="17" t="s">
        <v>126</v>
      </c>
      <c r="AC81" s="22"/>
    </row>
    <row r="82" spans="21:29">
      <c r="U82" s="21" t="s">
        <v>48</v>
      </c>
      <c r="V82" s="10">
        <f t="shared" si="18"/>
        <v>1.1581388296366136E-2</v>
      </c>
      <c r="W82" s="17" t="s">
        <v>99</v>
      </c>
      <c r="X82" s="10"/>
      <c r="Y82" s="10"/>
      <c r="Z82" s="10"/>
      <c r="AA82" s="28">
        <f t="shared" si="19"/>
        <v>0.19848058877910416</v>
      </c>
      <c r="AB82" s="17" t="s">
        <v>127</v>
      </c>
      <c r="AC82" s="22"/>
    </row>
    <row r="83" spans="21:29">
      <c r="U83" s="21" t="s">
        <v>48</v>
      </c>
      <c r="V83" s="10">
        <f t="shared" si="18"/>
        <v>1.0615961701575027E-2</v>
      </c>
      <c r="W83" s="17" t="s">
        <v>100</v>
      </c>
      <c r="X83" s="10"/>
      <c r="Y83" s="10"/>
      <c r="Z83" s="10"/>
      <c r="AA83" s="28">
        <f t="shared" si="19"/>
        <v>0.18193521148463346</v>
      </c>
      <c r="AB83" s="17" t="s">
        <v>128</v>
      </c>
      <c r="AC83" s="22"/>
    </row>
    <row r="84" spans="21:29">
      <c r="U84" s="21" t="s">
        <v>48</v>
      </c>
      <c r="V84" s="10">
        <f t="shared" si="18"/>
        <v>2.6885248080272976E-2</v>
      </c>
      <c r="W84" s="17" t="s">
        <v>100</v>
      </c>
      <c r="X84" s="10"/>
      <c r="Y84" s="10"/>
      <c r="Z84" s="10"/>
      <c r="AA84" s="28">
        <f t="shared" si="19"/>
        <v>0.46075649411730601</v>
      </c>
      <c r="AB84" s="17" t="s">
        <v>129</v>
      </c>
      <c r="AC84" s="22"/>
    </row>
    <row r="85" spans="21:29">
      <c r="U85" s="21" t="s">
        <v>48</v>
      </c>
      <c r="V85" s="10">
        <f>V77*X77</f>
        <v>2.7821942440287718E-2</v>
      </c>
      <c r="W85" s="17" t="s">
        <v>101</v>
      </c>
      <c r="X85" s="10"/>
      <c r="Y85" s="10"/>
      <c r="Z85" s="10" t="s">
        <v>53</v>
      </c>
      <c r="AA85" s="28">
        <f t="shared" si="19"/>
        <v>0.47680946145802855</v>
      </c>
      <c r="AB85" s="17" t="s">
        <v>101</v>
      </c>
      <c r="AC85" s="22"/>
    </row>
    <row r="86" spans="21:29">
      <c r="U86" s="21" t="s">
        <v>48</v>
      </c>
      <c r="V86" s="10">
        <f>V78*X78</f>
        <v>5.8350231463971822E-2</v>
      </c>
      <c r="W86" s="16" t="s">
        <v>11</v>
      </c>
      <c r="X86" s="10"/>
      <c r="Y86" s="10"/>
      <c r="Z86" s="10" t="s">
        <v>53</v>
      </c>
      <c r="AA86" s="28">
        <f t="shared" si="19"/>
        <v>1</v>
      </c>
      <c r="AB86" s="16" t="s">
        <v>125</v>
      </c>
      <c r="AC86" s="22"/>
    </row>
    <row r="87" spans="21:29">
      <c r="U87" s="27" t="s">
        <v>48</v>
      </c>
      <c r="V87" s="28">
        <f>V79*X79</f>
        <v>4.5030216169163508E-2</v>
      </c>
      <c r="W87" s="17" t="s">
        <v>11</v>
      </c>
      <c r="X87" s="28"/>
      <c r="Y87" s="28"/>
      <c r="Z87" s="28" t="s">
        <v>53</v>
      </c>
      <c r="AA87" s="28">
        <f>V87/MAX($V$81:$V$87)</f>
        <v>0.77172300845057118</v>
      </c>
      <c r="AB87" s="17" t="s">
        <v>11</v>
      </c>
      <c r="AC87" s="30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9B92-70D7-4982-82B3-4EDC1241B1E8}">
  <dimension ref="A1:Y137"/>
  <sheetViews>
    <sheetView topLeftCell="A112" zoomScale="85" zoomScaleNormal="85" workbookViewId="0">
      <selection activeCell="R13" sqref="R13:Y20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78</v>
      </c>
      <c r="D14" s="1">
        <v>0.25</v>
      </c>
      <c r="E14" s="6">
        <v>56497.372199999998</v>
      </c>
      <c r="F14" s="12"/>
      <c r="G14" s="5">
        <v>1</v>
      </c>
      <c r="H14" s="1" t="s">
        <v>78</v>
      </c>
      <c r="I14" s="1">
        <v>0.26</v>
      </c>
      <c r="J14" s="6">
        <v>58458.144699999997</v>
      </c>
      <c r="L14" s="1" t="s">
        <v>73</v>
      </c>
      <c r="M14">
        <f t="shared" ref="M14:M20" si="0">(E23-E14)</f>
        <v>1845.0535999999993</v>
      </c>
      <c r="N14">
        <f t="shared" ref="N14:N20" si="1">(J23-J14)</f>
        <v>19.032000000006519</v>
      </c>
      <c r="O14">
        <f t="shared" ref="O14:O20" si="2">(N14-M14)/J23</f>
        <v>-3.1226227103402424E-2</v>
      </c>
      <c r="R14" s="1" t="s">
        <v>73</v>
      </c>
      <c r="S14">
        <f t="shared" ref="S14:S20" si="3">O14</f>
        <v>-3.1226227103402424E-2</v>
      </c>
      <c r="T14">
        <f t="shared" ref="T14:T20" si="4">O32</f>
        <v>1.854984073066415E-3</v>
      </c>
      <c r="U14">
        <f t="shared" ref="U14:U20" si="5">O50</f>
        <v>1.7371669094355191E-3</v>
      </c>
      <c r="V14">
        <f t="shared" ref="V14:V20" si="6">O68</f>
        <v>2.762480058598445E-3</v>
      </c>
      <c r="W14">
        <f t="shared" ref="W14:W20" si="7">O86</f>
        <v>3.7675512312234484E-3</v>
      </c>
      <c r="X14">
        <f t="shared" ref="X14:X20" si="8">O104</f>
        <v>1.5755380586786954E-3</v>
      </c>
      <c r="Y14">
        <f t="shared" ref="Y14:Y20" si="9">O122</f>
        <v>3.281158809367796E-3</v>
      </c>
    </row>
    <row r="15" spans="1:25" ht="24">
      <c r="B15" s="5">
        <v>2</v>
      </c>
      <c r="C15" s="1" t="s">
        <v>79</v>
      </c>
      <c r="D15" s="1">
        <v>0.18</v>
      </c>
      <c r="E15" s="6">
        <v>40273.737200000003</v>
      </c>
      <c r="F15" s="12"/>
      <c r="G15" s="5">
        <v>2</v>
      </c>
      <c r="H15" s="1" t="s">
        <v>79</v>
      </c>
      <c r="I15" s="1">
        <v>0.18</v>
      </c>
      <c r="J15" s="6">
        <v>39857.117299999998</v>
      </c>
      <c r="L15" s="1" t="s">
        <v>74</v>
      </c>
      <c r="M15">
        <f t="shared" si="0"/>
        <v>2936.191899999998</v>
      </c>
      <c r="N15">
        <f t="shared" si="1"/>
        <v>3324.1197000000029</v>
      </c>
      <c r="O15">
        <f t="shared" si="2"/>
        <v>8.9837120692027629E-3</v>
      </c>
      <c r="R15" s="1" t="s">
        <v>74</v>
      </c>
      <c r="S15">
        <f t="shared" si="3"/>
        <v>8.9837120692027629E-3</v>
      </c>
      <c r="T15">
        <f t="shared" si="4"/>
        <v>1.0087292345282856E-3</v>
      </c>
      <c r="U15">
        <f t="shared" si="5"/>
        <v>2.1635476463588311E-3</v>
      </c>
      <c r="V15">
        <f t="shared" si="6"/>
        <v>3.6239192986898838E-3</v>
      </c>
      <c r="W15">
        <f t="shared" si="7"/>
        <v>3.2569858713551616E-3</v>
      </c>
      <c r="X15">
        <f t="shared" si="8"/>
        <v>3.121510806804209E-3</v>
      </c>
      <c r="Y15">
        <f t="shared" si="9"/>
        <v>-1.3558371550868658E-3</v>
      </c>
    </row>
    <row r="16" spans="1:25" ht="24">
      <c r="B16" s="5">
        <v>3</v>
      </c>
      <c r="C16" s="1" t="s">
        <v>80</v>
      </c>
      <c r="D16" s="1">
        <v>0.09</v>
      </c>
      <c r="E16" s="6">
        <v>19502.663499999999</v>
      </c>
      <c r="F16" s="12"/>
      <c r="G16" s="5">
        <v>3</v>
      </c>
      <c r="H16" s="1" t="s">
        <v>80</v>
      </c>
      <c r="I16" s="1">
        <v>0.09</v>
      </c>
      <c r="J16" s="6">
        <v>21083.679</v>
      </c>
      <c r="L16" s="1" t="s">
        <v>75</v>
      </c>
      <c r="M16">
        <f t="shared" si="0"/>
        <v>1416.3857000000025</v>
      </c>
      <c r="N16">
        <f t="shared" si="1"/>
        <v>339.07790000000023</v>
      </c>
      <c r="O16">
        <f t="shared" si="2"/>
        <v>-5.0288009383143505E-2</v>
      </c>
      <c r="R16" s="1" t="s">
        <v>75</v>
      </c>
      <c r="S16">
        <f t="shared" si="3"/>
        <v>-5.0288009383143505E-2</v>
      </c>
      <c r="T16">
        <f t="shared" si="4"/>
        <v>5.0376016790133872E-3</v>
      </c>
      <c r="U16">
        <f t="shared" si="5"/>
        <v>6.4463740748208365E-3</v>
      </c>
      <c r="V16">
        <f t="shared" si="6"/>
        <v>7.9071003157769621E-3</v>
      </c>
      <c r="W16">
        <f t="shared" si="7"/>
        <v>9.1110079324546248E-3</v>
      </c>
      <c r="X16">
        <f t="shared" si="8"/>
        <v>8.3936711228030196E-3</v>
      </c>
      <c r="Y16">
        <f t="shared" si="9"/>
        <v>7.9976992024231724E-3</v>
      </c>
    </row>
    <row r="17" spans="2:25" ht="24">
      <c r="B17" s="5">
        <v>4</v>
      </c>
      <c r="C17" s="1" t="s">
        <v>81</v>
      </c>
      <c r="D17" s="1">
        <v>0.22</v>
      </c>
      <c r="E17" s="6">
        <v>49667.298300000002</v>
      </c>
      <c r="F17" s="12"/>
      <c r="G17" s="5">
        <v>4</v>
      </c>
      <c r="H17" s="1" t="s">
        <v>81</v>
      </c>
      <c r="I17" s="1">
        <v>0.22</v>
      </c>
      <c r="J17" s="6">
        <v>48859.7042</v>
      </c>
      <c r="L17" s="1" t="s">
        <v>62</v>
      </c>
      <c r="M17">
        <f t="shared" si="0"/>
        <v>634.44449999999779</v>
      </c>
      <c r="N17">
        <f t="shared" si="1"/>
        <v>1729.5719000000026</v>
      </c>
      <c r="O17">
        <f t="shared" si="2"/>
        <v>2.1647421833735327E-2</v>
      </c>
      <c r="R17" s="1" t="s">
        <v>62</v>
      </c>
      <c r="S17">
        <f t="shared" si="3"/>
        <v>2.1647421833735327E-2</v>
      </c>
      <c r="T17">
        <f t="shared" si="4"/>
        <v>1.7123424408987675E-3</v>
      </c>
      <c r="U17">
        <f t="shared" si="5"/>
        <v>3.324979157668652E-3</v>
      </c>
      <c r="V17">
        <f t="shared" si="6"/>
        <v>4.0196095437719185E-3</v>
      </c>
      <c r="W17">
        <f t="shared" si="7"/>
        <v>3.4193974082003843E-3</v>
      </c>
      <c r="X17">
        <f t="shared" si="8"/>
        <v>2.6952556863902165E-3</v>
      </c>
      <c r="Y17">
        <f t="shared" si="9"/>
        <v>3.1301322825047408E-3</v>
      </c>
    </row>
    <row r="18" spans="2:25" ht="24">
      <c r="B18" s="5">
        <v>5</v>
      </c>
      <c r="C18" s="1" t="s">
        <v>82</v>
      </c>
      <c r="D18" s="1">
        <v>1.1000000000000001</v>
      </c>
      <c r="E18" s="6">
        <v>249697.49340000001</v>
      </c>
      <c r="F18" s="12"/>
      <c r="G18" s="5">
        <v>5</v>
      </c>
      <c r="H18" s="1" t="s">
        <v>82</v>
      </c>
      <c r="I18" s="1">
        <v>1.0900000000000001</v>
      </c>
      <c r="J18" s="6">
        <v>247199.8389</v>
      </c>
      <c r="L18" s="1" t="s">
        <v>63</v>
      </c>
      <c r="M18">
        <f t="shared" si="0"/>
        <v>2367.5114999999932</v>
      </c>
      <c r="N18">
        <f t="shared" si="1"/>
        <v>3751.9200999999885</v>
      </c>
      <c r="O18">
        <f t="shared" si="2"/>
        <v>5.5166323819232331E-3</v>
      </c>
      <c r="R18" s="1" t="s">
        <v>63</v>
      </c>
      <c r="S18">
        <f t="shared" si="3"/>
        <v>5.5166323819232331E-3</v>
      </c>
      <c r="T18">
        <f t="shared" si="4"/>
        <v>6.3291520614734329E-4</v>
      </c>
      <c r="U18">
        <f t="shared" si="5"/>
        <v>1.4969523428899195E-3</v>
      </c>
      <c r="V18">
        <f t="shared" si="6"/>
        <v>1.0049452862214078E-3</v>
      </c>
      <c r="W18">
        <f t="shared" si="7"/>
        <v>8.5983805098691958E-4</v>
      </c>
      <c r="X18">
        <f t="shared" si="8"/>
        <v>9.5712133199708251E-4</v>
      </c>
      <c r="Y18">
        <f t="shared" si="9"/>
        <v>8.2171257656562602E-4</v>
      </c>
    </row>
    <row r="19" spans="2:25" ht="24">
      <c r="B19" s="5">
        <v>6</v>
      </c>
      <c r="C19" s="1" t="s">
        <v>83</v>
      </c>
      <c r="D19" s="1">
        <v>0.06</v>
      </c>
      <c r="E19" s="6">
        <v>13510.373600000001</v>
      </c>
      <c r="F19" s="12"/>
      <c r="G19" s="5">
        <v>6</v>
      </c>
      <c r="H19" s="1" t="s">
        <v>83</v>
      </c>
      <c r="I19" s="1">
        <v>0.06</v>
      </c>
      <c r="J19" s="6">
        <v>13971.087</v>
      </c>
      <c r="L19" s="1" t="s">
        <v>64</v>
      </c>
      <c r="M19">
        <f t="shared" si="0"/>
        <v>2736.7002999999986</v>
      </c>
      <c r="N19">
        <f t="shared" si="1"/>
        <v>2182.8227999999999</v>
      </c>
      <c r="O19">
        <f t="shared" si="2"/>
        <v>-3.4287519669077185E-2</v>
      </c>
      <c r="R19" s="1" t="s">
        <v>64</v>
      </c>
      <c r="S19">
        <f t="shared" si="3"/>
        <v>-3.4287519669077185E-2</v>
      </c>
      <c r="T19">
        <f t="shared" si="4"/>
        <v>2.6534116785192803E-3</v>
      </c>
      <c r="U19">
        <f t="shared" si="5"/>
        <v>3.6821675395794845E-3</v>
      </c>
      <c r="V19">
        <f t="shared" si="6"/>
        <v>2.4434615484510789E-3</v>
      </c>
      <c r="W19">
        <f t="shared" si="7"/>
        <v>1.463386436402147E-3</v>
      </c>
      <c r="X19">
        <f t="shared" si="8"/>
        <v>2.281607942283615E-3</v>
      </c>
      <c r="Y19">
        <f t="shared" si="9"/>
        <v>7.0030313902009404E-4</v>
      </c>
    </row>
    <row r="20" spans="2:25" ht="24">
      <c r="B20" s="7">
        <v>7</v>
      </c>
      <c r="C20" s="8" t="s">
        <v>84</v>
      </c>
      <c r="D20" s="8">
        <v>0.1</v>
      </c>
      <c r="E20" s="9">
        <v>22808.196199999998</v>
      </c>
      <c r="F20" s="12"/>
      <c r="G20" s="7">
        <v>7</v>
      </c>
      <c r="H20" s="8" t="s">
        <v>84</v>
      </c>
      <c r="I20" s="8">
        <v>0.1</v>
      </c>
      <c r="J20" s="9">
        <v>23125.6751</v>
      </c>
      <c r="L20" s="1" t="s">
        <v>65</v>
      </c>
      <c r="M20">
        <f t="shared" si="0"/>
        <v>4495.6339000000007</v>
      </c>
      <c r="N20">
        <f t="shared" si="1"/>
        <v>4277.0488000000005</v>
      </c>
      <c r="O20">
        <f t="shared" si="2"/>
        <v>-7.9767654046976055E-3</v>
      </c>
      <c r="R20" s="1" t="s">
        <v>65</v>
      </c>
      <c r="S20">
        <f t="shared" si="3"/>
        <v>-7.9767654046976055E-3</v>
      </c>
      <c r="T20">
        <f t="shared" si="4"/>
        <v>4.0468180773512216E-3</v>
      </c>
      <c r="U20">
        <f t="shared" si="5"/>
        <v>5.9875258590335071E-3</v>
      </c>
      <c r="V20">
        <f t="shared" si="6"/>
        <v>4.8937835982896657E-3</v>
      </c>
      <c r="W20">
        <f t="shared" si="7"/>
        <v>3.0998868088402652E-3</v>
      </c>
      <c r="X20">
        <f t="shared" si="8"/>
        <v>4.7744009761561106E-3</v>
      </c>
      <c r="Y20">
        <f t="shared" si="9"/>
        <v>1.7626673690270644E-3</v>
      </c>
    </row>
    <row r="21" spans="2:25">
      <c r="B21">
        <v>0.25</v>
      </c>
      <c r="C21" s="10" t="s">
        <v>5</v>
      </c>
      <c r="D21" s="10" t="s">
        <v>4</v>
      </c>
      <c r="E21" s="10"/>
      <c r="F21" s="10"/>
      <c r="G21">
        <v>0.25</v>
      </c>
      <c r="H21" s="10" t="s">
        <v>5</v>
      </c>
      <c r="I21" s="10" t="s">
        <v>6</v>
      </c>
      <c r="J21" s="10"/>
    </row>
    <row r="22" spans="2:2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25" ht="24">
      <c r="B23" s="5">
        <v>1</v>
      </c>
      <c r="C23" s="1" t="s">
        <v>78</v>
      </c>
      <c r="D23" s="1">
        <v>0.25</v>
      </c>
      <c r="E23" s="6">
        <v>58342.425799999997</v>
      </c>
      <c r="G23" s="5">
        <v>1</v>
      </c>
      <c r="H23" s="1" t="s">
        <v>78</v>
      </c>
      <c r="I23" s="1">
        <v>0.25</v>
      </c>
      <c r="J23" s="6">
        <v>58477.176700000004</v>
      </c>
    </row>
    <row r="24" spans="2:25" ht="24">
      <c r="B24" s="5">
        <v>2</v>
      </c>
      <c r="C24" s="1" t="s">
        <v>79</v>
      </c>
      <c r="D24" s="1">
        <v>0.18</v>
      </c>
      <c r="E24" s="6">
        <v>43209.929100000001</v>
      </c>
      <c r="G24" s="5">
        <v>2</v>
      </c>
      <c r="H24" s="1" t="s">
        <v>79</v>
      </c>
      <c r="I24" s="1">
        <v>0.18</v>
      </c>
      <c r="J24" s="6">
        <v>43181.237000000001</v>
      </c>
    </row>
    <row r="25" spans="2:25" ht="24">
      <c r="B25" s="5">
        <v>3</v>
      </c>
      <c r="C25" s="1" t="s">
        <v>80</v>
      </c>
      <c r="D25" s="1">
        <v>0.09</v>
      </c>
      <c r="E25" s="6">
        <v>20919.049200000001</v>
      </c>
      <c r="G25" s="5">
        <v>3</v>
      </c>
      <c r="H25" s="1" t="s">
        <v>80</v>
      </c>
      <c r="I25" s="1">
        <v>0.09</v>
      </c>
      <c r="J25" s="6">
        <v>21422.7569</v>
      </c>
    </row>
    <row r="26" spans="2:25" ht="24">
      <c r="B26" s="5">
        <v>4</v>
      </c>
      <c r="C26" s="1" t="s">
        <v>81</v>
      </c>
      <c r="D26" s="1">
        <v>0.21</v>
      </c>
      <c r="E26" s="6">
        <v>50301.7428</v>
      </c>
      <c r="G26" s="5">
        <v>4</v>
      </c>
      <c r="H26" s="1" t="s">
        <v>81</v>
      </c>
      <c r="I26" s="1">
        <v>0.22</v>
      </c>
      <c r="J26" s="6">
        <v>50589.276100000003</v>
      </c>
    </row>
    <row r="27" spans="2:25" ht="24">
      <c r="B27" s="5">
        <v>5</v>
      </c>
      <c r="C27" s="1" t="s">
        <v>82</v>
      </c>
      <c r="D27" s="1">
        <v>1.08</v>
      </c>
      <c r="E27" s="6">
        <v>252065.0049</v>
      </c>
      <c r="G27" s="5">
        <v>5</v>
      </c>
      <c r="H27" s="1" t="s">
        <v>82</v>
      </c>
      <c r="I27" s="1">
        <v>1.07</v>
      </c>
      <c r="J27" s="6">
        <v>250951.75899999999</v>
      </c>
    </row>
    <row r="28" spans="2:25" ht="24">
      <c r="B28" s="5">
        <v>6</v>
      </c>
      <c r="C28" s="1" t="s">
        <v>83</v>
      </c>
      <c r="D28" s="1">
        <v>7.0000000000000007E-2</v>
      </c>
      <c r="E28" s="6">
        <v>16247.073899999999</v>
      </c>
      <c r="G28" s="5">
        <v>6</v>
      </c>
      <c r="H28" s="1" t="s">
        <v>83</v>
      </c>
      <c r="I28" s="1">
        <v>7.0000000000000007E-2</v>
      </c>
      <c r="J28" s="6">
        <v>16153.909799999999</v>
      </c>
    </row>
    <row r="29" spans="2:25" ht="24">
      <c r="B29" s="7">
        <v>7</v>
      </c>
      <c r="C29" s="8" t="s">
        <v>84</v>
      </c>
      <c r="D29" s="8">
        <v>0.12</v>
      </c>
      <c r="E29" s="9">
        <v>27303.830099999999</v>
      </c>
      <c r="G29" s="7">
        <v>7</v>
      </c>
      <c r="H29" s="8" t="s">
        <v>84</v>
      </c>
      <c r="I29" s="8">
        <v>0.12</v>
      </c>
      <c r="J29" s="9">
        <v>27402.723900000001</v>
      </c>
    </row>
    <row r="30" spans="2:25">
      <c r="B30">
        <v>0.5</v>
      </c>
      <c r="C30" s="10" t="s">
        <v>3</v>
      </c>
      <c r="D30" s="10" t="s">
        <v>4</v>
      </c>
      <c r="G30">
        <v>0.5</v>
      </c>
      <c r="H30" s="10" t="s">
        <v>3</v>
      </c>
      <c r="I30" s="10" t="s">
        <v>6</v>
      </c>
    </row>
    <row r="31" spans="2:2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37</v>
      </c>
      <c r="M31" t="s">
        <v>4</v>
      </c>
      <c r="N31" t="s">
        <v>6</v>
      </c>
      <c r="O31" t="s">
        <v>36</v>
      </c>
    </row>
    <row r="32" spans="2:25" ht="24">
      <c r="B32" s="5">
        <v>1</v>
      </c>
      <c r="C32" s="1" t="s">
        <v>78</v>
      </c>
      <c r="D32" s="1">
        <v>3.14</v>
      </c>
      <c r="E32" s="6">
        <v>55081.614699999998</v>
      </c>
      <c r="G32" s="5">
        <v>1</v>
      </c>
      <c r="H32" s="1" t="s">
        <v>78</v>
      </c>
      <c r="I32" s="1">
        <v>3.15</v>
      </c>
      <c r="J32" s="6">
        <v>55239.3001</v>
      </c>
      <c r="L32" s="1" t="s">
        <v>73</v>
      </c>
      <c r="M32">
        <f t="shared" ref="M32:M38" si="10">(E41-E32)</f>
        <v>3930.7602000000043</v>
      </c>
      <c r="N32">
        <f t="shared" ref="N32:N38" si="11">(J41-J32)</f>
        <v>4040.7237000000023</v>
      </c>
      <c r="O32">
        <f t="shared" ref="O32:O38" si="12">(N32-M32)/J41</f>
        <v>1.854984073066415E-3</v>
      </c>
    </row>
    <row r="33" spans="2:15" ht="24">
      <c r="B33" s="5">
        <v>2</v>
      </c>
      <c r="C33" s="1" t="s">
        <v>79</v>
      </c>
      <c r="D33" s="1">
        <v>2.1</v>
      </c>
      <c r="E33" s="6">
        <v>36915.887799999997</v>
      </c>
      <c r="G33" s="5">
        <v>2</v>
      </c>
      <c r="H33" s="1" t="s">
        <v>79</v>
      </c>
      <c r="I33" s="1">
        <v>2.1</v>
      </c>
      <c r="J33" s="6">
        <v>36846.178500000002</v>
      </c>
      <c r="L33" s="1" t="s">
        <v>74</v>
      </c>
      <c r="M33">
        <f t="shared" si="10"/>
        <v>6325.9880000000048</v>
      </c>
      <c r="N33">
        <f t="shared" si="11"/>
        <v>6369.5809999999983</v>
      </c>
      <c r="O33">
        <f t="shared" si="12"/>
        <v>1.0087292345282856E-3</v>
      </c>
    </row>
    <row r="34" spans="2:15" ht="24">
      <c r="B34" s="5">
        <v>3</v>
      </c>
      <c r="C34" s="1" t="s">
        <v>80</v>
      </c>
      <c r="D34" s="1">
        <v>1.03</v>
      </c>
      <c r="E34" s="6">
        <v>18059.007900000001</v>
      </c>
      <c r="G34" s="5">
        <v>3</v>
      </c>
      <c r="H34" s="1" t="s">
        <v>80</v>
      </c>
      <c r="I34" s="1">
        <v>1.06</v>
      </c>
      <c r="J34" s="6">
        <v>18513.569599999999</v>
      </c>
      <c r="L34" s="1" t="s">
        <v>75</v>
      </c>
      <c r="M34">
        <f t="shared" si="10"/>
        <v>2879.9318999999996</v>
      </c>
      <c r="N34">
        <f t="shared" si="11"/>
        <v>2988.2495000000017</v>
      </c>
      <c r="O34">
        <f t="shared" si="12"/>
        <v>5.0376016790133872E-3</v>
      </c>
    </row>
    <row r="35" spans="2:15" ht="24">
      <c r="B35" s="5">
        <v>4</v>
      </c>
      <c r="C35" s="1" t="s">
        <v>81</v>
      </c>
      <c r="D35" s="1">
        <v>2.81</v>
      </c>
      <c r="E35" s="6">
        <v>49395.679499999998</v>
      </c>
      <c r="G35" s="5">
        <v>4</v>
      </c>
      <c r="H35" s="1" t="s">
        <v>81</v>
      </c>
      <c r="I35" s="1">
        <v>2.83</v>
      </c>
      <c r="J35" s="6">
        <v>49582.281499999997</v>
      </c>
      <c r="L35" s="1" t="s">
        <v>62</v>
      </c>
      <c r="M35">
        <f t="shared" si="10"/>
        <v>1335.4235000000044</v>
      </c>
      <c r="N35">
        <f t="shared" si="11"/>
        <v>1422.7616000000053</v>
      </c>
      <c r="O35">
        <f t="shared" si="12"/>
        <v>1.7123424408987675E-3</v>
      </c>
    </row>
    <row r="36" spans="2:15" ht="24">
      <c r="B36" s="5">
        <v>5</v>
      </c>
      <c r="C36" s="1" t="s">
        <v>82</v>
      </c>
      <c r="D36" s="1">
        <v>14.12</v>
      </c>
      <c r="E36" s="6">
        <v>247807.30970000001</v>
      </c>
      <c r="G36" s="5">
        <v>5</v>
      </c>
      <c r="H36" s="1" t="s">
        <v>82</v>
      </c>
      <c r="I36" s="1">
        <v>14.07</v>
      </c>
      <c r="J36" s="6">
        <v>246425.77480000001</v>
      </c>
      <c r="L36" s="1" t="s">
        <v>63</v>
      </c>
      <c r="M36">
        <f t="shared" si="10"/>
        <v>4622.0268999999971</v>
      </c>
      <c r="N36">
        <f t="shared" si="11"/>
        <v>4781.0194999999949</v>
      </c>
      <c r="O36">
        <f t="shared" si="12"/>
        <v>6.3291520614734329E-4</v>
      </c>
    </row>
    <row r="37" spans="2:15" ht="24">
      <c r="B37" s="5">
        <v>6</v>
      </c>
      <c r="C37" s="1" t="s">
        <v>83</v>
      </c>
      <c r="D37" s="1">
        <v>0.67</v>
      </c>
      <c r="E37" s="6">
        <v>11795.9681</v>
      </c>
      <c r="G37" s="5">
        <v>6</v>
      </c>
      <c r="H37" s="1" t="s">
        <v>83</v>
      </c>
      <c r="I37" s="1">
        <v>0.67</v>
      </c>
      <c r="J37" s="6">
        <v>11662.546200000001</v>
      </c>
      <c r="L37" s="1" t="s">
        <v>64</v>
      </c>
      <c r="M37">
        <f t="shared" si="10"/>
        <v>4469.2965999999997</v>
      </c>
      <c r="N37">
        <f t="shared" si="11"/>
        <v>4512.214899999999</v>
      </c>
      <c r="O37">
        <f t="shared" si="12"/>
        <v>2.6534116785192803E-3</v>
      </c>
    </row>
    <row r="38" spans="2:15" ht="24">
      <c r="B38" s="7">
        <v>7</v>
      </c>
      <c r="C38" s="8" t="s">
        <v>84</v>
      </c>
      <c r="D38" s="8">
        <v>1.1200000000000001</v>
      </c>
      <c r="E38" s="9">
        <v>19745.142500000002</v>
      </c>
      <c r="G38" s="7">
        <v>7</v>
      </c>
      <c r="H38" s="8" t="s">
        <v>84</v>
      </c>
      <c r="I38" s="8">
        <v>1.1200000000000001</v>
      </c>
      <c r="J38" s="9">
        <v>19700.494600000002</v>
      </c>
      <c r="L38" s="1" t="s">
        <v>65</v>
      </c>
      <c r="M38">
        <f t="shared" si="10"/>
        <v>7596.1250999999975</v>
      </c>
      <c r="N38">
        <f t="shared" si="11"/>
        <v>7707.0383999999976</v>
      </c>
      <c r="O38">
        <f t="shared" si="12"/>
        <v>4.0468180773512216E-3</v>
      </c>
    </row>
    <row r="39" spans="2:15">
      <c r="B39">
        <v>0.5</v>
      </c>
      <c r="C39" s="10" t="s">
        <v>5</v>
      </c>
      <c r="D39" s="10" t="s">
        <v>4</v>
      </c>
      <c r="G39">
        <v>0.5</v>
      </c>
      <c r="H39" s="10" t="s">
        <v>5</v>
      </c>
      <c r="I39" s="10" t="s">
        <v>6</v>
      </c>
    </row>
    <row r="40" spans="2:15">
      <c r="B40" s="2"/>
      <c r="C40" s="3" t="s">
        <v>0</v>
      </c>
      <c r="D40" s="3" t="s">
        <v>1</v>
      </c>
      <c r="E40" s="4" t="s">
        <v>2</v>
      </c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78</v>
      </c>
      <c r="D41" s="1">
        <v>0.25</v>
      </c>
      <c r="E41" s="6">
        <v>59012.374900000003</v>
      </c>
      <c r="G41" s="5">
        <v>1</v>
      </c>
      <c r="H41" s="1" t="s">
        <v>78</v>
      </c>
      <c r="I41" s="1">
        <v>0.25</v>
      </c>
      <c r="J41" s="6">
        <v>59280.023800000003</v>
      </c>
    </row>
    <row r="42" spans="2:15" ht="24">
      <c r="B42" s="5">
        <v>2</v>
      </c>
      <c r="C42" s="1" t="s">
        <v>79</v>
      </c>
      <c r="D42" s="1">
        <v>0.18</v>
      </c>
      <c r="E42" s="6">
        <v>43241.875800000002</v>
      </c>
      <c r="G42" s="5">
        <v>2</v>
      </c>
      <c r="H42" s="1" t="s">
        <v>79</v>
      </c>
      <c r="I42" s="1">
        <v>0.18</v>
      </c>
      <c r="J42" s="6">
        <v>43215.7595</v>
      </c>
    </row>
    <row r="43" spans="2:15" ht="24">
      <c r="B43" s="5">
        <v>3</v>
      </c>
      <c r="C43" s="1" t="s">
        <v>80</v>
      </c>
      <c r="D43" s="1">
        <v>0.09</v>
      </c>
      <c r="E43" s="6">
        <v>20938.9398</v>
      </c>
      <c r="G43" s="5">
        <v>3</v>
      </c>
      <c r="H43" s="1" t="s">
        <v>80</v>
      </c>
      <c r="I43" s="1">
        <v>0.09</v>
      </c>
      <c r="J43" s="6">
        <v>21501.819100000001</v>
      </c>
    </row>
    <row r="44" spans="2:15" ht="24">
      <c r="B44" s="5">
        <v>4</v>
      </c>
      <c r="C44" s="1" t="s">
        <v>81</v>
      </c>
      <c r="D44" s="1">
        <v>0.22</v>
      </c>
      <c r="E44" s="6">
        <v>50731.103000000003</v>
      </c>
      <c r="G44" s="5">
        <v>4</v>
      </c>
      <c r="H44" s="1" t="s">
        <v>81</v>
      </c>
      <c r="I44" s="1">
        <v>0.22</v>
      </c>
      <c r="J44" s="6">
        <v>51005.043100000003</v>
      </c>
    </row>
    <row r="45" spans="2:15" ht="24">
      <c r="B45" s="5">
        <v>5</v>
      </c>
      <c r="C45" s="1" t="s">
        <v>82</v>
      </c>
      <c r="D45" s="1">
        <v>1.07</v>
      </c>
      <c r="E45" s="6">
        <v>252429.33660000001</v>
      </c>
      <c r="G45" s="5">
        <v>5</v>
      </c>
      <c r="H45" s="1" t="s">
        <v>82</v>
      </c>
      <c r="I45" s="1">
        <v>1.07</v>
      </c>
      <c r="J45" s="6">
        <v>251206.79430000001</v>
      </c>
    </row>
    <row r="46" spans="2:15" ht="24">
      <c r="B46" s="5">
        <v>6</v>
      </c>
      <c r="C46" s="1" t="s">
        <v>83</v>
      </c>
      <c r="D46" s="1">
        <v>7.0000000000000007E-2</v>
      </c>
      <c r="E46" s="6">
        <v>16265.2647</v>
      </c>
      <c r="G46" s="5">
        <v>6</v>
      </c>
      <c r="H46" s="1" t="s">
        <v>83</v>
      </c>
      <c r="I46" s="1">
        <v>7.0000000000000007E-2</v>
      </c>
      <c r="J46" s="6">
        <v>16174.7611</v>
      </c>
    </row>
    <row r="47" spans="2:15" ht="24">
      <c r="B47" s="7">
        <v>7</v>
      </c>
      <c r="C47" s="8" t="s">
        <v>84</v>
      </c>
      <c r="D47" s="8">
        <v>0.12</v>
      </c>
      <c r="E47" s="9">
        <v>27341.267599999999</v>
      </c>
      <c r="G47" s="7">
        <v>7</v>
      </c>
      <c r="H47" s="8" t="s">
        <v>84</v>
      </c>
      <c r="I47" s="8">
        <v>0.12</v>
      </c>
      <c r="J47" s="9">
        <v>27407.532999999999</v>
      </c>
    </row>
    <row r="48" spans="2:15">
      <c r="B48">
        <v>0.75</v>
      </c>
      <c r="C48" s="10" t="s">
        <v>3</v>
      </c>
      <c r="D48" s="10" t="s">
        <v>4</v>
      </c>
      <c r="G48">
        <v>0.75</v>
      </c>
      <c r="H48" s="10" t="s">
        <v>3</v>
      </c>
      <c r="I48" s="10" t="s">
        <v>6</v>
      </c>
    </row>
    <row r="49" spans="2:15">
      <c r="B49" s="2"/>
      <c r="C49" s="3" t="s">
        <v>0</v>
      </c>
      <c r="D49" s="3" t="s">
        <v>1</v>
      </c>
      <c r="E49" s="4" t="s">
        <v>2</v>
      </c>
      <c r="G49" s="2"/>
      <c r="H49" s="3" t="s">
        <v>0</v>
      </c>
      <c r="I49" s="3" t="s">
        <v>1</v>
      </c>
      <c r="J49" s="4" t="s">
        <v>2</v>
      </c>
      <c r="L49" s="14" t="s">
        <v>37</v>
      </c>
      <c r="M49" t="s">
        <v>4</v>
      </c>
      <c r="N49" t="s">
        <v>6</v>
      </c>
      <c r="O49" t="s">
        <v>36</v>
      </c>
    </row>
    <row r="50" spans="2:15" ht="24">
      <c r="B50" s="5">
        <v>1</v>
      </c>
      <c r="C50" s="1" t="s">
        <v>78</v>
      </c>
      <c r="D50" s="1">
        <v>3.25</v>
      </c>
      <c r="E50" s="6">
        <v>53527.440799999997</v>
      </c>
      <c r="G50" s="5">
        <v>1</v>
      </c>
      <c r="H50" s="1" t="s">
        <v>78</v>
      </c>
      <c r="I50" s="1">
        <v>3.27</v>
      </c>
      <c r="J50" s="6">
        <v>53768.125</v>
      </c>
      <c r="L50" s="1" t="s">
        <v>73</v>
      </c>
      <c r="M50">
        <f t="shared" ref="M50:M56" si="13">(E59-E50)</f>
        <v>5823.8192000000054</v>
      </c>
      <c r="N50">
        <f t="shared" ref="N50:N56" si="14">(J59-J50)</f>
        <v>5927.5204999999987</v>
      </c>
      <c r="O50">
        <f t="shared" ref="O50:O56" si="15">(N50-M50)/J59</f>
        <v>1.7371669094355191E-3</v>
      </c>
    </row>
    <row r="51" spans="2:15" ht="24">
      <c r="B51" s="5">
        <v>2</v>
      </c>
      <c r="C51" s="1" t="s">
        <v>79</v>
      </c>
      <c r="D51" s="1">
        <v>2.08</v>
      </c>
      <c r="E51" s="6">
        <v>34258.888500000001</v>
      </c>
      <c r="G51" s="5">
        <v>2</v>
      </c>
      <c r="H51" s="1" t="s">
        <v>79</v>
      </c>
      <c r="I51" s="1">
        <v>2.0699999999999998</v>
      </c>
      <c r="J51" s="6">
        <v>34134.502800000002</v>
      </c>
      <c r="L51" s="1" t="s">
        <v>74</v>
      </c>
      <c r="M51">
        <f t="shared" si="13"/>
        <v>8935.4776999999958</v>
      </c>
      <c r="N51">
        <f t="shared" si="14"/>
        <v>9028.8636999999944</v>
      </c>
      <c r="O51">
        <f t="shared" si="15"/>
        <v>2.1635476463588311E-3</v>
      </c>
    </row>
    <row r="52" spans="2:15" ht="24">
      <c r="B52" s="5">
        <v>3</v>
      </c>
      <c r="C52" s="1" t="s">
        <v>80</v>
      </c>
      <c r="D52" s="1">
        <v>1.02</v>
      </c>
      <c r="E52" s="6">
        <v>16846.497800000001</v>
      </c>
      <c r="G52" s="5">
        <v>3</v>
      </c>
      <c r="H52" s="1" t="s">
        <v>80</v>
      </c>
      <c r="I52" s="1">
        <v>1.05</v>
      </c>
      <c r="J52" s="6">
        <v>17282.001899999999</v>
      </c>
      <c r="L52" s="1" t="s">
        <v>75</v>
      </c>
      <c r="M52">
        <f t="shared" si="13"/>
        <v>4070.9637999999977</v>
      </c>
      <c r="N52">
        <f t="shared" si="14"/>
        <v>4209.5061000000023</v>
      </c>
      <c r="O52">
        <f t="shared" si="15"/>
        <v>6.4463740748208365E-3</v>
      </c>
    </row>
    <row r="53" spans="2:15" ht="24">
      <c r="B53" s="5">
        <v>4</v>
      </c>
      <c r="C53" s="1" t="s">
        <v>81</v>
      </c>
      <c r="D53" s="1">
        <v>2.97</v>
      </c>
      <c r="E53" s="6">
        <v>48966.364600000001</v>
      </c>
      <c r="G53" s="5">
        <v>4</v>
      </c>
      <c r="H53" s="1" t="s">
        <v>81</v>
      </c>
      <c r="I53" s="1">
        <v>2.99</v>
      </c>
      <c r="J53" s="6">
        <v>49140.557800000002</v>
      </c>
      <c r="L53" s="1" t="s">
        <v>62</v>
      </c>
      <c r="M53">
        <f t="shared" si="13"/>
        <v>1955.7986999999994</v>
      </c>
      <c r="N53">
        <f t="shared" si="14"/>
        <v>2126.2597999999998</v>
      </c>
      <c r="O53">
        <f t="shared" si="15"/>
        <v>3.324979157668652E-3</v>
      </c>
    </row>
    <row r="54" spans="2:15" ht="24">
      <c r="B54" s="5">
        <v>5</v>
      </c>
      <c r="C54" s="1" t="s">
        <v>82</v>
      </c>
      <c r="D54" s="1">
        <v>14.93</v>
      </c>
      <c r="E54" s="6">
        <v>246199.1471</v>
      </c>
      <c r="G54" s="5">
        <v>5</v>
      </c>
      <c r="H54" s="1" t="s">
        <v>82</v>
      </c>
      <c r="I54" s="1">
        <v>14.88</v>
      </c>
      <c r="J54" s="6">
        <v>244784.1776</v>
      </c>
      <c r="L54" s="1" t="s">
        <v>63</v>
      </c>
      <c r="M54">
        <f t="shared" si="13"/>
        <v>6233.739499999996</v>
      </c>
      <c r="N54">
        <f t="shared" si="14"/>
        <v>6610.0647000000172</v>
      </c>
      <c r="O54">
        <f t="shared" si="15"/>
        <v>1.4969523428899195E-3</v>
      </c>
    </row>
    <row r="55" spans="2:15" ht="24">
      <c r="B55" s="5">
        <v>6</v>
      </c>
      <c r="C55" s="1" t="s">
        <v>83</v>
      </c>
      <c r="D55" s="1">
        <v>0.66</v>
      </c>
      <c r="E55" s="6">
        <v>10872.6212</v>
      </c>
      <c r="G55" s="5">
        <v>6</v>
      </c>
      <c r="H55" s="1" t="s">
        <v>83</v>
      </c>
      <c r="I55" s="1">
        <v>0.65</v>
      </c>
      <c r="J55" s="6">
        <v>10738.7376</v>
      </c>
      <c r="L55" s="1" t="s">
        <v>64</v>
      </c>
      <c r="M55">
        <f t="shared" si="13"/>
        <v>5406.0179000000007</v>
      </c>
      <c r="N55">
        <f t="shared" si="14"/>
        <v>5465.6852999999992</v>
      </c>
      <c r="O55">
        <f t="shared" si="15"/>
        <v>3.6821675395794845E-3</v>
      </c>
    </row>
    <row r="56" spans="2:15" ht="24">
      <c r="B56" s="7">
        <v>7</v>
      </c>
      <c r="C56" s="8" t="s">
        <v>84</v>
      </c>
      <c r="D56" s="8">
        <v>1.0900000000000001</v>
      </c>
      <c r="E56" s="9">
        <v>18052.0527</v>
      </c>
      <c r="G56" s="7">
        <v>7</v>
      </c>
      <c r="H56" s="8" t="s">
        <v>84</v>
      </c>
      <c r="I56" s="8">
        <v>1.0900000000000001</v>
      </c>
      <c r="J56" s="9">
        <v>17978.465199999999</v>
      </c>
      <c r="L56" s="1" t="s">
        <v>65</v>
      </c>
      <c r="M56">
        <f t="shared" si="13"/>
        <v>9298.4141999999993</v>
      </c>
      <c r="N56">
        <f t="shared" si="14"/>
        <v>9462.719000000001</v>
      </c>
      <c r="O56">
        <f t="shared" si="15"/>
        <v>5.9875258590335071E-3</v>
      </c>
    </row>
    <row r="57" spans="2:15">
      <c r="B57">
        <v>0.75</v>
      </c>
      <c r="C57" s="10" t="s">
        <v>5</v>
      </c>
      <c r="D57" s="10" t="s">
        <v>4</v>
      </c>
      <c r="G57">
        <v>0.75</v>
      </c>
      <c r="H57" s="10" t="s">
        <v>5</v>
      </c>
      <c r="I57" s="10" t="s">
        <v>6</v>
      </c>
    </row>
    <row r="58" spans="2:15">
      <c r="B58" s="2"/>
      <c r="C58" s="3" t="s">
        <v>0</v>
      </c>
      <c r="D58" s="3" t="s">
        <v>1</v>
      </c>
      <c r="E58" s="4" t="s">
        <v>2</v>
      </c>
      <c r="G58" s="2"/>
      <c r="H58" s="3" t="s">
        <v>0</v>
      </c>
      <c r="I58" s="3" t="s">
        <v>1</v>
      </c>
      <c r="J58" s="4" t="s">
        <v>2</v>
      </c>
    </row>
    <row r="59" spans="2:15" ht="24">
      <c r="B59" s="5">
        <v>1</v>
      </c>
      <c r="C59" s="1" t="s">
        <v>78</v>
      </c>
      <c r="D59" s="1">
        <v>0.25</v>
      </c>
      <c r="E59" s="6">
        <v>59351.26</v>
      </c>
      <c r="G59" s="5">
        <v>1</v>
      </c>
      <c r="H59" s="1" t="s">
        <v>78</v>
      </c>
      <c r="I59" s="1">
        <v>0.25</v>
      </c>
      <c r="J59" s="6">
        <v>59695.645499999999</v>
      </c>
    </row>
    <row r="60" spans="2:15" ht="24">
      <c r="B60" s="5">
        <v>2</v>
      </c>
      <c r="C60" s="1" t="s">
        <v>79</v>
      </c>
      <c r="D60" s="1">
        <v>0.18</v>
      </c>
      <c r="E60" s="6">
        <v>43194.366199999997</v>
      </c>
      <c r="G60" s="5">
        <v>2</v>
      </c>
      <c r="H60" s="1" t="s">
        <v>79</v>
      </c>
      <c r="I60" s="1">
        <v>0.18</v>
      </c>
      <c r="J60" s="6">
        <v>43163.366499999996</v>
      </c>
    </row>
    <row r="61" spans="2:15" ht="24">
      <c r="B61" s="5">
        <v>3</v>
      </c>
      <c r="C61" s="1" t="s">
        <v>80</v>
      </c>
      <c r="D61" s="1">
        <v>0.09</v>
      </c>
      <c r="E61" s="6">
        <v>20917.461599999999</v>
      </c>
      <c r="G61" s="5">
        <v>3</v>
      </c>
      <c r="H61" s="1" t="s">
        <v>80</v>
      </c>
      <c r="I61" s="1">
        <v>0.09</v>
      </c>
      <c r="J61" s="6">
        <v>21491.508000000002</v>
      </c>
    </row>
    <row r="62" spans="2:15" ht="24">
      <c r="B62" s="5">
        <v>4</v>
      </c>
      <c r="C62" s="1" t="s">
        <v>81</v>
      </c>
      <c r="D62" s="1">
        <v>0.22</v>
      </c>
      <c r="E62" s="6">
        <v>50922.1633</v>
      </c>
      <c r="G62" s="5">
        <v>4</v>
      </c>
      <c r="H62" s="1" t="s">
        <v>81</v>
      </c>
      <c r="I62" s="1">
        <v>0.22</v>
      </c>
      <c r="J62" s="6">
        <v>51266.817600000002</v>
      </c>
    </row>
    <row r="63" spans="2:15" ht="24">
      <c r="B63" s="5">
        <v>5</v>
      </c>
      <c r="C63" s="1" t="s">
        <v>82</v>
      </c>
      <c r="D63" s="1">
        <v>1.07</v>
      </c>
      <c r="E63" s="6">
        <v>252432.8866</v>
      </c>
      <c r="G63" s="5">
        <v>5</v>
      </c>
      <c r="H63" s="1" t="s">
        <v>82</v>
      </c>
      <c r="I63" s="1">
        <v>1.07</v>
      </c>
      <c r="J63" s="6">
        <v>251394.24230000001</v>
      </c>
    </row>
    <row r="64" spans="2:15" ht="24">
      <c r="B64" s="5">
        <v>6</v>
      </c>
      <c r="C64" s="1" t="s">
        <v>83</v>
      </c>
      <c r="D64" s="1">
        <v>7.0000000000000007E-2</v>
      </c>
      <c r="E64" s="6">
        <v>16278.6391</v>
      </c>
      <c r="G64" s="5">
        <v>6</v>
      </c>
      <c r="H64" s="1" t="s">
        <v>83</v>
      </c>
      <c r="I64" s="1">
        <v>7.0000000000000007E-2</v>
      </c>
      <c r="J64" s="6">
        <v>16204.4229</v>
      </c>
    </row>
    <row r="65" spans="2:15" ht="24">
      <c r="B65" s="7">
        <v>7</v>
      </c>
      <c r="C65" s="8" t="s">
        <v>84</v>
      </c>
      <c r="D65" s="8">
        <v>0.12</v>
      </c>
      <c r="E65" s="9">
        <v>27350.466899999999</v>
      </c>
      <c r="G65" s="7">
        <v>7</v>
      </c>
      <c r="H65" s="8" t="s">
        <v>84</v>
      </c>
      <c r="I65" s="8">
        <v>0.12</v>
      </c>
      <c r="J65" s="9">
        <v>27441.1842</v>
      </c>
    </row>
    <row r="66" spans="2:15">
      <c r="B66">
        <v>1</v>
      </c>
      <c r="C66" s="10" t="s">
        <v>3</v>
      </c>
      <c r="D66" s="10" t="s">
        <v>4</v>
      </c>
      <c r="G66">
        <v>1</v>
      </c>
      <c r="H66" s="10" t="s">
        <v>3</v>
      </c>
      <c r="I66" s="10" t="s">
        <v>6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37</v>
      </c>
      <c r="M67" t="s">
        <v>4</v>
      </c>
      <c r="N67" t="s">
        <v>6</v>
      </c>
      <c r="O67" t="s">
        <v>36</v>
      </c>
    </row>
    <row r="68" spans="2:15" ht="24">
      <c r="B68" s="5">
        <v>1</v>
      </c>
      <c r="C68" s="1" t="s">
        <v>78</v>
      </c>
      <c r="D68" s="1">
        <v>3.23</v>
      </c>
      <c r="E68" s="6">
        <v>52312.392500000002</v>
      </c>
      <c r="G68" s="5">
        <v>1</v>
      </c>
      <c r="H68" s="1" t="s">
        <v>78</v>
      </c>
      <c r="I68" s="1">
        <v>5.25</v>
      </c>
      <c r="J68" s="6">
        <v>52578.443599999999</v>
      </c>
      <c r="L68" s="1" t="s">
        <v>73</v>
      </c>
      <c r="M68">
        <f t="shared" ref="M68:M74" si="16">(E77-E68)</f>
        <v>7251.7270999999964</v>
      </c>
      <c r="N68">
        <f t="shared" ref="N68:N74" si="17">(J77-J68)</f>
        <v>7417.4645999999993</v>
      </c>
      <c r="O68">
        <f t="shared" ref="O68:O74" si="18">(N68-M68)/J77</f>
        <v>2.762480058598445E-3</v>
      </c>
    </row>
    <row r="69" spans="2:15" ht="24">
      <c r="B69" s="5">
        <v>2</v>
      </c>
      <c r="C69" s="1" t="s">
        <v>79</v>
      </c>
      <c r="D69" s="1">
        <v>2</v>
      </c>
      <c r="E69" s="6">
        <v>32369.808700000001</v>
      </c>
      <c r="G69" s="5">
        <v>2</v>
      </c>
      <c r="H69" s="1" t="s">
        <v>79</v>
      </c>
      <c r="I69" s="1">
        <v>3.21</v>
      </c>
      <c r="J69" s="6">
        <v>32184.471099999999</v>
      </c>
      <c r="L69" s="1" t="s">
        <v>74</v>
      </c>
      <c r="M69">
        <f t="shared" si="16"/>
        <v>10808.189599999998</v>
      </c>
      <c r="N69">
        <f t="shared" si="17"/>
        <v>10964.558200000003</v>
      </c>
      <c r="O69">
        <f t="shared" si="18"/>
        <v>3.6239192986898838E-3</v>
      </c>
    </row>
    <row r="70" spans="2:15" ht="24">
      <c r="B70" s="5">
        <v>3</v>
      </c>
      <c r="C70" s="1" t="s">
        <v>80</v>
      </c>
      <c r="D70" s="1">
        <v>0.99</v>
      </c>
      <c r="E70" s="6">
        <v>15995.0237</v>
      </c>
      <c r="G70" s="5">
        <v>3</v>
      </c>
      <c r="H70" s="1" t="s">
        <v>80</v>
      </c>
      <c r="I70" s="1">
        <v>1.63</v>
      </c>
      <c r="J70" s="6">
        <v>16377.5146</v>
      </c>
      <c r="L70" s="1" t="s">
        <v>75</v>
      </c>
      <c r="M70">
        <f t="shared" si="16"/>
        <v>4951.7479000000003</v>
      </c>
      <c r="N70">
        <f t="shared" si="17"/>
        <v>5121.7447000000011</v>
      </c>
      <c r="O70">
        <f t="shared" si="18"/>
        <v>7.9071003157769621E-3</v>
      </c>
    </row>
    <row r="71" spans="2:15" ht="24">
      <c r="B71" s="5">
        <v>4</v>
      </c>
      <c r="C71" s="1" t="s">
        <v>81</v>
      </c>
      <c r="D71" s="1">
        <v>3</v>
      </c>
      <c r="E71" s="6">
        <v>48580.9928</v>
      </c>
      <c r="G71" s="5">
        <v>4</v>
      </c>
      <c r="H71" s="1" t="s">
        <v>81</v>
      </c>
      <c r="I71" s="1">
        <v>4.87</v>
      </c>
      <c r="J71" s="6">
        <v>48807.735399999998</v>
      </c>
      <c r="L71" s="1" t="s">
        <v>62</v>
      </c>
      <c r="M71">
        <f t="shared" si="16"/>
        <v>2471.2819999999992</v>
      </c>
      <c r="N71">
        <f t="shared" si="17"/>
        <v>2678.2355000000025</v>
      </c>
      <c r="O71">
        <f t="shared" si="18"/>
        <v>4.0196095437719185E-3</v>
      </c>
    </row>
    <row r="72" spans="2:15" ht="24">
      <c r="B72" s="5">
        <v>5</v>
      </c>
      <c r="C72" s="1" t="s">
        <v>82</v>
      </c>
      <c r="D72" s="1">
        <v>15.11</v>
      </c>
      <c r="E72" s="6">
        <v>244942.7169</v>
      </c>
      <c r="G72" s="5">
        <v>5</v>
      </c>
      <c r="H72" s="1" t="s">
        <v>82</v>
      </c>
      <c r="I72" s="1">
        <v>24.31</v>
      </c>
      <c r="J72" s="6">
        <v>243604.4535</v>
      </c>
      <c r="L72" s="1" t="s">
        <v>63</v>
      </c>
      <c r="M72">
        <f t="shared" si="16"/>
        <v>7523.1757999999973</v>
      </c>
      <c r="N72">
        <f t="shared" si="17"/>
        <v>7775.7992000000086</v>
      </c>
      <c r="O72">
        <f t="shared" si="18"/>
        <v>1.0049452862214078E-3</v>
      </c>
    </row>
    <row r="73" spans="2:15" ht="24">
      <c r="B73" s="5">
        <v>6</v>
      </c>
      <c r="C73" s="1" t="s">
        <v>83</v>
      </c>
      <c r="D73" s="1">
        <v>0.64</v>
      </c>
      <c r="E73" s="6">
        <v>10350.269</v>
      </c>
      <c r="G73" s="5">
        <v>6</v>
      </c>
      <c r="H73" s="1" t="s">
        <v>83</v>
      </c>
      <c r="I73" s="1">
        <v>1.02</v>
      </c>
      <c r="J73" s="6">
        <v>10230.191699999999</v>
      </c>
      <c r="L73" s="1" t="s">
        <v>64</v>
      </c>
      <c r="M73">
        <f t="shared" si="16"/>
        <v>5931.8665999999994</v>
      </c>
      <c r="N73">
        <f t="shared" si="17"/>
        <v>5971.4547000000002</v>
      </c>
      <c r="O73">
        <f t="shared" si="18"/>
        <v>2.4434615484510789E-3</v>
      </c>
    </row>
    <row r="74" spans="2:15" ht="24">
      <c r="B74" s="7">
        <v>7</v>
      </c>
      <c r="C74" s="8" t="s">
        <v>84</v>
      </c>
      <c r="D74" s="8">
        <v>1.05</v>
      </c>
      <c r="E74" s="9">
        <v>17058.8472</v>
      </c>
      <c r="G74" s="7">
        <v>7</v>
      </c>
      <c r="H74" s="8" t="s">
        <v>84</v>
      </c>
      <c r="I74" s="8">
        <v>1.7</v>
      </c>
      <c r="J74" s="9">
        <v>17025.7402</v>
      </c>
      <c r="L74" s="1" t="s">
        <v>65</v>
      </c>
      <c r="M74">
        <f t="shared" si="16"/>
        <v>10287.5952</v>
      </c>
      <c r="N74">
        <f t="shared" si="17"/>
        <v>10421.918099999999</v>
      </c>
      <c r="O74">
        <f t="shared" si="18"/>
        <v>4.8937835982896657E-3</v>
      </c>
    </row>
    <row r="75" spans="2:15">
      <c r="B75">
        <v>1</v>
      </c>
      <c r="C75" s="10" t="s">
        <v>5</v>
      </c>
      <c r="D75" s="10" t="s">
        <v>4</v>
      </c>
      <c r="G75">
        <v>1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78</v>
      </c>
      <c r="D77" s="1">
        <v>0.25</v>
      </c>
      <c r="E77" s="6">
        <v>59564.119599999998</v>
      </c>
      <c r="G77" s="5">
        <v>1</v>
      </c>
      <c r="H77" s="1" t="s">
        <v>78</v>
      </c>
      <c r="I77" s="1">
        <v>0.25</v>
      </c>
      <c r="J77" s="6">
        <v>59995.908199999998</v>
      </c>
    </row>
    <row r="78" spans="2:15" ht="24">
      <c r="B78" s="5">
        <v>2</v>
      </c>
      <c r="C78" s="1" t="s">
        <v>79</v>
      </c>
      <c r="D78" s="1">
        <v>0.18</v>
      </c>
      <c r="E78" s="6">
        <v>43177.998299999999</v>
      </c>
      <c r="G78" s="5">
        <v>2</v>
      </c>
      <c r="H78" s="1" t="s">
        <v>79</v>
      </c>
      <c r="I78" s="1">
        <v>0.18</v>
      </c>
      <c r="J78" s="6">
        <v>43149.029300000002</v>
      </c>
    </row>
    <row r="79" spans="2:15" ht="24">
      <c r="B79" s="5">
        <v>3</v>
      </c>
      <c r="C79" s="1" t="s">
        <v>80</v>
      </c>
      <c r="D79" s="1">
        <v>0.09</v>
      </c>
      <c r="E79" s="6">
        <v>20946.7716</v>
      </c>
      <c r="G79" s="5">
        <v>3</v>
      </c>
      <c r="H79" s="1" t="s">
        <v>80</v>
      </c>
      <c r="I79" s="1">
        <v>0.09</v>
      </c>
      <c r="J79" s="6">
        <v>21499.259300000002</v>
      </c>
    </row>
    <row r="80" spans="2:15" ht="24">
      <c r="B80" s="5">
        <v>4</v>
      </c>
      <c r="C80" s="1" t="s">
        <v>81</v>
      </c>
      <c r="D80" s="1">
        <v>0.22</v>
      </c>
      <c r="E80" s="6">
        <v>51052.274799999999</v>
      </c>
      <c r="G80" s="5">
        <v>4</v>
      </c>
      <c r="H80" s="1" t="s">
        <v>81</v>
      </c>
      <c r="I80" s="1">
        <v>0.22</v>
      </c>
      <c r="J80" s="6">
        <v>51485.9709</v>
      </c>
    </row>
    <row r="81" spans="2:15" ht="24">
      <c r="B81" s="5">
        <v>5</v>
      </c>
      <c r="C81" s="1" t="s">
        <v>82</v>
      </c>
      <c r="D81" s="1">
        <v>1.07</v>
      </c>
      <c r="E81" s="6">
        <v>252465.8927</v>
      </c>
      <c r="G81" s="5">
        <v>5</v>
      </c>
      <c r="H81" s="1" t="s">
        <v>82</v>
      </c>
      <c r="I81" s="1">
        <v>1.07</v>
      </c>
      <c r="J81" s="6">
        <v>251380.25270000001</v>
      </c>
    </row>
    <row r="82" spans="2:15" ht="24">
      <c r="B82" s="5">
        <v>6</v>
      </c>
      <c r="C82" s="1" t="s">
        <v>83</v>
      </c>
      <c r="D82" s="1">
        <v>7.0000000000000007E-2</v>
      </c>
      <c r="E82" s="6">
        <v>16282.1356</v>
      </c>
      <c r="G82" s="5">
        <v>6</v>
      </c>
      <c r="H82" s="1" t="s">
        <v>83</v>
      </c>
      <c r="I82" s="1">
        <v>7.0000000000000007E-2</v>
      </c>
      <c r="J82" s="6">
        <v>16201.6464</v>
      </c>
    </row>
    <row r="83" spans="2:15" ht="24">
      <c r="B83" s="7">
        <v>7</v>
      </c>
      <c r="C83" s="8" t="s">
        <v>84</v>
      </c>
      <c r="D83" s="8">
        <v>0.12</v>
      </c>
      <c r="E83" s="9">
        <v>27346.4424</v>
      </c>
      <c r="G83" s="7">
        <v>7</v>
      </c>
      <c r="H83" s="8" t="s">
        <v>84</v>
      </c>
      <c r="I83" s="8">
        <v>0.12</v>
      </c>
      <c r="J83" s="9">
        <v>27447.658299999999</v>
      </c>
    </row>
    <row r="84" spans="2:15">
      <c r="B84">
        <v>1.25</v>
      </c>
      <c r="C84" s="10" t="s">
        <v>3</v>
      </c>
      <c r="D84" s="10" t="s">
        <v>4</v>
      </c>
      <c r="G84">
        <v>1.25</v>
      </c>
      <c r="H84" s="10" t="s">
        <v>3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  <c r="L85" s="14" t="s">
        <v>37</v>
      </c>
      <c r="M85" t="s">
        <v>4</v>
      </c>
      <c r="N85" t="s">
        <v>6</v>
      </c>
      <c r="O85" t="s">
        <v>36</v>
      </c>
    </row>
    <row r="86" spans="2:15" ht="24">
      <c r="B86" s="5">
        <v>1</v>
      </c>
      <c r="C86" s="1" t="s">
        <v>78</v>
      </c>
      <c r="D86" s="1">
        <v>3.21</v>
      </c>
      <c r="E86" s="6">
        <v>51481.898800000003</v>
      </c>
      <c r="G86" s="5">
        <v>1</v>
      </c>
      <c r="H86" s="1" t="s">
        <v>78</v>
      </c>
      <c r="I86" s="1">
        <v>5.22</v>
      </c>
      <c r="J86" s="6">
        <v>51643.278700000003</v>
      </c>
      <c r="L86" s="1" t="s">
        <v>73</v>
      </c>
      <c r="M86">
        <f t="shared" ref="M86:M92" si="19">(E95-E86)</f>
        <v>8213.3341999999975</v>
      </c>
      <c r="N86">
        <f t="shared" ref="N86:N92" si="20">(J95-J86)</f>
        <v>8439.6998999999996</v>
      </c>
      <c r="O86">
        <f t="shared" ref="O86:O92" si="21">(N86-M86)/J95</f>
        <v>3.7675512312234484E-3</v>
      </c>
    </row>
    <row r="87" spans="2:15" ht="24">
      <c r="B87" s="5">
        <v>2</v>
      </c>
      <c r="C87" s="1" t="s">
        <v>79</v>
      </c>
      <c r="D87" s="1">
        <v>1.94</v>
      </c>
      <c r="E87" s="6">
        <v>31037.784800000001</v>
      </c>
      <c r="G87" s="5">
        <v>2</v>
      </c>
      <c r="H87" s="1" t="s">
        <v>79</v>
      </c>
      <c r="I87" s="1">
        <v>3.12</v>
      </c>
      <c r="J87" s="6">
        <v>30855.617699999999</v>
      </c>
      <c r="L87" s="1" t="s">
        <v>74</v>
      </c>
      <c r="M87">
        <f t="shared" si="19"/>
        <v>12123.441999999995</v>
      </c>
      <c r="N87">
        <f t="shared" si="20"/>
        <v>12263.881600000004</v>
      </c>
      <c r="O87">
        <f t="shared" si="21"/>
        <v>3.2569858713551616E-3</v>
      </c>
    </row>
    <row r="88" spans="2:15" ht="24">
      <c r="B88" s="5">
        <v>3</v>
      </c>
      <c r="C88" s="1" t="s">
        <v>80</v>
      </c>
      <c r="D88" s="1">
        <v>0.96</v>
      </c>
      <c r="E88" s="6">
        <v>15430.673199999999</v>
      </c>
      <c r="G88" s="5">
        <v>3</v>
      </c>
      <c r="H88" s="1" t="s">
        <v>80</v>
      </c>
      <c r="I88" s="1">
        <v>1.59</v>
      </c>
      <c r="J88" s="6">
        <v>15776.2773</v>
      </c>
      <c r="L88" s="1" t="s">
        <v>75</v>
      </c>
      <c r="M88">
        <f t="shared" si="19"/>
        <v>5510.6882000000023</v>
      </c>
      <c r="N88">
        <f t="shared" si="20"/>
        <v>5706.4172000000017</v>
      </c>
      <c r="O88">
        <f t="shared" si="21"/>
        <v>9.1110079324546248E-3</v>
      </c>
    </row>
    <row r="89" spans="2:15" ht="24">
      <c r="B89" s="5">
        <v>4</v>
      </c>
      <c r="C89" s="1" t="s">
        <v>81</v>
      </c>
      <c r="D89" s="1">
        <v>3.01</v>
      </c>
      <c r="E89" s="6">
        <v>48252.313999999998</v>
      </c>
      <c r="G89" s="5">
        <v>4</v>
      </c>
      <c r="H89" s="1" t="s">
        <v>81</v>
      </c>
      <c r="I89" s="1">
        <v>4.9000000000000004</v>
      </c>
      <c r="J89" s="6">
        <v>48476.675799999997</v>
      </c>
      <c r="L89" s="1" t="s">
        <v>62</v>
      </c>
      <c r="M89">
        <f t="shared" si="19"/>
        <v>2888.7664999999979</v>
      </c>
      <c r="N89">
        <f t="shared" si="20"/>
        <v>3065.0080000000016</v>
      </c>
      <c r="O89">
        <f t="shared" si="21"/>
        <v>3.4193974082003843E-3</v>
      </c>
    </row>
    <row r="90" spans="2:15" ht="24">
      <c r="B90" s="5">
        <v>5</v>
      </c>
      <c r="C90" s="1" t="s">
        <v>82</v>
      </c>
      <c r="D90" s="1">
        <v>15.23</v>
      </c>
      <c r="E90" s="6">
        <v>243971.71340000001</v>
      </c>
      <c r="G90" s="5">
        <v>5</v>
      </c>
      <c r="H90" s="1" t="s">
        <v>82</v>
      </c>
      <c r="I90" s="1">
        <v>24.51</v>
      </c>
      <c r="J90" s="6">
        <v>242679.71239999999</v>
      </c>
      <c r="L90" s="1" t="s">
        <v>63</v>
      </c>
      <c r="M90">
        <f t="shared" si="19"/>
        <v>8472.8824999999779</v>
      </c>
      <c r="N90">
        <f t="shared" si="20"/>
        <v>8689.0189000000246</v>
      </c>
      <c r="O90">
        <f t="shared" si="21"/>
        <v>8.5983805098691958E-4</v>
      </c>
    </row>
    <row r="91" spans="2:15" ht="24">
      <c r="B91" s="5">
        <v>6</v>
      </c>
      <c r="C91" s="1" t="s">
        <v>83</v>
      </c>
      <c r="D91" s="1">
        <v>0.63</v>
      </c>
      <c r="E91" s="6">
        <v>10034.244699999999</v>
      </c>
      <c r="G91" s="5">
        <v>6</v>
      </c>
      <c r="H91" s="1" t="s">
        <v>83</v>
      </c>
      <c r="I91" s="1">
        <v>1</v>
      </c>
      <c r="J91" s="6">
        <v>9921.5192000000006</v>
      </c>
      <c r="L91" s="1" t="s">
        <v>64</v>
      </c>
      <c r="M91">
        <f t="shared" si="19"/>
        <v>6255.6881000000012</v>
      </c>
      <c r="N91">
        <f t="shared" si="20"/>
        <v>6279.3962999999985</v>
      </c>
      <c r="O91">
        <f t="shared" si="21"/>
        <v>1.463386436402147E-3</v>
      </c>
    </row>
    <row r="92" spans="2:15" ht="24">
      <c r="B92" s="7">
        <v>7</v>
      </c>
      <c r="C92" s="8" t="s">
        <v>84</v>
      </c>
      <c r="D92" s="8">
        <v>1.02</v>
      </c>
      <c r="E92" s="9">
        <v>16416.734799999998</v>
      </c>
      <c r="G92" s="7">
        <v>7</v>
      </c>
      <c r="H92" s="8" t="s">
        <v>84</v>
      </c>
      <c r="I92" s="8">
        <v>1.66</v>
      </c>
      <c r="J92" s="9">
        <v>16422.592499999999</v>
      </c>
      <c r="L92" s="1" t="s">
        <v>65</v>
      </c>
      <c r="M92">
        <f t="shared" si="19"/>
        <v>10943.572100000001</v>
      </c>
      <c r="N92">
        <f t="shared" si="20"/>
        <v>11028.6679</v>
      </c>
      <c r="O92">
        <f t="shared" si="21"/>
        <v>3.0998868088402652E-3</v>
      </c>
    </row>
    <row r="93" spans="2:15">
      <c r="B93">
        <v>1.25</v>
      </c>
      <c r="C93" s="10" t="s">
        <v>5</v>
      </c>
      <c r="D93" s="10" t="s">
        <v>4</v>
      </c>
      <c r="G93">
        <v>1.25</v>
      </c>
      <c r="H93" s="10" t="s">
        <v>5</v>
      </c>
      <c r="I93" s="10" t="s">
        <v>6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78</v>
      </c>
      <c r="D95" s="1">
        <v>0.25</v>
      </c>
      <c r="E95" s="6">
        <v>59695.233</v>
      </c>
      <c r="G95" s="5">
        <v>1</v>
      </c>
      <c r="H95" s="1" t="s">
        <v>78</v>
      </c>
      <c r="I95" s="1">
        <v>0.25</v>
      </c>
      <c r="J95" s="6">
        <v>60082.978600000002</v>
      </c>
    </row>
    <row r="96" spans="2:15" ht="24">
      <c r="B96" s="5">
        <v>2</v>
      </c>
      <c r="C96" s="1" t="s">
        <v>79</v>
      </c>
      <c r="D96" s="1">
        <v>0.18</v>
      </c>
      <c r="E96" s="6">
        <v>43161.226799999997</v>
      </c>
      <c r="G96" s="5">
        <v>2</v>
      </c>
      <c r="H96" s="1" t="s">
        <v>79</v>
      </c>
      <c r="I96" s="1">
        <v>0.18</v>
      </c>
      <c r="J96" s="6">
        <v>43119.499300000003</v>
      </c>
    </row>
    <row r="97" spans="2:15" ht="24">
      <c r="B97" s="5">
        <v>3</v>
      </c>
      <c r="C97" s="1" t="s">
        <v>80</v>
      </c>
      <c r="D97" s="1">
        <v>0.09</v>
      </c>
      <c r="E97" s="6">
        <v>20941.361400000002</v>
      </c>
      <c r="G97" s="5">
        <v>3</v>
      </c>
      <c r="H97" s="1" t="s">
        <v>80</v>
      </c>
      <c r="I97" s="1">
        <v>0.09</v>
      </c>
      <c r="J97" s="6">
        <v>21482.694500000001</v>
      </c>
    </row>
    <row r="98" spans="2:15" ht="24">
      <c r="B98" s="5">
        <v>4</v>
      </c>
      <c r="C98" s="1" t="s">
        <v>81</v>
      </c>
      <c r="D98" s="1">
        <v>0.22</v>
      </c>
      <c r="E98" s="6">
        <v>51141.080499999996</v>
      </c>
      <c r="G98" s="5">
        <v>4</v>
      </c>
      <c r="H98" s="1" t="s">
        <v>81</v>
      </c>
      <c r="I98" s="1">
        <v>0.22</v>
      </c>
      <c r="J98" s="6">
        <v>51541.683799999999</v>
      </c>
    </row>
    <row r="99" spans="2:15" ht="24">
      <c r="B99" s="5">
        <v>5</v>
      </c>
      <c r="C99" s="1" t="s">
        <v>82</v>
      </c>
      <c r="D99" s="1">
        <v>1.07</v>
      </c>
      <c r="E99" s="6">
        <v>252444.59589999999</v>
      </c>
      <c r="G99" s="5">
        <v>5</v>
      </c>
      <c r="H99" s="1" t="s">
        <v>82</v>
      </c>
      <c r="I99" s="1">
        <v>1.07</v>
      </c>
      <c r="J99" s="6">
        <v>251368.73130000001</v>
      </c>
    </row>
    <row r="100" spans="2:15" ht="24">
      <c r="B100" s="5">
        <v>6</v>
      </c>
      <c r="C100" s="1" t="s">
        <v>83</v>
      </c>
      <c r="D100" s="1">
        <v>7.0000000000000007E-2</v>
      </c>
      <c r="E100" s="6">
        <v>16289.9328</v>
      </c>
      <c r="G100" s="5">
        <v>6</v>
      </c>
      <c r="H100" s="1" t="s">
        <v>83</v>
      </c>
      <c r="I100" s="1">
        <v>7.0000000000000007E-2</v>
      </c>
      <c r="J100" s="6">
        <v>16200.915499999999</v>
      </c>
    </row>
    <row r="101" spans="2:15" ht="24">
      <c r="B101" s="7">
        <v>7</v>
      </c>
      <c r="C101" s="8" t="s">
        <v>84</v>
      </c>
      <c r="D101" s="8">
        <v>0.12</v>
      </c>
      <c r="E101" s="9">
        <v>27360.3069</v>
      </c>
      <c r="G101" s="7">
        <v>7</v>
      </c>
      <c r="H101" s="8" t="s">
        <v>84</v>
      </c>
      <c r="I101" s="8">
        <v>0.12</v>
      </c>
      <c r="J101" s="9">
        <v>27451.260399999999</v>
      </c>
    </row>
    <row r="102" spans="2:15">
      <c r="B102">
        <v>1.5</v>
      </c>
      <c r="C102" s="10" t="s">
        <v>3</v>
      </c>
      <c r="D102" s="10" t="s">
        <v>4</v>
      </c>
      <c r="G102">
        <v>1.5</v>
      </c>
      <c r="H102" s="10" t="s">
        <v>3</v>
      </c>
      <c r="I102" s="10" t="s">
        <v>6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  <c r="L103" s="14" t="s">
        <v>37</v>
      </c>
      <c r="M103" t="s">
        <v>4</v>
      </c>
      <c r="N103" t="s">
        <v>6</v>
      </c>
      <c r="O103" t="s">
        <v>36</v>
      </c>
    </row>
    <row r="104" spans="2:15" ht="24">
      <c r="B104" s="5">
        <v>1</v>
      </c>
      <c r="C104" s="1" t="s">
        <v>78</v>
      </c>
      <c r="D104" s="1">
        <v>3.32</v>
      </c>
      <c r="E104" s="6">
        <v>50747.318500000001</v>
      </c>
      <c r="G104" s="5">
        <v>1</v>
      </c>
      <c r="H104" s="1" t="s">
        <v>78</v>
      </c>
      <c r="I104" s="1">
        <v>5.32</v>
      </c>
      <c r="J104" s="6">
        <v>50989.803099999997</v>
      </c>
      <c r="L104" s="1" t="s">
        <v>73</v>
      </c>
      <c r="M104">
        <f t="shared" ref="M104:M110" si="22">(E113-E104)</f>
        <v>9100.6532000000007</v>
      </c>
      <c r="N104">
        <f t="shared" ref="N104:N110" si="23">(J113-J104)</f>
        <v>9195.4774000000034</v>
      </c>
      <c r="O104">
        <f t="shared" ref="O104:O110" si="24">(N104-M104)/J113</f>
        <v>1.5755380586786954E-3</v>
      </c>
    </row>
    <row r="105" spans="2:15" ht="24">
      <c r="B105" s="5">
        <v>2</v>
      </c>
      <c r="C105" s="1" t="s">
        <v>79</v>
      </c>
      <c r="D105" s="1">
        <v>1.97</v>
      </c>
      <c r="E105" s="6">
        <v>30158.453399999999</v>
      </c>
      <c r="G105" s="5">
        <v>2</v>
      </c>
      <c r="H105" s="1" t="s">
        <v>79</v>
      </c>
      <c r="I105" s="1">
        <v>3.13</v>
      </c>
      <c r="J105" s="6">
        <v>29982.963</v>
      </c>
      <c r="L105" s="1" t="s">
        <v>74</v>
      </c>
      <c r="M105">
        <f t="shared" si="22"/>
        <v>12988.4349</v>
      </c>
      <c r="N105">
        <f t="shared" si="23"/>
        <v>13122.990600000001</v>
      </c>
      <c r="O105">
        <f t="shared" si="24"/>
        <v>3.121510806804209E-3</v>
      </c>
    </row>
    <row r="106" spans="2:15" ht="24">
      <c r="B106" s="5">
        <v>3</v>
      </c>
      <c r="C106" s="1" t="s">
        <v>80</v>
      </c>
      <c r="D106" s="1">
        <v>0.98</v>
      </c>
      <c r="E106" s="6">
        <v>15024.691999999999</v>
      </c>
      <c r="G106" s="5">
        <v>3</v>
      </c>
      <c r="H106" s="1" t="s">
        <v>80</v>
      </c>
      <c r="I106" s="1">
        <v>1.6</v>
      </c>
      <c r="J106" s="6">
        <v>15371.9609</v>
      </c>
      <c r="L106" s="1" t="s">
        <v>75</v>
      </c>
      <c r="M106">
        <f t="shared" si="22"/>
        <v>5932.1548000000003</v>
      </c>
      <c r="N106">
        <f t="shared" si="23"/>
        <v>6112.4882000000016</v>
      </c>
      <c r="O106">
        <f t="shared" si="24"/>
        <v>8.3936711228030196E-3</v>
      </c>
    </row>
    <row r="107" spans="2:15" ht="24">
      <c r="B107" s="5">
        <v>4</v>
      </c>
      <c r="C107" s="1" t="s">
        <v>81</v>
      </c>
      <c r="D107" s="1">
        <v>3.14</v>
      </c>
      <c r="E107" s="6">
        <v>47978.248099999997</v>
      </c>
      <c r="G107" s="5">
        <v>4</v>
      </c>
      <c r="H107" s="1" t="s">
        <v>81</v>
      </c>
      <c r="I107" s="1">
        <v>5.03</v>
      </c>
      <c r="J107" s="6">
        <v>48210.876900000003</v>
      </c>
      <c r="L107" s="1" t="s">
        <v>62</v>
      </c>
      <c r="M107">
        <f t="shared" si="22"/>
        <v>3259.300900000002</v>
      </c>
      <c r="N107">
        <f t="shared" si="23"/>
        <v>3398.4010999999955</v>
      </c>
      <c r="O107">
        <f t="shared" si="24"/>
        <v>2.6952556863902165E-3</v>
      </c>
    </row>
    <row r="108" spans="2:15" ht="24">
      <c r="B108" s="5">
        <v>5</v>
      </c>
      <c r="C108" s="1" t="s">
        <v>82</v>
      </c>
      <c r="D108" s="1">
        <v>15.9</v>
      </c>
      <c r="E108" s="6">
        <v>243303.76269999999</v>
      </c>
      <c r="G108" s="5">
        <v>5</v>
      </c>
      <c r="H108" s="1" t="s">
        <v>82</v>
      </c>
      <c r="I108" s="1">
        <v>25.24</v>
      </c>
      <c r="J108" s="6">
        <v>241935.42360000001</v>
      </c>
      <c r="L108" s="1" t="s">
        <v>63</v>
      </c>
      <c r="M108">
        <f t="shared" si="22"/>
        <v>9135.9608000000007</v>
      </c>
      <c r="N108">
        <f t="shared" si="23"/>
        <v>9376.4967999999935</v>
      </c>
      <c r="O108">
        <f t="shared" si="24"/>
        <v>9.5712133199708251E-4</v>
      </c>
    </row>
    <row r="109" spans="2:15" ht="24">
      <c r="B109" s="5">
        <v>6</v>
      </c>
      <c r="C109" s="1" t="s">
        <v>83</v>
      </c>
      <c r="D109" s="1">
        <v>0.64</v>
      </c>
      <c r="E109" s="6">
        <v>9818.2602999999999</v>
      </c>
      <c r="G109" s="5">
        <v>6</v>
      </c>
      <c r="H109" s="1" t="s">
        <v>83</v>
      </c>
      <c r="I109" s="1">
        <v>1.01</v>
      </c>
      <c r="J109" s="6">
        <v>9693.4634000000005</v>
      </c>
      <c r="L109" s="1" t="s">
        <v>64</v>
      </c>
      <c r="M109">
        <f t="shared" si="22"/>
        <v>6462.2942999999996</v>
      </c>
      <c r="N109">
        <f t="shared" si="23"/>
        <v>6499.2397000000001</v>
      </c>
      <c r="O109">
        <f t="shared" si="24"/>
        <v>2.281607942283615E-3</v>
      </c>
    </row>
    <row r="110" spans="2:15" ht="24">
      <c r="B110" s="7">
        <v>7</v>
      </c>
      <c r="C110" s="8" t="s">
        <v>84</v>
      </c>
      <c r="D110" s="8">
        <v>1.05</v>
      </c>
      <c r="E110" s="9">
        <v>16000.1734</v>
      </c>
      <c r="G110" s="7">
        <v>7</v>
      </c>
      <c r="H110" s="8" t="s">
        <v>84</v>
      </c>
      <c r="I110" s="8">
        <v>1.67</v>
      </c>
      <c r="J110" s="9">
        <v>15975.9987</v>
      </c>
      <c r="L110" s="1" t="s">
        <v>65</v>
      </c>
      <c r="M110">
        <f t="shared" si="22"/>
        <v>11339.065399999999</v>
      </c>
      <c r="N110">
        <f t="shared" si="23"/>
        <v>11470.1041</v>
      </c>
      <c r="O110">
        <f t="shared" si="24"/>
        <v>4.7744009761561106E-3</v>
      </c>
    </row>
    <row r="111" spans="2:15">
      <c r="B111">
        <v>1.5</v>
      </c>
      <c r="C111" s="10" t="s">
        <v>5</v>
      </c>
      <c r="D111" s="10" t="s">
        <v>4</v>
      </c>
      <c r="G111">
        <v>1.5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78</v>
      </c>
      <c r="D113" s="1">
        <v>0.25</v>
      </c>
      <c r="E113" s="6">
        <v>59847.971700000002</v>
      </c>
      <c r="G113" s="5">
        <v>1</v>
      </c>
      <c r="H113" s="1" t="s">
        <v>78</v>
      </c>
      <c r="I113" s="1">
        <v>0.26</v>
      </c>
      <c r="J113" s="6">
        <v>60185.280500000001</v>
      </c>
    </row>
    <row r="114" spans="2:15" ht="24">
      <c r="B114" s="5">
        <v>2</v>
      </c>
      <c r="C114" s="1" t="s">
        <v>79</v>
      </c>
      <c r="D114" s="1">
        <v>0.18</v>
      </c>
      <c r="E114" s="6">
        <v>43146.888299999999</v>
      </c>
      <c r="G114" s="5">
        <v>2</v>
      </c>
      <c r="H114" s="1" t="s">
        <v>79</v>
      </c>
      <c r="I114" s="1">
        <v>0.18</v>
      </c>
      <c r="J114" s="6">
        <v>43105.953600000001</v>
      </c>
    </row>
    <row r="115" spans="2:15" ht="24">
      <c r="B115" s="5">
        <v>3</v>
      </c>
      <c r="C115" s="1" t="s">
        <v>80</v>
      </c>
      <c r="D115" s="1">
        <v>0.09</v>
      </c>
      <c r="E115" s="6">
        <v>20956.846799999999</v>
      </c>
      <c r="G115" s="5">
        <v>3</v>
      </c>
      <c r="H115" s="1" t="s">
        <v>80</v>
      </c>
      <c r="I115" s="1">
        <v>0.09</v>
      </c>
      <c r="J115" s="6">
        <v>21484.449100000002</v>
      </c>
    </row>
    <row r="116" spans="2:15" ht="24">
      <c r="B116" s="5">
        <v>4</v>
      </c>
      <c r="C116" s="1" t="s">
        <v>81</v>
      </c>
      <c r="D116" s="1">
        <v>0.22</v>
      </c>
      <c r="E116" s="6">
        <v>51237.548999999999</v>
      </c>
      <c r="G116" s="5">
        <v>4</v>
      </c>
      <c r="H116" s="1" t="s">
        <v>81</v>
      </c>
      <c r="I116" s="1">
        <v>0.22</v>
      </c>
      <c r="J116" s="6">
        <v>51609.277999999998</v>
      </c>
    </row>
    <row r="117" spans="2:15" ht="24">
      <c r="B117" s="5">
        <v>5</v>
      </c>
      <c r="C117" s="1" t="s">
        <v>82</v>
      </c>
      <c r="D117" s="1">
        <v>1.07</v>
      </c>
      <c r="E117" s="6">
        <v>252439.72349999999</v>
      </c>
      <c r="G117" s="5">
        <v>5</v>
      </c>
      <c r="H117" s="1" t="s">
        <v>82</v>
      </c>
      <c r="I117" s="1">
        <v>1.07</v>
      </c>
      <c r="J117" s="6">
        <v>251311.9204</v>
      </c>
    </row>
    <row r="118" spans="2:15" ht="24">
      <c r="B118" s="5">
        <v>6</v>
      </c>
      <c r="C118" s="1" t="s">
        <v>83</v>
      </c>
      <c r="D118" s="1">
        <v>7.0000000000000007E-2</v>
      </c>
      <c r="E118" s="6">
        <v>16280.554599999999</v>
      </c>
      <c r="G118" s="5">
        <v>6</v>
      </c>
      <c r="H118" s="1" t="s">
        <v>83</v>
      </c>
      <c r="I118" s="1">
        <v>7.0000000000000007E-2</v>
      </c>
      <c r="J118" s="6">
        <v>16192.703100000001</v>
      </c>
    </row>
    <row r="119" spans="2:15" ht="24">
      <c r="B119" s="7">
        <v>7</v>
      </c>
      <c r="C119" s="8" t="s">
        <v>84</v>
      </c>
      <c r="D119" s="8">
        <v>0.12</v>
      </c>
      <c r="E119" s="9">
        <v>27339.238799999999</v>
      </c>
      <c r="G119" s="7">
        <v>7</v>
      </c>
      <c r="H119" s="8" t="s">
        <v>84</v>
      </c>
      <c r="I119" s="8">
        <v>0.12</v>
      </c>
      <c r="J119" s="9">
        <v>27446.102800000001</v>
      </c>
    </row>
    <row r="120" spans="2:15">
      <c r="B120">
        <v>1.75</v>
      </c>
      <c r="C120" s="10" t="s">
        <v>3</v>
      </c>
      <c r="D120" s="10" t="s">
        <v>4</v>
      </c>
      <c r="G120">
        <v>1.75</v>
      </c>
      <c r="H120" s="10" t="s">
        <v>3</v>
      </c>
      <c r="I120" s="10" t="s">
        <v>6</v>
      </c>
    </row>
    <row r="121" spans="2:15">
      <c r="B121" s="2"/>
      <c r="C121" s="3" t="s">
        <v>0</v>
      </c>
      <c r="D121" s="3" t="s">
        <v>1</v>
      </c>
      <c r="E121" s="4" t="s">
        <v>2</v>
      </c>
      <c r="G121" s="2"/>
      <c r="H121" s="3" t="s">
        <v>0</v>
      </c>
      <c r="I121" s="3" t="s">
        <v>1</v>
      </c>
      <c r="J121" s="4" t="s">
        <v>2</v>
      </c>
      <c r="L121" s="14" t="s">
        <v>37</v>
      </c>
      <c r="M121" t="s">
        <v>4</v>
      </c>
      <c r="N121" t="s">
        <v>6</v>
      </c>
      <c r="O121" t="s">
        <v>36</v>
      </c>
    </row>
    <row r="122" spans="2:15" ht="24">
      <c r="B122" s="5">
        <v>1</v>
      </c>
      <c r="C122" s="1" t="s">
        <v>78</v>
      </c>
      <c r="D122" s="1">
        <v>3.29</v>
      </c>
      <c r="E122" s="6">
        <v>50264.950700000001</v>
      </c>
      <c r="G122" s="5">
        <v>1</v>
      </c>
      <c r="H122" s="1" t="s">
        <v>78</v>
      </c>
      <c r="I122" s="1">
        <v>5.29</v>
      </c>
      <c r="J122" s="6">
        <v>50435.1875</v>
      </c>
      <c r="L122" s="1" t="s">
        <v>73</v>
      </c>
      <c r="M122">
        <f t="shared" ref="M122:M128" si="25">(E131-E122)</f>
        <v>9602.0804999999964</v>
      </c>
      <c r="N122">
        <f t="shared" ref="N122:N128" si="26">(J131-J122)</f>
        <v>9799.7208000000028</v>
      </c>
      <c r="O122">
        <f t="shared" ref="O122:O128" si="27">(N122-M122)/J131</f>
        <v>3.281158809367796E-3</v>
      </c>
    </row>
    <row r="123" spans="2:15" ht="24">
      <c r="B123" s="5">
        <v>2</v>
      </c>
      <c r="C123" s="1" t="s">
        <v>79</v>
      </c>
      <c r="D123" s="1">
        <v>1.95</v>
      </c>
      <c r="E123" s="6">
        <v>29854.242900000001</v>
      </c>
      <c r="G123" s="5">
        <v>2</v>
      </c>
      <c r="H123" s="1" t="s">
        <v>79</v>
      </c>
      <c r="I123" s="1">
        <v>3.08</v>
      </c>
      <c r="J123" s="6">
        <v>29381.467700000001</v>
      </c>
      <c r="L123" s="1" t="s">
        <v>74</v>
      </c>
      <c r="M123">
        <f t="shared" si="25"/>
        <v>13746.5543</v>
      </c>
      <c r="N123">
        <f t="shared" si="26"/>
        <v>13688.158900000002</v>
      </c>
      <c r="O123">
        <f t="shared" si="27"/>
        <v>-1.3558371550868658E-3</v>
      </c>
    </row>
    <row r="124" spans="2:15" ht="24">
      <c r="B124" s="5">
        <v>3</v>
      </c>
      <c r="C124" s="1" t="s">
        <v>80</v>
      </c>
      <c r="D124" s="1">
        <v>0.97</v>
      </c>
      <c r="E124" s="6">
        <v>14764.7466</v>
      </c>
      <c r="G124" s="5">
        <v>3</v>
      </c>
      <c r="H124" s="1" t="s">
        <v>80</v>
      </c>
      <c r="I124" s="1">
        <v>1.58</v>
      </c>
      <c r="J124" s="6">
        <v>15074.0785</v>
      </c>
      <c r="L124" s="1" t="s">
        <v>75</v>
      </c>
      <c r="M124">
        <f t="shared" si="25"/>
        <v>6207.4286000000011</v>
      </c>
      <c r="N124">
        <f t="shared" si="26"/>
        <v>6379.0038999999997</v>
      </c>
      <c r="O124">
        <f t="shared" si="27"/>
        <v>7.9976992024231724E-3</v>
      </c>
    </row>
    <row r="125" spans="2:15" ht="24">
      <c r="B125" s="5">
        <v>4</v>
      </c>
      <c r="C125" s="1" t="s">
        <v>81</v>
      </c>
      <c r="D125" s="1">
        <v>3.15</v>
      </c>
      <c r="E125" s="6">
        <v>48102.941099999996</v>
      </c>
      <c r="G125" s="5">
        <v>4</v>
      </c>
      <c r="H125" s="1" t="s">
        <v>81</v>
      </c>
      <c r="I125" s="1">
        <v>5.04</v>
      </c>
      <c r="J125" s="6">
        <v>48006.625500000002</v>
      </c>
      <c r="L125" s="1" t="s">
        <v>62</v>
      </c>
      <c r="M125">
        <f t="shared" si="25"/>
        <v>3512.6805000000022</v>
      </c>
      <c r="N125">
        <f t="shared" si="26"/>
        <v>3674.449099999998</v>
      </c>
      <c r="O125">
        <f t="shared" si="27"/>
        <v>3.1301322825047408E-3</v>
      </c>
    </row>
    <row r="126" spans="2:15" ht="24">
      <c r="B126" s="5">
        <v>5</v>
      </c>
      <c r="C126" s="1" t="s">
        <v>82</v>
      </c>
      <c r="D126" s="1">
        <v>15.98</v>
      </c>
      <c r="E126" s="6">
        <v>244327.14619999999</v>
      </c>
      <c r="G126" s="5">
        <v>5</v>
      </c>
      <c r="H126" s="1" t="s">
        <v>82</v>
      </c>
      <c r="I126" s="1">
        <v>25.34</v>
      </c>
      <c r="J126" s="6">
        <v>241440.69390000001</v>
      </c>
      <c r="L126" s="1" t="s">
        <v>63</v>
      </c>
      <c r="M126">
        <f t="shared" si="25"/>
        <v>9649.1977000000188</v>
      </c>
      <c r="N126">
        <f t="shared" si="26"/>
        <v>9855.6910999999964</v>
      </c>
      <c r="O126">
        <f t="shared" si="27"/>
        <v>8.2171257656562602E-4</v>
      </c>
    </row>
    <row r="127" spans="2:15" ht="24">
      <c r="B127" s="5">
        <v>6</v>
      </c>
      <c r="C127" s="1" t="s">
        <v>83</v>
      </c>
      <c r="D127" s="1">
        <v>0.63</v>
      </c>
      <c r="E127" s="6">
        <v>9682.8166000000001</v>
      </c>
      <c r="G127" s="5">
        <v>6</v>
      </c>
      <c r="H127" s="1" t="s">
        <v>83</v>
      </c>
      <c r="I127" s="1">
        <v>1</v>
      </c>
      <c r="J127" s="6">
        <v>9569.8670999999995</v>
      </c>
      <c r="L127" s="1" t="s">
        <v>64</v>
      </c>
      <c r="M127">
        <f t="shared" si="25"/>
        <v>6600.6502</v>
      </c>
      <c r="N127">
        <f t="shared" si="26"/>
        <v>6611.9824000000008</v>
      </c>
      <c r="O127">
        <f t="shared" si="27"/>
        <v>7.0030313902009404E-4</v>
      </c>
    </row>
    <row r="128" spans="2:15" ht="24">
      <c r="B128" s="7">
        <v>7</v>
      </c>
      <c r="C128" s="8" t="s">
        <v>84</v>
      </c>
      <c r="D128" s="8">
        <v>1.03</v>
      </c>
      <c r="E128" s="9">
        <v>15785.595799999999</v>
      </c>
      <c r="G128" s="7">
        <v>7</v>
      </c>
      <c r="H128" s="8" t="s">
        <v>84</v>
      </c>
      <c r="I128" s="8">
        <v>1.65</v>
      </c>
      <c r="J128" s="9">
        <v>15732.1198</v>
      </c>
      <c r="L128" s="1" t="s">
        <v>65</v>
      </c>
      <c r="M128">
        <f t="shared" si="25"/>
        <v>11654.25</v>
      </c>
      <c r="N128">
        <f t="shared" si="26"/>
        <v>11702.6083</v>
      </c>
      <c r="O128">
        <f t="shared" si="27"/>
        <v>1.7626673690270644E-3</v>
      </c>
    </row>
    <row r="129" spans="2:10">
      <c r="B129">
        <v>1.75</v>
      </c>
      <c r="C129" s="10" t="s">
        <v>5</v>
      </c>
      <c r="D129" s="10" t="s">
        <v>4</v>
      </c>
      <c r="G129">
        <v>1.75</v>
      </c>
      <c r="H129" s="10" t="s">
        <v>5</v>
      </c>
      <c r="I129" s="10" t="s">
        <v>6</v>
      </c>
    </row>
    <row r="130" spans="2:10">
      <c r="B130" s="2"/>
      <c r="C130" s="3" t="s">
        <v>0</v>
      </c>
      <c r="D130" s="3" t="s">
        <v>1</v>
      </c>
      <c r="E130" s="4" t="s">
        <v>2</v>
      </c>
      <c r="G130" s="2"/>
      <c r="H130" s="3" t="s">
        <v>0</v>
      </c>
      <c r="I130" s="3" t="s">
        <v>1</v>
      </c>
      <c r="J130" s="4" t="s">
        <v>2</v>
      </c>
    </row>
    <row r="131" spans="2:10" ht="24">
      <c r="B131" s="5">
        <v>1</v>
      </c>
      <c r="C131" s="1" t="s">
        <v>78</v>
      </c>
      <c r="D131" s="1">
        <v>0.25</v>
      </c>
      <c r="E131" s="6">
        <v>59867.031199999998</v>
      </c>
      <c r="G131" s="5">
        <v>1</v>
      </c>
      <c r="H131" s="1" t="s">
        <v>78</v>
      </c>
      <c r="I131" s="1">
        <v>0.26</v>
      </c>
      <c r="J131" s="6">
        <v>60234.908300000003</v>
      </c>
    </row>
    <row r="132" spans="2:10" ht="24">
      <c r="B132" s="5">
        <v>2</v>
      </c>
      <c r="C132" s="1" t="s">
        <v>79</v>
      </c>
      <c r="D132" s="1">
        <v>0.18</v>
      </c>
      <c r="E132" s="6">
        <v>43600.797200000001</v>
      </c>
      <c r="G132" s="5">
        <v>2</v>
      </c>
      <c r="H132" s="1" t="s">
        <v>79</v>
      </c>
      <c r="I132" s="1">
        <v>0.18</v>
      </c>
      <c r="J132" s="6">
        <v>43069.626600000003</v>
      </c>
    </row>
    <row r="133" spans="2:10" ht="24">
      <c r="B133" s="5">
        <v>3</v>
      </c>
      <c r="C133" s="1" t="s">
        <v>80</v>
      </c>
      <c r="D133" s="1">
        <v>0.09</v>
      </c>
      <c r="E133" s="6">
        <v>20972.175200000001</v>
      </c>
      <c r="G133" s="5">
        <v>3</v>
      </c>
      <c r="H133" s="1" t="s">
        <v>80</v>
      </c>
      <c r="I133" s="1">
        <v>0.09</v>
      </c>
      <c r="J133" s="6">
        <v>21453.082399999999</v>
      </c>
    </row>
    <row r="134" spans="2:10" ht="24">
      <c r="B134" s="5">
        <v>4</v>
      </c>
      <c r="C134" s="1" t="s">
        <v>81</v>
      </c>
      <c r="D134" s="1">
        <v>0.22</v>
      </c>
      <c r="E134" s="6">
        <v>51615.621599999999</v>
      </c>
      <c r="G134" s="5">
        <v>4</v>
      </c>
      <c r="H134" s="1" t="s">
        <v>81</v>
      </c>
      <c r="I134" s="1">
        <v>0.22</v>
      </c>
      <c r="J134" s="6">
        <v>51681.0746</v>
      </c>
    </row>
    <row r="135" spans="2:10" ht="24">
      <c r="B135" s="5">
        <v>5</v>
      </c>
      <c r="C135" s="1" t="s">
        <v>82</v>
      </c>
      <c r="D135" s="1">
        <v>1.07</v>
      </c>
      <c r="E135" s="6">
        <v>253976.34390000001</v>
      </c>
      <c r="G135" s="5">
        <v>5</v>
      </c>
      <c r="H135" s="1" t="s">
        <v>82</v>
      </c>
      <c r="I135" s="1">
        <v>1.07</v>
      </c>
      <c r="J135" s="6">
        <v>251296.38500000001</v>
      </c>
    </row>
    <row r="136" spans="2:10" ht="24">
      <c r="B136" s="5">
        <v>6</v>
      </c>
      <c r="C136" s="1" t="s">
        <v>83</v>
      </c>
      <c r="D136" s="1">
        <v>7.0000000000000007E-2</v>
      </c>
      <c r="E136" s="6">
        <v>16283.4668</v>
      </c>
      <c r="G136" s="5">
        <v>6</v>
      </c>
      <c r="H136" s="1" t="s">
        <v>83</v>
      </c>
      <c r="I136" s="1">
        <v>7.0000000000000007E-2</v>
      </c>
      <c r="J136" s="6">
        <v>16181.8495</v>
      </c>
    </row>
    <row r="137" spans="2:10" ht="24">
      <c r="B137" s="7">
        <v>7</v>
      </c>
      <c r="C137" s="8" t="s">
        <v>84</v>
      </c>
      <c r="D137" s="8">
        <v>0.12</v>
      </c>
      <c r="E137" s="9">
        <v>27439.845799999999</v>
      </c>
      <c r="G137" s="7">
        <v>7</v>
      </c>
      <c r="H137" s="8" t="s">
        <v>84</v>
      </c>
      <c r="I137" s="8">
        <v>0.12</v>
      </c>
      <c r="J137" s="9">
        <v>27434.7281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49E-5B75-444E-9A72-D26CE8CC4910}">
  <dimension ref="A1:Y137"/>
  <sheetViews>
    <sheetView topLeftCell="A114" zoomScale="85" zoomScaleNormal="85" workbookViewId="0">
      <selection activeCell="R13" sqref="R13:Y20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78</v>
      </c>
      <c r="D14" s="1">
        <v>0.25</v>
      </c>
      <c r="E14" s="6">
        <v>57165.301500000001</v>
      </c>
      <c r="F14" s="12"/>
      <c r="G14" s="5">
        <v>1</v>
      </c>
      <c r="H14" s="1" t="s">
        <v>78</v>
      </c>
      <c r="I14" s="1">
        <v>0.25</v>
      </c>
      <c r="J14" s="6">
        <v>55950.455699999999</v>
      </c>
      <c r="L14" s="1" t="s">
        <v>73</v>
      </c>
      <c r="M14">
        <f t="shared" ref="M14:M20" si="0">(E23-E14)</f>
        <v>1787.8237999999983</v>
      </c>
      <c r="N14">
        <f t="shared" ref="N14:N20" si="1">(J23-J14)</f>
        <v>1927.2260000000024</v>
      </c>
      <c r="O14">
        <f t="shared" ref="O14:O20" si="2">(N14-M14)/J23</f>
        <v>2.4085657183467333E-3</v>
      </c>
      <c r="R14" s="1" t="s">
        <v>73</v>
      </c>
      <c r="S14">
        <f t="shared" ref="S14:S20" si="3">O14</f>
        <v>2.4085657183467333E-3</v>
      </c>
      <c r="T14">
        <f t="shared" ref="T14:T20" si="4">O32</f>
        <v>-1.3356197036991507E-3</v>
      </c>
      <c r="U14">
        <f t="shared" ref="U14:U20" si="5">O50</f>
        <v>-2.9362343096279858E-3</v>
      </c>
      <c r="V14">
        <f t="shared" ref="V14:V20" si="6">O68</f>
        <v>-3.6239635943281128E-3</v>
      </c>
      <c r="W14">
        <f t="shared" ref="W14:W20" si="7">O86</f>
        <v>-2.7780161120254864E-3</v>
      </c>
      <c r="X14">
        <f t="shared" ref="X14:X20" si="8">O104</f>
        <v>-2.6175820211501249E-3</v>
      </c>
      <c r="Y14">
        <f t="shared" ref="Y14:Y20" si="9">O122</f>
        <v>-3.1674470923220631E-3</v>
      </c>
    </row>
    <row r="15" spans="1:25" ht="24">
      <c r="B15" s="5">
        <v>2</v>
      </c>
      <c r="C15" s="1" t="s">
        <v>79</v>
      </c>
      <c r="D15" s="1">
        <v>0.18</v>
      </c>
      <c r="E15" s="6">
        <v>40200.061000000002</v>
      </c>
      <c r="F15" s="12"/>
      <c r="G15" s="5">
        <v>2</v>
      </c>
      <c r="H15" s="1" t="s">
        <v>79</v>
      </c>
      <c r="I15" s="1">
        <v>0.18</v>
      </c>
      <c r="J15" s="6">
        <v>40035.291100000002</v>
      </c>
      <c r="L15" s="1" t="s">
        <v>74</v>
      </c>
      <c r="M15">
        <f t="shared" si="0"/>
        <v>3042.550900000002</v>
      </c>
      <c r="N15">
        <f t="shared" si="1"/>
        <v>2929.667300000001</v>
      </c>
      <c r="O15">
        <f t="shared" si="2"/>
        <v>-2.6273410752330906E-3</v>
      </c>
      <c r="R15" s="1" t="s">
        <v>74</v>
      </c>
      <c r="S15">
        <f t="shared" si="3"/>
        <v>-2.6273410752330906E-3</v>
      </c>
      <c r="T15">
        <f t="shared" si="4"/>
        <v>-2.4085598118399098E-3</v>
      </c>
      <c r="U15">
        <f t="shared" si="5"/>
        <v>-4.0264646881347501E-3</v>
      </c>
      <c r="V15">
        <f t="shared" si="6"/>
        <v>-3.1004293030436549E-3</v>
      </c>
      <c r="W15">
        <f t="shared" si="7"/>
        <v>-2.9349749343853928E-3</v>
      </c>
      <c r="X15">
        <f t="shared" si="8"/>
        <v>-4.229944886001597E-3</v>
      </c>
      <c r="Y15">
        <f t="shared" si="9"/>
        <v>-2.5510105450441654E-3</v>
      </c>
    </row>
    <row r="16" spans="1:25" ht="24">
      <c r="B16" s="5">
        <v>3</v>
      </c>
      <c r="C16" s="1" t="s">
        <v>80</v>
      </c>
      <c r="D16" s="1">
        <v>0.09</v>
      </c>
      <c r="E16" s="6">
        <v>19495.427</v>
      </c>
      <c r="F16" s="12"/>
      <c r="G16" s="5">
        <v>3</v>
      </c>
      <c r="H16" s="1" t="s">
        <v>80</v>
      </c>
      <c r="I16" s="1">
        <v>0.09</v>
      </c>
      <c r="J16" s="6">
        <v>19955.613600000001</v>
      </c>
      <c r="L16" s="1" t="s">
        <v>75</v>
      </c>
      <c r="M16">
        <f t="shared" si="0"/>
        <v>1392.7253999999994</v>
      </c>
      <c r="N16">
        <f t="shared" si="1"/>
        <v>1465.4089999999997</v>
      </c>
      <c r="O16">
        <f t="shared" si="2"/>
        <v>3.3930966488966915E-3</v>
      </c>
      <c r="R16" s="1" t="s">
        <v>75</v>
      </c>
      <c r="S16">
        <f t="shared" si="3"/>
        <v>3.3930966488966915E-3</v>
      </c>
      <c r="T16">
        <f t="shared" si="4"/>
        <v>1.0833174689869243E-3</v>
      </c>
      <c r="U16">
        <f t="shared" si="5"/>
        <v>1.3689864360157279E-3</v>
      </c>
      <c r="V16">
        <f t="shared" si="6"/>
        <v>2.6516449108511296E-3</v>
      </c>
      <c r="W16">
        <f t="shared" si="7"/>
        <v>2.2355624654580631E-3</v>
      </c>
      <c r="X16">
        <f t="shared" si="8"/>
        <v>3.989364243147997E-3</v>
      </c>
      <c r="Y16">
        <f t="shared" si="9"/>
        <v>5.228632189421635E-3</v>
      </c>
    </row>
    <row r="17" spans="2:25" ht="24">
      <c r="B17" s="5">
        <v>4</v>
      </c>
      <c r="C17" s="1" t="s">
        <v>81</v>
      </c>
      <c r="D17" s="1">
        <v>0.22</v>
      </c>
      <c r="E17" s="6">
        <v>50168.189299999998</v>
      </c>
      <c r="F17" s="12"/>
      <c r="G17" s="5">
        <v>4</v>
      </c>
      <c r="H17" s="1" t="s">
        <v>81</v>
      </c>
      <c r="I17" s="1">
        <v>0.22</v>
      </c>
      <c r="J17" s="6">
        <v>49402.368799999997</v>
      </c>
      <c r="L17" s="1" t="s">
        <v>62</v>
      </c>
      <c r="M17">
        <f t="shared" si="0"/>
        <v>687.13720000000467</v>
      </c>
      <c r="N17">
        <f t="shared" si="1"/>
        <v>738.78680000000168</v>
      </c>
      <c r="O17">
        <f t="shared" si="2"/>
        <v>1.0300839576181807E-3</v>
      </c>
      <c r="R17" s="1" t="s">
        <v>62</v>
      </c>
      <c r="S17">
        <f t="shared" si="3"/>
        <v>1.0300839576181807E-3</v>
      </c>
      <c r="T17">
        <f t="shared" si="4"/>
        <v>9.7822270913116346E-4</v>
      </c>
      <c r="U17">
        <f t="shared" si="5"/>
        <v>-3.5438720752139195E-6</v>
      </c>
      <c r="V17">
        <f t="shared" si="6"/>
        <v>6.2867367297355487E-4</v>
      </c>
      <c r="W17">
        <f t="shared" si="7"/>
        <v>1.5361681769632933E-3</v>
      </c>
      <c r="X17">
        <f t="shared" si="8"/>
        <v>1.251200578279368E-3</v>
      </c>
      <c r="Y17">
        <f t="shared" si="9"/>
        <v>1.7346139635433238E-3</v>
      </c>
    </row>
    <row r="18" spans="2:25" ht="24">
      <c r="B18" s="5">
        <v>5</v>
      </c>
      <c r="C18" s="1" t="s">
        <v>82</v>
      </c>
      <c r="D18" s="1">
        <v>1.1000000000000001</v>
      </c>
      <c r="E18" s="6">
        <v>249904.9283</v>
      </c>
      <c r="F18" s="12"/>
      <c r="G18" s="5">
        <v>5</v>
      </c>
      <c r="H18" s="1" t="s">
        <v>82</v>
      </c>
      <c r="I18" s="1">
        <v>1.1000000000000001</v>
      </c>
      <c r="J18" s="6">
        <v>246646.4694</v>
      </c>
      <c r="L18" s="1" t="s">
        <v>63</v>
      </c>
      <c r="M18">
        <f t="shared" si="0"/>
        <v>2523.4861000000092</v>
      </c>
      <c r="N18">
        <f t="shared" si="1"/>
        <v>2587.4132999999856</v>
      </c>
      <c r="O18">
        <f t="shared" si="2"/>
        <v>2.564948204772177E-4</v>
      </c>
      <c r="R18" s="1" t="s">
        <v>63</v>
      </c>
      <c r="S18">
        <f t="shared" si="3"/>
        <v>2.564948204772177E-4</v>
      </c>
      <c r="T18">
        <f t="shared" si="4"/>
        <v>-1.545155974701072E-4</v>
      </c>
      <c r="U18">
        <f t="shared" si="5"/>
        <v>-1.0074933871045031E-3</v>
      </c>
      <c r="V18">
        <f t="shared" si="6"/>
        <v>1.6754675173730028E-4</v>
      </c>
      <c r="W18">
        <f t="shared" si="7"/>
        <v>-3.5027365622085527E-5</v>
      </c>
      <c r="X18">
        <f t="shared" si="8"/>
        <v>-4.4467422424089841E-5</v>
      </c>
      <c r="Y18">
        <f t="shared" si="9"/>
        <v>-5.9962559780384209E-5</v>
      </c>
    </row>
    <row r="19" spans="2:25" ht="24">
      <c r="B19" s="5">
        <v>6</v>
      </c>
      <c r="C19" s="1" t="s">
        <v>83</v>
      </c>
      <c r="D19" s="1">
        <v>0.06</v>
      </c>
      <c r="E19" s="6">
        <v>13443.548500000001</v>
      </c>
      <c r="F19" s="12"/>
      <c r="G19" s="5">
        <v>6</v>
      </c>
      <c r="H19" s="1" t="s">
        <v>83</v>
      </c>
      <c r="I19" s="1">
        <v>0.06</v>
      </c>
      <c r="J19" s="6">
        <v>13299.2947</v>
      </c>
      <c r="L19" s="1" t="s">
        <v>64</v>
      </c>
      <c r="M19">
        <f t="shared" si="0"/>
        <v>2782.2862999999998</v>
      </c>
      <c r="N19">
        <f t="shared" si="1"/>
        <v>2747.1977999999999</v>
      </c>
      <c r="O19">
        <f t="shared" si="2"/>
        <v>-2.1866772442638064E-3</v>
      </c>
      <c r="R19" s="1" t="s">
        <v>64</v>
      </c>
      <c r="S19">
        <f t="shared" si="3"/>
        <v>-2.1866772442638064E-3</v>
      </c>
      <c r="T19">
        <f t="shared" si="4"/>
        <v>-5.3513232206429005E-3</v>
      </c>
      <c r="U19">
        <f t="shared" si="5"/>
        <v>-5.2448150850497996E-3</v>
      </c>
      <c r="V19">
        <f t="shared" si="6"/>
        <v>-4.6538163548703014E-3</v>
      </c>
      <c r="W19">
        <f t="shared" si="7"/>
        <v>-6.1025138935510521E-3</v>
      </c>
      <c r="X19">
        <f t="shared" si="8"/>
        <v>-4.344399121552529E-3</v>
      </c>
      <c r="Y19">
        <f t="shared" si="9"/>
        <v>-5.0335497431959015E-3</v>
      </c>
    </row>
    <row r="20" spans="2:25" ht="24">
      <c r="B20" s="7">
        <v>7</v>
      </c>
      <c r="C20" s="8" t="s">
        <v>84</v>
      </c>
      <c r="D20" s="8">
        <v>0.1</v>
      </c>
      <c r="E20" s="9">
        <v>22678.496200000001</v>
      </c>
      <c r="F20" s="12"/>
      <c r="G20" s="7">
        <v>7</v>
      </c>
      <c r="H20" s="8" t="s">
        <v>84</v>
      </c>
      <c r="I20" s="8">
        <v>0.1</v>
      </c>
      <c r="J20" s="9">
        <v>22756.2664</v>
      </c>
      <c r="L20" s="1" t="s">
        <v>65</v>
      </c>
      <c r="M20">
        <f t="shared" si="0"/>
        <v>4625.084899999998</v>
      </c>
      <c r="N20">
        <f t="shared" si="1"/>
        <v>4546.398799999999</v>
      </c>
      <c r="O20">
        <f t="shared" si="2"/>
        <v>-2.8819933667134806E-3</v>
      </c>
      <c r="R20" s="1" t="s">
        <v>65</v>
      </c>
      <c r="S20">
        <f t="shared" si="3"/>
        <v>-2.8819933667134806E-3</v>
      </c>
      <c r="T20">
        <f t="shared" si="4"/>
        <v>-2.7920453533848083E-3</v>
      </c>
      <c r="U20">
        <f t="shared" si="5"/>
        <v>-3.1762861314215411E-3</v>
      </c>
      <c r="V20">
        <f t="shared" si="6"/>
        <v>-1.7258780418935864E-3</v>
      </c>
      <c r="W20">
        <f t="shared" si="7"/>
        <v>-2.8157319139374016E-3</v>
      </c>
      <c r="X20">
        <f t="shared" si="8"/>
        <v>-9.5330903665237141E-4</v>
      </c>
      <c r="Y20">
        <f t="shared" si="9"/>
        <v>-1.4620241131390872E-3</v>
      </c>
    </row>
    <row r="21" spans="2:25">
      <c r="B21">
        <v>0.25</v>
      </c>
      <c r="C21" s="10" t="s">
        <v>5</v>
      </c>
      <c r="D21" s="10" t="s">
        <v>4</v>
      </c>
      <c r="E21" s="10"/>
      <c r="F21" s="10"/>
      <c r="G21">
        <v>0.25</v>
      </c>
      <c r="H21" s="10" t="s">
        <v>5</v>
      </c>
      <c r="I21" s="10" t="s">
        <v>6</v>
      </c>
      <c r="J21" s="10"/>
    </row>
    <row r="22" spans="2:2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25" ht="24">
      <c r="B23" s="5">
        <v>1</v>
      </c>
      <c r="C23" s="1" t="s">
        <v>78</v>
      </c>
      <c r="D23" s="1">
        <v>0.25</v>
      </c>
      <c r="E23" s="6">
        <v>58953.1253</v>
      </c>
      <c r="G23" s="5">
        <v>1</v>
      </c>
      <c r="H23" s="1" t="s">
        <v>78</v>
      </c>
      <c r="I23" s="1">
        <v>0.25</v>
      </c>
      <c r="J23" s="6">
        <v>57877.681700000001</v>
      </c>
    </row>
    <row r="24" spans="2:25" ht="24">
      <c r="B24" s="5">
        <v>2</v>
      </c>
      <c r="C24" s="1" t="s">
        <v>79</v>
      </c>
      <c r="D24" s="1">
        <v>0.18</v>
      </c>
      <c r="E24" s="6">
        <v>43242.611900000004</v>
      </c>
      <c r="G24" s="5">
        <v>2</v>
      </c>
      <c r="H24" s="1" t="s">
        <v>79</v>
      </c>
      <c r="I24" s="1">
        <v>0.18</v>
      </c>
      <c r="J24" s="6">
        <v>42964.958400000003</v>
      </c>
    </row>
    <row r="25" spans="2:25" ht="24">
      <c r="B25" s="5">
        <v>3</v>
      </c>
      <c r="C25" s="1" t="s">
        <v>80</v>
      </c>
      <c r="D25" s="1">
        <v>0.09</v>
      </c>
      <c r="E25" s="6">
        <v>20888.152399999999</v>
      </c>
      <c r="G25" s="5">
        <v>3</v>
      </c>
      <c r="H25" s="1" t="s">
        <v>80</v>
      </c>
      <c r="I25" s="1">
        <v>0.09</v>
      </c>
      <c r="J25" s="6">
        <v>21421.0226</v>
      </c>
    </row>
    <row r="26" spans="2:25" ht="24">
      <c r="B26" s="5">
        <v>4</v>
      </c>
      <c r="C26" s="1" t="s">
        <v>81</v>
      </c>
      <c r="D26" s="1">
        <v>0.22</v>
      </c>
      <c r="E26" s="6">
        <v>50855.326500000003</v>
      </c>
      <c r="G26" s="5">
        <v>4</v>
      </c>
      <c r="H26" s="1" t="s">
        <v>81</v>
      </c>
      <c r="I26" s="1">
        <v>0.22</v>
      </c>
      <c r="J26" s="6">
        <v>50141.155599999998</v>
      </c>
    </row>
    <row r="27" spans="2:25" ht="24">
      <c r="B27" s="5">
        <v>5</v>
      </c>
      <c r="C27" s="1" t="s">
        <v>82</v>
      </c>
      <c r="D27" s="1">
        <v>1.07</v>
      </c>
      <c r="E27" s="6">
        <v>252428.41440000001</v>
      </c>
      <c r="G27" s="5">
        <v>5</v>
      </c>
      <c r="H27" s="1" t="s">
        <v>82</v>
      </c>
      <c r="I27" s="1">
        <v>1.07</v>
      </c>
      <c r="J27" s="6">
        <v>249233.88269999999</v>
      </c>
    </row>
    <row r="28" spans="2:25" ht="24">
      <c r="B28" s="5">
        <v>6</v>
      </c>
      <c r="C28" s="1" t="s">
        <v>83</v>
      </c>
      <c r="D28" s="1">
        <v>7.0000000000000007E-2</v>
      </c>
      <c r="E28" s="6">
        <v>16225.834800000001</v>
      </c>
      <c r="G28" s="5">
        <v>6</v>
      </c>
      <c r="H28" s="1" t="s">
        <v>83</v>
      </c>
      <c r="I28" s="1">
        <v>7.0000000000000007E-2</v>
      </c>
      <c r="J28" s="6">
        <v>16046.4925</v>
      </c>
    </row>
    <row r="29" spans="2:25" ht="24">
      <c r="B29" s="7">
        <v>7</v>
      </c>
      <c r="C29" s="8" t="s">
        <v>84</v>
      </c>
      <c r="D29" s="8">
        <v>0.12</v>
      </c>
      <c r="E29" s="9">
        <v>27303.581099999999</v>
      </c>
      <c r="G29" s="7">
        <v>7</v>
      </c>
      <c r="H29" s="8" t="s">
        <v>84</v>
      </c>
      <c r="I29" s="8">
        <v>0.12</v>
      </c>
      <c r="J29" s="9">
        <v>27302.665199999999</v>
      </c>
    </row>
    <row r="30" spans="2:25">
      <c r="B30">
        <v>0.5</v>
      </c>
      <c r="C30" s="10" t="s">
        <v>3</v>
      </c>
      <c r="D30" s="10" t="s">
        <v>4</v>
      </c>
      <c r="G30">
        <v>0.5</v>
      </c>
      <c r="H30" s="10" t="s">
        <v>3</v>
      </c>
      <c r="I30" s="10" t="s">
        <v>6</v>
      </c>
    </row>
    <row r="31" spans="2:2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37</v>
      </c>
      <c r="M31" t="s">
        <v>4</v>
      </c>
      <c r="N31" t="s">
        <v>6</v>
      </c>
      <c r="O31" t="s">
        <v>36</v>
      </c>
    </row>
    <row r="32" spans="2:25" ht="24">
      <c r="B32" s="5">
        <v>1</v>
      </c>
      <c r="C32" s="1" t="s">
        <v>78</v>
      </c>
      <c r="D32" s="1">
        <v>3.17</v>
      </c>
      <c r="E32" s="6">
        <v>55589.937599999997</v>
      </c>
      <c r="G32" s="5">
        <v>1</v>
      </c>
      <c r="H32" s="1" t="s">
        <v>78</v>
      </c>
      <c r="I32" s="1">
        <v>3.14</v>
      </c>
      <c r="J32" s="6">
        <v>54527.027399999999</v>
      </c>
      <c r="L32" s="1" t="s">
        <v>73</v>
      </c>
      <c r="M32">
        <f t="shared" ref="M32:M38" si="10">(E41-E32)</f>
        <v>4011.6318000000028</v>
      </c>
      <c r="N32">
        <f t="shared" ref="N32:N38" si="11">(J41-J32)</f>
        <v>3933.5506999999998</v>
      </c>
      <c r="O32">
        <f t="shared" ref="O32:O38" si="12">(N32-M32)/J41</f>
        <v>-1.3356197036991507E-3</v>
      </c>
    </row>
    <row r="33" spans="2:15" ht="24">
      <c r="B33" s="5">
        <v>2</v>
      </c>
      <c r="C33" s="1" t="s">
        <v>79</v>
      </c>
      <c r="D33" s="1">
        <v>2.09</v>
      </c>
      <c r="E33" s="6">
        <v>36735.700900000003</v>
      </c>
      <c r="G33" s="5">
        <v>2</v>
      </c>
      <c r="H33" s="1" t="s">
        <v>79</v>
      </c>
      <c r="I33" s="1">
        <v>2.11</v>
      </c>
      <c r="J33" s="6">
        <v>36665.231699999997</v>
      </c>
      <c r="L33" s="1" t="s">
        <v>74</v>
      </c>
      <c r="M33">
        <f t="shared" si="10"/>
        <v>6449.6266999999934</v>
      </c>
      <c r="N33">
        <f t="shared" si="11"/>
        <v>6346.0315000000046</v>
      </c>
      <c r="O33">
        <f t="shared" si="12"/>
        <v>-2.4085598118399098E-3</v>
      </c>
    </row>
    <row r="34" spans="2:15" ht="24">
      <c r="B34" s="5">
        <v>3</v>
      </c>
      <c r="C34" s="1" t="s">
        <v>80</v>
      </c>
      <c r="D34" s="1">
        <v>1.02</v>
      </c>
      <c r="E34" s="6">
        <v>17983.565600000002</v>
      </c>
      <c r="G34" s="5">
        <v>3</v>
      </c>
      <c r="H34" s="1" t="s">
        <v>80</v>
      </c>
      <c r="I34" s="1">
        <v>1.06</v>
      </c>
      <c r="J34" s="6">
        <v>18452.992200000001</v>
      </c>
      <c r="L34" s="1" t="s">
        <v>75</v>
      </c>
      <c r="M34">
        <f t="shared" si="10"/>
        <v>2939.2293999999965</v>
      </c>
      <c r="N34">
        <f t="shared" si="11"/>
        <v>2962.4291000000012</v>
      </c>
      <c r="O34">
        <f t="shared" si="12"/>
        <v>1.0833174689869243E-3</v>
      </c>
    </row>
    <row r="35" spans="2:15" ht="24">
      <c r="B35" s="5">
        <v>4</v>
      </c>
      <c r="C35" s="1" t="s">
        <v>81</v>
      </c>
      <c r="D35" s="1">
        <v>2.84</v>
      </c>
      <c r="E35" s="6">
        <v>49831.0173</v>
      </c>
      <c r="G35" s="5">
        <v>4</v>
      </c>
      <c r="H35" s="1" t="s">
        <v>81</v>
      </c>
      <c r="I35" s="1">
        <v>2.82</v>
      </c>
      <c r="J35" s="6">
        <v>49109.569100000001</v>
      </c>
      <c r="L35" s="1" t="s">
        <v>62</v>
      </c>
      <c r="M35">
        <f t="shared" si="10"/>
        <v>1345.4763999999996</v>
      </c>
      <c r="N35">
        <f t="shared" si="11"/>
        <v>1394.8810000000012</v>
      </c>
      <c r="O35">
        <f t="shared" si="12"/>
        <v>9.7822270913116346E-4</v>
      </c>
    </row>
    <row r="36" spans="2:15" ht="24">
      <c r="B36" s="5">
        <v>5</v>
      </c>
      <c r="C36" s="1" t="s">
        <v>82</v>
      </c>
      <c r="D36" s="1">
        <v>14.1</v>
      </c>
      <c r="E36" s="6">
        <v>247678.19159999999</v>
      </c>
      <c r="G36" s="5">
        <v>5</v>
      </c>
      <c r="H36" s="1" t="s">
        <v>82</v>
      </c>
      <c r="I36" s="1">
        <v>14.07</v>
      </c>
      <c r="J36" s="6">
        <v>244677.8101</v>
      </c>
      <c r="L36" s="1" t="s">
        <v>63</v>
      </c>
      <c r="M36">
        <f t="shared" si="10"/>
        <v>4707.0662000000011</v>
      </c>
      <c r="N36">
        <f t="shared" si="11"/>
        <v>4668.5382999999856</v>
      </c>
      <c r="O36">
        <f t="shared" si="12"/>
        <v>-1.545155974701072E-4</v>
      </c>
    </row>
    <row r="37" spans="2:15" ht="24">
      <c r="B37" s="5">
        <v>6</v>
      </c>
      <c r="C37" s="1" t="s">
        <v>83</v>
      </c>
      <c r="D37" s="1">
        <v>0.67</v>
      </c>
      <c r="E37" s="6">
        <v>11687.260899999999</v>
      </c>
      <c r="G37" s="5">
        <v>6</v>
      </c>
      <c r="H37" s="1" t="s">
        <v>83</v>
      </c>
      <c r="I37" s="1">
        <v>0.67</v>
      </c>
      <c r="J37" s="6">
        <v>11594.0888</v>
      </c>
      <c r="L37" s="1" t="s">
        <v>64</v>
      </c>
      <c r="M37">
        <f t="shared" si="10"/>
        <v>4541.5862000000016</v>
      </c>
      <c r="N37">
        <f t="shared" si="11"/>
        <v>4455.6985999999997</v>
      </c>
      <c r="O37">
        <f t="shared" si="12"/>
        <v>-5.3513232206429005E-3</v>
      </c>
    </row>
    <row r="38" spans="2:15" ht="24">
      <c r="B38" s="7">
        <v>7</v>
      </c>
      <c r="C38" s="8" t="s">
        <v>84</v>
      </c>
      <c r="D38" s="8">
        <v>1.1100000000000001</v>
      </c>
      <c r="E38" s="9">
        <v>19568.241000000002</v>
      </c>
      <c r="G38" s="7">
        <v>7</v>
      </c>
      <c r="H38" s="8" t="s">
        <v>84</v>
      </c>
      <c r="I38" s="8">
        <v>1.1299999999999999</v>
      </c>
      <c r="J38" s="9">
        <v>19684.139599999999</v>
      </c>
      <c r="L38" s="1" t="s">
        <v>65</v>
      </c>
      <c r="M38">
        <f t="shared" si="10"/>
        <v>7710.3507999999965</v>
      </c>
      <c r="N38">
        <f t="shared" si="11"/>
        <v>7634.0771000000022</v>
      </c>
      <c r="O38">
        <f t="shared" si="12"/>
        <v>-2.7920453533848083E-3</v>
      </c>
    </row>
    <row r="39" spans="2:15">
      <c r="B39">
        <v>0.5</v>
      </c>
      <c r="C39" s="10" t="s">
        <v>5</v>
      </c>
      <c r="D39" s="10" t="s">
        <v>4</v>
      </c>
      <c r="G39">
        <v>0.5</v>
      </c>
      <c r="H39" s="10" t="s">
        <v>5</v>
      </c>
      <c r="I39" s="10" t="s">
        <v>6</v>
      </c>
    </row>
    <row r="40" spans="2:15">
      <c r="B40" s="2"/>
      <c r="C40" s="3" t="s">
        <v>0</v>
      </c>
      <c r="D40" s="3" t="s">
        <v>1</v>
      </c>
      <c r="E40" s="4" t="s">
        <v>2</v>
      </c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78</v>
      </c>
      <c r="D41" s="1">
        <v>0.25</v>
      </c>
      <c r="E41" s="6">
        <v>59601.5694</v>
      </c>
      <c r="G41" s="5">
        <v>1</v>
      </c>
      <c r="H41" s="1" t="s">
        <v>78</v>
      </c>
      <c r="I41" s="1">
        <v>0.25</v>
      </c>
      <c r="J41" s="6">
        <v>58460.578099999999</v>
      </c>
    </row>
    <row r="42" spans="2:15" ht="24">
      <c r="B42" s="5">
        <v>2</v>
      </c>
      <c r="C42" s="1" t="s">
        <v>79</v>
      </c>
      <c r="D42" s="1">
        <v>0.18</v>
      </c>
      <c r="E42" s="6">
        <v>43185.327599999997</v>
      </c>
      <c r="G42" s="5">
        <v>2</v>
      </c>
      <c r="H42" s="1" t="s">
        <v>79</v>
      </c>
      <c r="I42" s="1">
        <v>0.18</v>
      </c>
      <c r="J42" s="6">
        <v>43011.263200000001</v>
      </c>
    </row>
    <row r="43" spans="2:15" ht="24">
      <c r="B43" s="5">
        <v>3</v>
      </c>
      <c r="C43" s="1" t="s">
        <v>80</v>
      </c>
      <c r="D43" s="1">
        <v>0.09</v>
      </c>
      <c r="E43" s="6">
        <v>20922.794999999998</v>
      </c>
      <c r="G43" s="5">
        <v>3</v>
      </c>
      <c r="H43" s="1" t="s">
        <v>80</v>
      </c>
      <c r="I43" s="1">
        <v>0.09</v>
      </c>
      <c r="J43" s="6">
        <v>21415.421300000002</v>
      </c>
    </row>
    <row r="44" spans="2:15" ht="24">
      <c r="B44" s="5">
        <v>4</v>
      </c>
      <c r="C44" s="1" t="s">
        <v>81</v>
      </c>
      <c r="D44" s="1">
        <v>0.22</v>
      </c>
      <c r="E44" s="6">
        <v>51176.493699999999</v>
      </c>
      <c r="G44" s="5">
        <v>4</v>
      </c>
      <c r="H44" s="1" t="s">
        <v>81</v>
      </c>
      <c r="I44" s="1">
        <v>0.22</v>
      </c>
      <c r="J44" s="6">
        <v>50504.450100000002</v>
      </c>
    </row>
    <row r="45" spans="2:15" ht="24">
      <c r="B45" s="5">
        <v>5</v>
      </c>
      <c r="C45" s="1" t="s">
        <v>82</v>
      </c>
      <c r="D45" s="1">
        <v>1.07</v>
      </c>
      <c r="E45" s="6">
        <v>252385.25779999999</v>
      </c>
      <c r="G45" s="5">
        <v>5</v>
      </c>
      <c r="H45" s="1" t="s">
        <v>82</v>
      </c>
      <c r="I45" s="1">
        <v>1.07</v>
      </c>
      <c r="J45" s="6">
        <v>249346.34839999999</v>
      </c>
    </row>
    <row r="46" spans="2:15" ht="24">
      <c r="B46" s="5">
        <v>6</v>
      </c>
      <c r="C46" s="1" t="s">
        <v>83</v>
      </c>
      <c r="D46" s="1">
        <v>7.0000000000000007E-2</v>
      </c>
      <c r="E46" s="6">
        <v>16228.847100000001</v>
      </c>
      <c r="G46" s="5">
        <v>6</v>
      </c>
      <c r="H46" s="1" t="s">
        <v>83</v>
      </c>
      <c r="I46" s="1">
        <v>7.0000000000000007E-2</v>
      </c>
      <c r="J46" s="6">
        <v>16049.787399999999</v>
      </c>
    </row>
    <row r="47" spans="2:15" ht="24">
      <c r="B47" s="7">
        <v>7</v>
      </c>
      <c r="C47" s="8" t="s">
        <v>84</v>
      </c>
      <c r="D47" s="8">
        <v>0.12</v>
      </c>
      <c r="E47" s="9">
        <v>27278.591799999998</v>
      </c>
      <c r="G47" s="7">
        <v>7</v>
      </c>
      <c r="H47" s="8" t="s">
        <v>84</v>
      </c>
      <c r="I47" s="8">
        <v>0.12</v>
      </c>
      <c r="J47" s="9">
        <v>27318.216700000001</v>
      </c>
    </row>
    <row r="48" spans="2:15">
      <c r="B48">
        <v>0.75</v>
      </c>
      <c r="C48" s="10" t="s">
        <v>3</v>
      </c>
      <c r="D48" s="10" t="s">
        <v>4</v>
      </c>
      <c r="G48">
        <v>0.75</v>
      </c>
      <c r="H48" s="10" t="s">
        <v>3</v>
      </c>
      <c r="I48" s="10" t="s">
        <v>6</v>
      </c>
    </row>
    <row r="49" spans="2:15">
      <c r="B49" s="2"/>
      <c r="C49" s="3" t="s">
        <v>0</v>
      </c>
      <c r="D49" s="3" t="s">
        <v>1</v>
      </c>
      <c r="E49" s="4" t="s">
        <v>2</v>
      </c>
      <c r="G49" s="2"/>
      <c r="H49" s="3" t="s">
        <v>0</v>
      </c>
      <c r="I49" s="3" t="s">
        <v>1</v>
      </c>
      <c r="J49" s="4" t="s">
        <v>2</v>
      </c>
      <c r="L49" s="14" t="s">
        <v>37</v>
      </c>
      <c r="M49" t="s">
        <v>4</v>
      </c>
      <c r="N49" t="s">
        <v>6</v>
      </c>
      <c r="O49" t="s">
        <v>36</v>
      </c>
    </row>
    <row r="50" spans="2:15" ht="24">
      <c r="B50" s="5">
        <v>1</v>
      </c>
      <c r="C50" s="1" t="s">
        <v>78</v>
      </c>
      <c r="D50" s="1">
        <v>3.27</v>
      </c>
      <c r="E50" s="6">
        <v>53922.369700000003</v>
      </c>
      <c r="G50" s="5">
        <v>1</v>
      </c>
      <c r="H50" s="1" t="s">
        <v>78</v>
      </c>
      <c r="I50" s="1">
        <v>3.24</v>
      </c>
      <c r="J50" s="6">
        <v>52974.1152</v>
      </c>
      <c r="L50" s="1" t="s">
        <v>73</v>
      </c>
      <c r="M50">
        <f t="shared" ref="M50:M56" si="13">(E59-E50)</f>
        <v>5960.2869999999966</v>
      </c>
      <c r="N50">
        <f t="shared" ref="N50:N56" si="14">(J59-J50)</f>
        <v>5787.7483999999968</v>
      </c>
      <c r="O50">
        <f t="shared" ref="O50:O56" si="15">(N50-M50)/J59</f>
        <v>-2.9362343096279858E-3</v>
      </c>
    </row>
    <row r="51" spans="2:15" ht="24">
      <c r="B51" s="5">
        <v>2</v>
      </c>
      <c r="C51" s="1" t="s">
        <v>79</v>
      </c>
      <c r="D51" s="1">
        <v>2.06</v>
      </c>
      <c r="E51" s="6">
        <v>34029.913699999997</v>
      </c>
      <c r="G51" s="5">
        <v>2</v>
      </c>
      <c r="H51" s="1" t="s">
        <v>79</v>
      </c>
      <c r="I51" s="1">
        <v>2.08</v>
      </c>
      <c r="J51" s="6">
        <v>34034.873</v>
      </c>
      <c r="L51" s="1" t="s">
        <v>74</v>
      </c>
      <c r="M51">
        <f t="shared" si="13"/>
        <v>9093.6347000000023</v>
      </c>
      <c r="N51">
        <f t="shared" si="14"/>
        <v>8920.6756999999998</v>
      </c>
      <c r="O51">
        <f t="shared" si="15"/>
        <v>-4.0264646881347501E-3</v>
      </c>
    </row>
    <row r="52" spans="2:15" ht="24">
      <c r="B52" s="5">
        <v>3</v>
      </c>
      <c r="C52" s="1" t="s">
        <v>80</v>
      </c>
      <c r="D52" s="1">
        <v>1.02</v>
      </c>
      <c r="E52" s="6">
        <v>16749.5337</v>
      </c>
      <c r="G52" s="5">
        <v>3</v>
      </c>
      <c r="H52" s="1" t="s">
        <v>80</v>
      </c>
      <c r="I52" s="1">
        <v>1.06</v>
      </c>
      <c r="J52" s="6">
        <v>17234.735199999999</v>
      </c>
      <c r="L52" s="1" t="s">
        <v>75</v>
      </c>
      <c r="M52">
        <f t="shared" si="13"/>
        <v>4143.6208000000006</v>
      </c>
      <c r="N52">
        <f t="shared" si="14"/>
        <v>4172.9275999999991</v>
      </c>
      <c r="O52">
        <f t="shared" si="15"/>
        <v>1.3689864360157279E-3</v>
      </c>
    </row>
    <row r="53" spans="2:15" ht="24">
      <c r="B53" s="5">
        <v>4</v>
      </c>
      <c r="C53" s="1" t="s">
        <v>81</v>
      </c>
      <c r="D53" s="1">
        <v>2.99</v>
      </c>
      <c r="E53" s="6">
        <v>49335.940199999997</v>
      </c>
      <c r="G53" s="5">
        <v>4</v>
      </c>
      <c r="H53" s="1" t="s">
        <v>81</v>
      </c>
      <c r="I53" s="1">
        <v>2.98</v>
      </c>
      <c r="J53" s="6">
        <v>48646.4755</v>
      </c>
      <c r="L53" s="1" t="s">
        <v>62</v>
      </c>
      <c r="M53">
        <f t="shared" si="13"/>
        <v>2004.5165000000052</v>
      </c>
      <c r="N53">
        <f t="shared" si="14"/>
        <v>2004.3369999999995</v>
      </c>
      <c r="O53">
        <f t="shared" si="15"/>
        <v>-3.5438720752139195E-6</v>
      </c>
    </row>
    <row r="54" spans="2:15" ht="24">
      <c r="B54" s="5">
        <v>5</v>
      </c>
      <c r="C54" s="1" t="s">
        <v>82</v>
      </c>
      <c r="D54" s="1">
        <v>14.92</v>
      </c>
      <c r="E54" s="6">
        <v>245868.5233</v>
      </c>
      <c r="G54" s="5">
        <v>5</v>
      </c>
      <c r="H54" s="1" t="s">
        <v>82</v>
      </c>
      <c r="I54" s="1">
        <v>14.88</v>
      </c>
      <c r="J54" s="6">
        <v>243033.66409999999</v>
      </c>
      <c r="L54" s="1" t="s">
        <v>63</v>
      </c>
      <c r="M54">
        <f t="shared" si="13"/>
        <v>6430.5658999999869</v>
      </c>
      <c r="N54">
        <f t="shared" si="14"/>
        <v>6179.4853000000003</v>
      </c>
      <c r="O54">
        <f t="shared" si="15"/>
        <v>-1.0074933871045031E-3</v>
      </c>
    </row>
    <row r="55" spans="2:15" ht="24">
      <c r="B55" s="5">
        <v>6</v>
      </c>
      <c r="C55" s="1" t="s">
        <v>83</v>
      </c>
      <c r="D55" s="1">
        <v>0.65</v>
      </c>
      <c r="E55" s="6">
        <v>10766.5525</v>
      </c>
      <c r="G55" s="5">
        <v>6</v>
      </c>
      <c r="H55" s="1" t="s">
        <v>83</v>
      </c>
      <c r="I55" s="1">
        <v>0.65</v>
      </c>
      <c r="J55" s="6">
        <v>10683.115900000001</v>
      </c>
      <c r="L55" s="1" t="s">
        <v>64</v>
      </c>
      <c r="M55">
        <f t="shared" si="13"/>
        <v>5463.6975000000002</v>
      </c>
      <c r="N55">
        <f t="shared" si="14"/>
        <v>5379.452299999999</v>
      </c>
      <c r="O55">
        <f t="shared" si="15"/>
        <v>-5.2448150850497996E-3</v>
      </c>
    </row>
    <row r="56" spans="2:15" ht="24">
      <c r="B56" s="7">
        <v>7</v>
      </c>
      <c r="C56" s="8" t="s">
        <v>84</v>
      </c>
      <c r="D56" s="8">
        <v>1.08</v>
      </c>
      <c r="E56" s="9">
        <v>17868.303100000001</v>
      </c>
      <c r="G56" s="7">
        <v>7</v>
      </c>
      <c r="H56" s="8" t="s">
        <v>84</v>
      </c>
      <c r="I56" s="8">
        <v>1.1000000000000001</v>
      </c>
      <c r="J56" s="9">
        <v>17991.241300000002</v>
      </c>
      <c r="L56" s="1" t="s">
        <v>65</v>
      </c>
      <c r="M56">
        <f t="shared" si="13"/>
        <v>9415.1756999999998</v>
      </c>
      <c r="N56">
        <f t="shared" si="14"/>
        <v>9328.4006999999983</v>
      </c>
      <c r="O56">
        <f t="shared" si="15"/>
        <v>-3.1762861314215411E-3</v>
      </c>
    </row>
    <row r="57" spans="2:15">
      <c r="B57">
        <v>0.75</v>
      </c>
      <c r="C57" s="10" t="s">
        <v>5</v>
      </c>
      <c r="D57" s="10" t="s">
        <v>4</v>
      </c>
      <c r="G57">
        <v>0.75</v>
      </c>
      <c r="H57" s="10" t="s">
        <v>5</v>
      </c>
      <c r="I57" s="10" t="s">
        <v>6</v>
      </c>
    </row>
    <row r="58" spans="2:15">
      <c r="B58" s="2"/>
      <c r="C58" s="3" t="s">
        <v>0</v>
      </c>
      <c r="D58" s="3" t="s">
        <v>1</v>
      </c>
      <c r="E58" s="4" t="s">
        <v>2</v>
      </c>
      <c r="G58" s="2"/>
      <c r="H58" s="3" t="s">
        <v>0</v>
      </c>
      <c r="I58" s="3" t="s">
        <v>1</v>
      </c>
      <c r="J58" s="4" t="s">
        <v>2</v>
      </c>
    </row>
    <row r="59" spans="2:15" ht="24">
      <c r="B59" s="5">
        <v>1</v>
      </c>
      <c r="C59" s="1" t="s">
        <v>78</v>
      </c>
      <c r="D59" s="1">
        <v>0.25</v>
      </c>
      <c r="E59" s="6">
        <v>59882.6567</v>
      </c>
      <c r="G59" s="5">
        <v>1</v>
      </c>
      <c r="H59" s="1" t="s">
        <v>78</v>
      </c>
      <c r="I59" s="1">
        <v>0.25</v>
      </c>
      <c r="J59" s="6">
        <v>58761.863599999997</v>
      </c>
    </row>
    <row r="60" spans="2:15" ht="24">
      <c r="B60" s="5">
        <v>2</v>
      </c>
      <c r="C60" s="1" t="s">
        <v>79</v>
      </c>
      <c r="D60" s="1">
        <v>0.18</v>
      </c>
      <c r="E60" s="6">
        <v>43123.5484</v>
      </c>
      <c r="G60" s="5">
        <v>2</v>
      </c>
      <c r="H60" s="1" t="s">
        <v>79</v>
      </c>
      <c r="I60" s="1">
        <v>0.18</v>
      </c>
      <c r="J60" s="6">
        <v>42955.548699999999</v>
      </c>
    </row>
    <row r="61" spans="2:15" ht="24">
      <c r="B61" s="5">
        <v>3</v>
      </c>
      <c r="C61" s="1" t="s">
        <v>80</v>
      </c>
      <c r="D61" s="1">
        <v>0.09</v>
      </c>
      <c r="E61" s="6">
        <v>20893.154500000001</v>
      </c>
      <c r="G61" s="5">
        <v>3</v>
      </c>
      <c r="H61" s="1" t="s">
        <v>80</v>
      </c>
      <c r="I61" s="1">
        <v>0.09</v>
      </c>
      <c r="J61" s="6">
        <v>21407.662799999998</v>
      </c>
    </row>
    <row r="62" spans="2:15" ht="24">
      <c r="B62" s="5">
        <v>4</v>
      </c>
      <c r="C62" s="1" t="s">
        <v>81</v>
      </c>
      <c r="D62" s="1">
        <v>0.22</v>
      </c>
      <c r="E62" s="6">
        <v>51340.456700000002</v>
      </c>
      <c r="G62" s="5">
        <v>4</v>
      </c>
      <c r="H62" s="1" t="s">
        <v>81</v>
      </c>
      <c r="I62" s="1">
        <v>0.22</v>
      </c>
      <c r="J62" s="6">
        <v>50650.8125</v>
      </c>
    </row>
    <row r="63" spans="2:15" ht="24">
      <c r="B63" s="5">
        <v>5</v>
      </c>
      <c r="C63" s="1" t="s">
        <v>82</v>
      </c>
      <c r="D63" s="1">
        <v>1.07</v>
      </c>
      <c r="E63" s="6">
        <v>252299.08919999999</v>
      </c>
      <c r="G63" s="5">
        <v>5</v>
      </c>
      <c r="H63" s="1" t="s">
        <v>82</v>
      </c>
      <c r="I63" s="1">
        <v>1.07</v>
      </c>
      <c r="J63" s="6">
        <v>249213.14939999999</v>
      </c>
    </row>
    <row r="64" spans="2:15" ht="24">
      <c r="B64" s="5">
        <v>6</v>
      </c>
      <c r="C64" s="1" t="s">
        <v>83</v>
      </c>
      <c r="D64" s="1">
        <v>7.0000000000000007E-2</v>
      </c>
      <c r="E64" s="6">
        <v>16230.25</v>
      </c>
      <c r="G64" s="5">
        <v>6</v>
      </c>
      <c r="H64" s="1" t="s">
        <v>83</v>
      </c>
      <c r="I64" s="1">
        <v>7.0000000000000007E-2</v>
      </c>
      <c r="J64" s="6">
        <v>16062.5682</v>
      </c>
    </row>
    <row r="65" spans="2:15" ht="24">
      <c r="B65" s="7">
        <v>7</v>
      </c>
      <c r="C65" s="8" t="s">
        <v>84</v>
      </c>
      <c r="D65" s="8">
        <v>0.12</v>
      </c>
      <c r="E65" s="9">
        <v>27283.478800000001</v>
      </c>
      <c r="G65" s="7">
        <v>7</v>
      </c>
      <c r="H65" s="8" t="s">
        <v>84</v>
      </c>
      <c r="I65" s="8">
        <v>0.12</v>
      </c>
      <c r="J65" s="9">
        <v>27319.642</v>
      </c>
    </row>
    <row r="66" spans="2:15">
      <c r="B66">
        <v>1</v>
      </c>
      <c r="C66" s="10" t="s">
        <v>3</v>
      </c>
      <c r="D66" s="10" t="s">
        <v>4</v>
      </c>
      <c r="G66">
        <v>1</v>
      </c>
      <c r="H66" s="10" t="s">
        <v>3</v>
      </c>
      <c r="I66" s="10" t="s">
        <v>6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37</v>
      </c>
      <c r="M67" t="s">
        <v>4</v>
      </c>
      <c r="N67" t="s">
        <v>6</v>
      </c>
      <c r="O67" t="s">
        <v>36</v>
      </c>
    </row>
    <row r="68" spans="2:15" ht="24">
      <c r="B68" s="5">
        <v>1</v>
      </c>
      <c r="C68" s="1" t="s">
        <v>78</v>
      </c>
      <c r="D68" s="1">
        <v>3.25</v>
      </c>
      <c r="E68" s="6">
        <v>52684.755799999999</v>
      </c>
      <c r="G68" s="5">
        <v>1</v>
      </c>
      <c r="H68" s="1" t="s">
        <v>78</v>
      </c>
      <c r="I68" s="1">
        <v>5.21</v>
      </c>
      <c r="J68" s="6">
        <v>51799.077899999997</v>
      </c>
      <c r="L68" s="1" t="s">
        <v>73</v>
      </c>
      <c r="M68">
        <f t="shared" ref="M68:M74" si="16">(E77-E68)</f>
        <v>7434.5782000000036</v>
      </c>
      <c r="N68">
        <f t="shared" ref="N68:N74" si="17">(J77-J68)</f>
        <v>7220.6927000000069</v>
      </c>
      <c r="O68">
        <f t="shared" ref="O68:O74" si="18">(N68-M68)/J77</f>
        <v>-3.6239635943281128E-3</v>
      </c>
    </row>
    <row r="69" spans="2:15" ht="24">
      <c r="B69" s="5">
        <v>2</v>
      </c>
      <c r="C69" s="1" t="s">
        <v>79</v>
      </c>
      <c r="D69" s="1">
        <v>1.98</v>
      </c>
      <c r="E69" s="6">
        <v>32115.521100000002</v>
      </c>
      <c r="G69" s="5">
        <v>2</v>
      </c>
      <c r="H69" s="1" t="s">
        <v>79</v>
      </c>
      <c r="I69" s="1">
        <v>3.23</v>
      </c>
      <c r="J69" s="6">
        <v>32150.888599999998</v>
      </c>
      <c r="L69" s="1" t="s">
        <v>74</v>
      </c>
      <c r="M69">
        <f t="shared" si="16"/>
        <v>10962.286499999998</v>
      </c>
      <c r="N69">
        <f t="shared" si="17"/>
        <v>10829.030299999999</v>
      </c>
      <c r="O69">
        <f t="shared" si="18"/>
        <v>-3.1004293030436549E-3</v>
      </c>
    </row>
    <row r="70" spans="2:15" ht="24">
      <c r="B70" s="5">
        <v>3</v>
      </c>
      <c r="C70" s="1" t="s">
        <v>80</v>
      </c>
      <c r="D70" s="1">
        <v>0.98</v>
      </c>
      <c r="E70" s="6">
        <v>15907.178099999999</v>
      </c>
      <c r="G70" s="5">
        <v>3</v>
      </c>
      <c r="H70" s="1" t="s">
        <v>80</v>
      </c>
      <c r="I70" s="1">
        <v>1.65</v>
      </c>
      <c r="J70" s="6">
        <v>16390.5445</v>
      </c>
      <c r="L70" s="1" t="s">
        <v>75</v>
      </c>
      <c r="M70">
        <f t="shared" si="16"/>
        <v>5008.0753999999997</v>
      </c>
      <c r="N70">
        <f t="shared" si="17"/>
        <v>5064.9677999999985</v>
      </c>
      <c r="O70">
        <f t="shared" si="18"/>
        <v>2.6516449108511296E-3</v>
      </c>
    </row>
    <row r="71" spans="2:15" ht="24">
      <c r="B71" s="5">
        <v>4</v>
      </c>
      <c r="C71" s="1" t="s">
        <v>81</v>
      </c>
      <c r="D71" s="1">
        <v>3.02</v>
      </c>
      <c r="E71" s="6">
        <v>48893.560700000002</v>
      </c>
      <c r="G71" s="5">
        <v>4</v>
      </c>
      <c r="H71" s="1" t="s">
        <v>81</v>
      </c>
      <c r="I71" s="1">
        <v>4.8499999999999996</v>
      </c>
      <c r="J71" s="6">
        <v>48254.708700000003</v>
      </c>
      <c r="L71" s="1" t="s">
        <v>62</v>
      </c>
      <c r="M71">
        <f t="shared" si="16"/>
        <v>2572.294799999996</v>
      </c>
      <c r="N71">
        <f t="shared" si="17"/>
        <v>2604.2684999999983</v>
      </c>
      <c r="O71">
        <f t="shared" si="18"/>
        <v>6.2867367297355487E-4</v>
      </c>
    </row>
    <row r="72" spans="2:15" ht="24">
      <c r="B72" s="5">
        <v>5</v>
      </c>
      <c r="C72" s="1" t="s">
        <v>82</v>
      </c>
      <c r="D72" s="1">
        <v>15.09</v>
      </c>
      <c r="E72" s="6">
        <v>244527.2096</v>
      </c>
      <c r="G72" s="5">
        <v>5</v>
      </c>
      <c r="H72" s="1" t="s">
        <v>82</v>
      </c>
      <c r="I72" s="1">
        <v>24.32</v>
      </c>
      <c r="J72" s="6">
        <v>241807.60370000001</v>
      </c>
      <c r="L72" s="1" t="s">
        <v>63</v>
      </c>
      <c r="M72">
        <f t="shared" si="16"/>
        <v>7707.197599999985</v>
      </c>
      <c r="N72">
        <f t="shared" si="17"/>
        <v>7749.0099999999802</v>
      </c>
      <c r="O72">
        <f t="shared" si="18"/>
        <v>1.6754675173730028E-4</v>
      </c>
    </row>
    <row r="73" spans="2:15" ht="24">
      <c r="B73" s="5">
        <v>6</v>
      </c>
      <c r="C73" s="1" t="s">
        <v>83</v>
      </c>
      <c r="D73" s="1">
        <v>0.63</v>
      </c>
      <c r="E73" s="6">
        <v>10250.187</v>
      </c>
      <c r="G73" s="5">
        <v>6</v>
      </c>
      <c r="H73" s="1" t="s">
        <v>83</v>
      </c>
      <c r="I73" s="1">
        <v>1.02</v>
      </c>
      <c r="J73" s="6">
        <v>10169.872300000001</v>
      </c>
      <c r="L73" s="1" t="s">
        <v>64</v>
      </c>
      <c r="M73">
        <f t="shared" si="16"/>
        <v>5978.794100000001</v>
      </c>
      <c r="N73">
        <f t="shared" si="17"/>
        <v>5903.9892999999993</v>
      </c>
      <c r="O73">
        <f t="shared" si="18"/>
        <v>-4.6538163548703014E-3</v>
      </c>
    </row>
    <row r="74" spans="2:15" ht="24">
      <c r="B74" s="7">
        <v>7</v>
      </c>
      <c r="C74" s="8" t="s">
        <v>84</v>
      </c>
      <c r="D74" s="8">
        <v>1.04</v>
      </c>
      <c r="E74" s="9">
        <v>16871.553100000001</v>
      </c>
      <c r="G74" s="7">
        <v>7</v>
      </c>
      <c r="H74" s="8" t="s">
        <v>84</v>
      </c>
      <c r="I74" s="8">
        <v>1.71</v>
      </c>
      <c r="J74" s="9">
        <v>17009.5278</v>
      </c>
      <c r="L74" s="1" t="s">
        <v>65</v>
      </c>
      <c r="M74">
        <f t="shared" si="16"/>
        <v>10384.6194</v>
      </c>
      <c r="N74">
        <f t="shared" si="17"/>
        <v>10337.421900000001</v>
      </c>
      <c r="O74">
        <f t="shared" si="18"/>
        <v>-1.7258780418935864E-3</v>
      </c>
    </row>
    <row r="75" spans="2:15">
      <c r="B75">
        <v>1</v>
      </c>
      <c r="C75" s="10" t="s">
        <v>5</v>
      </c>
      <c r="D75" s="10" t="s">
        <v>4</v>
      </c>
      <c r="G75">
        <v>1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78</v>
      </c>
      <c r="D77" s="1">
        <v>0.26</v>
      </c>
      <c r="E77" s="6">
        <v>60119.334000000003</v>
      </c>
      <c r="G77" s="5">
        <v>1</v>
      </c>
      <c r="H77" s="1" t="s">
        <v>78</v>
      </c>
      <c r="I77" s="1">
        <v>0.25</v>
      </c>
      <c r="J77" s="6">
        <v>59019.770600000003</v>
      </c>
    </row>
    <row r="78" spans="2:15" ht="24">
      <c r="B78" s="5">
        <v>2</v>
      </c>
      <c r="C78" s="1" t="s">
        <v>79</v>
      </c>
      <c r="D78" s="1">
        <v>0.18</v>
      </c>
      <c r="E78" s="6">
        <v>43077.8076</v>
      </c>
      <c r="G78" s="5">
        <v>2</v>
      </c>
      <c r="H78" s="1" t="s">
        <v>79</v>
      </c>
      <c r="I78" s="1">
        <v>0.18</v>
      </c>
      <c r="J78" s="6">
        <v>42979.918899999997</v>
      </c>
    </row>
    <row r="79" spans="2:15" ht="24">
      <c r="B79" s="5">
        <v>3</v>
      </c>
      <c r="C79" s="1" t="s">
        <v>80</v>
      </c>
      <c r="D79" s="1">
        <v>0.09</v>
      </c>
      <c r="E79" s="6">
        <v>20915.253499999999</v>
      </c>
      <c r="G79" s="5">
        <v>3</v>
      </c>
      <c r="H79" s="1" t="s">
        <v>80</v>
      </c>
      <c r="I79" s="1">
        <v>0.09</v>
      </c>
      <c r="J79" s="6">
        <v>21455.512299999999</v>
      </c>
    </row>
    <row r="80" spans="2:15" ht="24">
      <c r="B80" s="5">
        <v>4</v>
      </c>
      <c r="C80" s="1" t="s">
        <v>81</v>
      </c>
      <c r="D80" s="1">
        <v>0.22</v>
      </c>
      <c r="E80" s="6">
        <v>51465.855499999998</v>
      </c>
      <c r="G80" s="5">
        <v>4</v>
      </c>
      <c r="H80" s="1" t="s">
        <v>81</v>
      </c>
      <c r="I80" s="1">
        <v>0.22</v>
      </c>
      <c r="J80" s="6">
        <v>50858.977200000001</v>
      </c>
    </row>
    <row r="81" spans="2:15" ht="24">
      <c r="B81" s="5">
        <v>5</v>
      </c>
      <c r="C81" s="1" t="s">
        <v>82</v>
      </c>
      <c r="D81" s="1">
        <v>1.07</v>
      </c>
      <c r="E81" s="6">
        <v>252234.40719999999</v>
      </c>
      <c r="G81" s="5">
        <v>5</v>
      </c>
      <c r="H81" s="1" t="s">
        <v>82</v>
      </c>
      <c r="I81" s="1">
        <v>1.07</v>
      </c>
      <c r="J81" s="6">
        <v>249556.61369999999</v>
      </c>
    </row>
    <row r="82" spans="2:15" ht="24">
      <c r="B82" s="5">
        <v>6</v>
      </c>
      <c r="C82" s="1" t="s">
        <v>83</v>
      </c>
      <c r="D82" s="1">
        <v>7.0000000000000007E-2</v>
      </c>
      <c r="E82" s="6">
        <v>16228.981100000001</v>
      </c>
      <c r="G82" s="5">
        <v>6</v>
      </c>
      <c r="H82" s="1" t="s">
        <v>83</v>
      </c>
      <c r="I82" s="1">
        <v>7.0000000000000007E-2</v>
      </c>
      <c r="J82" s="6">
        <v>16073.8616</v>
      </c>
    </row>
    <row r="83" spans="2:15" ht="24">
      <c r="B83" s="7">
        <v>7</v>
      </c>
      <c r="C83" s="8" t="s">
        <v>84</v>
      </c>
      <c r="D83" s="8">
        <v>0.12</v>
      </c>
      <c r="E83" s="9">
        <v>27256.172500000001</v>
      </c>
      <c r="G83" s="7">
        <v>7</v>
      </c>
      <c r="H83" s="8" t="s">
        <v>84</v>
      </c>
      <c r="I83" s="8">
        <v>0.12</v>
      </c>
      <c r="J83" s="9">
        <v>27346.949700000001</v>
      </c>
    </row>
    <row r="84" spans="2:15">
      <c r="B84">
        <v>1.25</v>
      </c>
      <c r="C84" s="10" t="s">
        <v>3</v>
      </c>
      <c r="D84" s="10" t="s">
        <v>4</v>
      </c>
      <c r="G84">
        <v>1.25</v>
      </c>
      <c r="H84" s="10" t="s">
        <v>3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  <c r="L85" s="14" t="s">
        <v>37</v>
      </c>
      <c r="M85" t="s">
        <v>4</v>
      </c>
      <c r="N85" t="s">
        <v>6</v>
      </c>
      <c r="O85" t="s">
        <v>36</v>
      </c>
    </row>
    <row r="86" spans="2:15" ht="24">
      <c r="B86" s="5">
        <v>1</v>
      </c>
      <c r="C86" s="1" t="s">
        <v>78</v>
      </c>
      <c r="D86" s="1">
        <v>3.24</v>
      </c>
      <c r="E86" s="6">
        <v>51824.869899999998</v>
      </c>
      <c r="G86" s="5">
        <v>1</v>
      </c>
      <c r="H86" s="1" t="s">
        <v>78</v>
      </c>
      <c r="I86" s="1">
        <v>5.18</v>
      </c>
      <c r="J86" s="6">
        <v>50881.336199999998</v>
      </c>
      <c r="L86" s="1" t="s">
        <v>73</v>
      </c>
      <c r="M86">
        <f t="shared" ref="M86:M92" si="19">(E95-E86)</f>
        <v>8513.7492000000057</v>
      </c>
      <c r="N86">
        <f t="shared" ref="N86:N92" si="20">(J95-J86)</f>
        <v>8349.2058000000034</v>
      </c>
      <c r="O86">
        <f t="shared" ref="O86:O92" si="21">(N86-M86)/J95</f>
        <v>-2.7780161120254864E-3</v>
      </c>
    </row>
    <row r="87" spans="2:15" ht="24">
      <c r="B87" s="5">
        <v>2</v>
      </c>
      <c r="C87" s="1" t="s">
        <v>79</v>
      </c>
      <c r="D87" s="1">
        <v>1.92</v>
      </c>
      <c r="E87" s="6">
        <v>30760.0713</v>
      </c>
      <c r="G87" s="5">
        <v>2</v>
      </c>
      <c r="H87" s="1" t="s">
        <v>79</v>
      </c>
      <c r="I87" s="1">
        <v>3.14</v>
      </c>
      <c r="J87" s="6">
        <v>30836.930899999999</v>
      </c>
      <c r="L87" s="1" t="s">
        <v>74</v>
      </c>
      <c r="M87">
        <f t="shared" si="19"/>
        <v>12276.211800000001</v>
      </c>
      <c r="N87">
        <f t="shared" si="20"/>
        <v>12150.0461</v>
      </c>
      <c r="O87">
        <f t="shared" si="21"/>
        <v>-2.9349749343853928E-3</v>
      </c>
    </row>
    <row r="88" spans="2:15" ht="24">
      <c r="B88" s="5">
        <v>3</v>
      </c>
      <c r="C88" s="1" t="s">
        <v>80</v>
      </c>
      <c r="D88" s="1">
        <v>0.96</v>
      </c>
      <c r="E88" s="6">
        <v>15311.0196</v>
      </c>
      <c r="G88" s="5">
        <v>3</v>
      </c>
      <c r="H88" s="1" t="s">
        <v>80</v>
      </c>
      <c r="I88" s="1">
        <v>1.61</v>
      </c>
      <c r="J88" s="6">
        <v>15804.295400000001</v>
      </c>
      <c r="L88" s="1" t="s">
        <v>75</v>
      </c>
      <c r="M88">
        <f t="shared" si="19"/>
        <v>5613.143</v>
      </c>
      <c r="N88">
        <f t="shared" si="20"/>
        <v>5661.1302999999989</v>
      </c>
      <c r="O88">
        <f t="shared" si="21"/>
        <v>2.2355624654580631E-3</v>
      </c>
    </row>
    <row r="89" spans="2:15" ht="24">
      <c r="B89" s="5">
        <v>4</v>
      </c>
      <c r="C89" s="1" t="s">
        <v>81</v>
      </c>
      <c r="D89" s="1">
        <v>3.04</v>
      </c>
      <c r="E89" s="6">
        <v>48585.743699999999</v>
      </c>
      <c r="G89" s="5">
        <v>4</v>
      </c>
      <c r="H89" s="1" t="s">
        <v>81</v>
      </c>
      <c r="I89" s="1">
        <v>4.88</v>
      </c>
      <c r="J89" s="6">
        <v>47939.050499999998</v>
      </c>
      <c r="L89" s="1" t="s">
        <v>62</v>
      </c>
      <c r="M89">
        <f t="shared" si="19"/>
        <v>2992.629399999998</v>
      </c>
      <c r="N89">
        <f t="shared" si="20"/>
        <v>3070.9894000000058</v>
      </c>
      <c r="O89">
        <f t="shared" si="21"/>
        <v>1.5361681769632933E-3</v>
      </c>
    </row>
    <row r="90" spans="2:15" ht="24">
      <c r="B90" s="5">
        <v>5</v>
      </c>
      <c r="C90" s="1" t="s">
        <v>82</v>
      </c>
      <c r="D90" s="1">
        <v>15.21</v>
      </c>
      <c r="E90" s="6">
        <v>243503.18960000001</v>
      </c>
      <c r="G90" s="5">
        <v>5</v>
      </c>
      <c r="H90" s="1" t="s">
        <v>82</v>
      </c>
      <c r="I90" s="1">
        <v>24.52</v>
      </c>
      <c r="J90" s="6">
        <v>241011.51089999999</v>
      </c>
      <c r="L90" s="1" t="s">
        <v>63</v>
      </c>
      <c r="M90">
        <f t="shared" si="19"/>
        <v>8619.2023999999801</v>
      </c>
      <c r="N90">
        <f t="shared" si="20"/>
        <v>8610.4587999999931</v>
      </c>
      <c r="O90">
        <f t="shared" si="21"/>
        <v>-3.5027365622085527E-5</v>
      </c>
    </row>
    <row r="91" spans="2:15" ht="24">
      <c r="B91" s="5">
        <v>6</v>
      </c>
      <c r="C91" s="1" t="s">
        <v>83</v>
      </c>
      <c r="D91" s="1">
        <v>0.62</v>
      </c>
      <c r="E91" s="6">
        <v>9912.2782999999999</v>
      </c>
      <c r="G91" s="5">
        <v>6</v>
      </c>
      <c r="H91" s="1" t="s">
        <v>83</v>
      </c>
      <c r="I91" s="1">
        <v>1</v>
      </c>
      <c r="J91" s="6">
        <v>9873.8022999999994</v>
      </c>
      <c r="L91" s="1" t="s">
        <v>64</v>
      </c>
      <c r="M91">
        <f t="shared" si="19"/>
        <v>6310.9663999999993</v>
      </c>
      <c r="N91">
        <f t="shared" si="20"/>
        <v>6212.797700000001</v>
      </c>
      <c r="O91">
        <f t="shared" si="21"/>
        <v>-6.1025138935510521E-3</v>
      </c>
    </row>
    <row r="92" spans="2:15" ht="24">
      <c r="B92" s="7">
        <v>7</v>
      </c>
      <c r="C92" s="8" t="s">
        <v>84</v>
      </c>
      <c r="D92" s="8">
        <v>1.01</v>
      </c>
      <c r="E92" s="9">
        <v>16218.549199999999</v>
      </c>
      <c r="G92" s="7">
        <v>7</v>
      </c>
      <c r="H92" s="8" t="s">
        <v>84</v>
      </c>
      <c r="I92" s="8">
        <v>1.67</v>
      </c>
      <c r="J92" s="9">
        <v>16428.076099999998</v>
      </c>
      <c r="L92" s="1" t="s">
        <v>65</v>
      </c>
      <c r="M92">
        <f t="shared" si="19"/>
        <v>11016.289999999999</v>
      </c>
      <c r="N92">
        <f t="shared" si="20"/>
        <v>10939.231000000003</v>
      </c>
      <c r="O92">
        <f t="shared" si="21"/>
        <v>-2.8157319139374016E-3</v>
      </c>
    </row>
    <row r="93" spans="2:15">
      <c r="B93">
        <v>1.25</v>
      </c>
      <c r="C93" s="10" t="s">
        <v>5</v>
      </c>
      <c r="D93" s="10" t="s">
        <v>4</v>
      </c>
      <c r="G93">
        <v>1.25</v>
      </c>
      <c r="H93" s="10" t="s">
        <v>5</v>
      </c>
      <c r="I93" s="10" t="s">
        <v>6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78</v>
      </c>
      <c r="D95" s="1">
        <v>0.26</v>
      </c>
      <c r="E95" s="6">
        <v>60338.619100000004</v>
      </c>
      <c r="G95" s="5">
        <v>1</v>
      </c>
      <c r="H95" s="1" t="s">
        <v>78</v>
      </c>
      <c r="I95" s="1">
        <v>0.25</v>
      </c>
      <c r="J95" s="6">
        <v>59230.542000000001</v>
      </c>
    </row>
    <row r="96" spans="2:15" ht="24">
      <c r="B96" s="5">
        <v>2</v>
      </c>
      <c r="C96" s="1" t="s">
        <v>79</v>
      </c>
      <c r="D96" s="1">
        <v>0.18</v>
      </c>
      <c r="E96" s="6">
        <v>43036.283100000001</v>
      </c>
      <c r="G96" s="5">
        <v>2</v>
      </c>
      <c r="H96" s="1" t="s">
        <v>79</v>
      </c>
      <c r="I96" s="1">
        <v>0.18</v>
      </c>
      <c r="J96" s="6">
        <v>42986.976999999999</v>
      </c>
    </row>
    <row r="97" spans="2:15" ht="24">
      <c r="B97" s="5">
        <v>3</v>
      </c>
      <c r="C97" s="1" t="s">
        <v>80</v>
      </c>
      <c r="D97" s="1">
        <v>0.09</v>
      </c>
      <c r="E97" s="6">
        <v>20924.1626</v>
      </c>
      <c r="G97" s="5">
        <v>3</v>
      </c>
      <c r="H97" s="1" t="s">
        <v>80</v>
      </c>
      <c r="I97" s="1">
        <v>0.09</v>
      </c>
      <c r="J97" s="6">
        <v>21465.4257</v>
      </c>
    </row>
    <row r="98" spans="2:15" ht="24">
      <c r="B98" s="5">
        <v>4</v>
      </c>
      <c r="C98" s="1" t="s">
        <v>81</v>
      </c>
      <c r="D98" s="1">
        <v>0.22</v>
      </c>
      <c r="E98" s="6">
        <v>51578.373099999997</v>
      </c>
      <c r="G98" s="5">
        <v>4</v>
      </c>
      <c r="H98" s="1" t="s">
        <v>81</v>
      </c>
      <c r="I98" s="1">
        <v>0.22</v>
      </c>
      <c r="J98" s="6">
        <v>51010.039900000003</v>
      </c>
    </row>
    <row r="99" spans="2:15" ht="24">
      <c r="B99" s="5">
        <v>5</v>
      </c>
      <c r="C99" s="1" t="s">
        <v>82</v>
      </c>
      <c r="D99" s="1">
        <v>1.07</v>
      </c>
      <c r="E99" s="6">
        <v>252122.39199999999</v>
      </c>
      <c r="G99" s="5">
        <v>5</v>
      </c>
      <c r="H99" s="1" t="s">
        <v>82</v>
      </c>
      <c r="I99" s="1">
        <v>1.07</v>
      </c>
      <c r="J99" s="6">
        <v>249621.96969999999</v>
      </c>
    </row>
    <row r="100" spans="2:15" ht="24">
      <c r="B100" s="5">
        <v>6</v>
      </c>
      <c r="C100" s="1" t="s">
        <v>83</v>
      </c>
      <c r="D100" s="1">
        <v>7.0000000000000007E-2</v>
      </c>
      <c r="E100" s="6">
        <v>16223.244699999999</v>
      </c>
      <c r="G100" s="5">
        <v>6</v>
      </c>
      <c r="H100" s="1" t="s">
        <v>83</v>
      </c>
      <c r="I100" s="1">
        <v>7.0000000000000007E-2</v>
      </c>
      <c r="J100" s="6">
        <v>16086.6</v>
      </c>
    </row>
    <row r="101" spans="2:15" ht="24">
      <c r="B101" s="7">
        <v>7</v>
      </c>
      <c r="C101" s="8" t="s">
        <v>84</v>
      </c>
      <c r="D101" s="8">
        <v>0.12</v>
      </c>
      <c r="E101" s="9">
        <v>27234.839199999999</v>
      </c>
      <c r="G101" s="7">
        <v>7</v>
      </c>
      <c r="H101" s="8" t="s">
        <v>84</v>
      </c>
      <c r="I101" s="8">
        <v>0.12</v>
      </c>
      <c r="J101" s="9">
        <v>27367.307100000002</v>
      </c>
    </row>
    <row r="102" spans="2:15">
      <c r="B102">
        <v>1.5</v>
      </c>
      <c r="C102" s="10" t="s">
        <v>3</v>
      </c>
      <c r="D102" s="10" t="s">
        <v>4</v>
      </c>
      <c r="G102">
        <v>1.5</v>
      </c>
      <c r="H102" s="10" t="s">
        <v>3</v>
      </c>
      <c r="I102" s="10" t="s">
        <v>6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  <c r="L103" s="14" t="s">
        <v>37</v>
      </c>
      <c r="M103" t="s">
        <v>4</v>
      </c>
      <c r="N103" t="s">
        <v>6</v>
      </c>
      <c r="O103" t="s">
        <v>36</v>
      </c>
    </row>
    <row r="104" spans="2:15" ht="24">
      <c r="B104" s="5">
        <v>1</v>
      </c>
      <c r="C104" s="1" t="s">
        <v>78</v>
      </c>
      <c r="D104" s="1">
        <v>0.25</v>
      </c>
      <c r="E104" s="6">
        <v>51139.618999999999</v>
      </c>
      <c r="G104" s="5">
        <v>1</v>
      </c>
      <c r="H104" s="1" t="s">
        <v>78</v>
      </c>
      <c r="I104" s="1">
        <v>5.28</v>
      </c>
      <c r="J104" s="6">
        <v>50300.159099999997</v>
      </c>
      <c r="L104" s="1" t="s">
        <v>73</v>
      </c>
      <c r="M104">
        <f t="shared" ref="M104:M110" si="22">(E113-E104)</f>
        <v>9214.8878000000041</v>
      </c>
      <c r="N104">
        <f t="shared" ref="N104:N110" si="23">(J113-J104)</f>
        <v>9059.5090000000055</v>
      </c>
      <c r="O104">
        <f t="shared" ref="O104:O110" si="24">(N104-M104)/J113</f>
        <v>-2.6175820211501249E-3</v>
      </c>
    </row>
    <row r="105" spans="2:15" ht="24">
      <c r="B105" s="5">
        <v>2</v>
      </c>
      <c r="C105" s="1" t="s">
        <v>79</v>
      </c>
      <c r="D105" s="1">
        <v>0.14000000000000001</v>
      </c>
      <c r="E105" s="6">
        <v>29863.002899999999</v>
      </c>
      <c r="G105" s="5">
        <v>2</v>
      </c>
      <c r="H105" s="1" t="s">
        <v>79</v>
      </c>
      <c r="I105" s="1">
        <v>3.15</v>
      </c>
      <c r="J105" s="6">
        <v>29958.064200000001</v>
      </c>
      <c r="L105" s="1" t="s">
        <v>74</v>
      </c>
      <c r="M105">
        <f t="shared" si="22"/>
        <v>13134.122900000002</v>
      </c>
      <c r="N105">
        <f t="shared" si="23"/>
        <v>12952.613100000002</v>
      </c>
      <c r="O105">
        <f t="shared" si="24"/>
        <v>-4.229944886001597E-3</v>
      </c>
    </row>
    <row r="106" spans="2:15" ht="24">
      <c r="B106" s="5">
        <v>3</v>
      </c>
      <c r="C106" s="1" t="s">
        <v>80</v>
      </c>
      <c r="D106" s="1">
        <v>7.0000000000000007E-2</v>
      </c>
      <c r="E106" s="6">
        <v>14907.1391</v>
      </c>
      <c r="G106" s="5">
        <v>3</v>
      </c>
      <c r="H106" s="1" t="s">
        <v>80</v>
      </c>
      <c r="I106" s="1">
        <v>1.62</v>
      </c>
      <c r="J106" s="6">
        <v>15389.0502</v>
      </c>
      <c r="L106" s="1" t="s">
        <v>75</v>
      </c>
      <c r="M106">
        <f t="shared" si="22"/>
        <v>5981.8035999999993</v>
      </c>
      <c r="N106">
        <f t="shared" si="23"/>
        <v>6067.4012000000021</v>
      </c>
      <c r="O106">
        <f t="shared" si="24"/>
        <v>3.989364243147997E-3</v>
      </c>
    </row>
    <row r="107" spans="2:15" ht="24">
      <c r="B107" s="5">
        <v>4</v>
      </c>
      <c r="C107" s="1" t="s">
        <v>81</v>
      </c>
      <c r="D107" s="1">
        <v>0.23</v>
      </c>
      <c r="E107" s="6">
        <v>48335.8897</v>
      </c>
      <c r="G107" s="5">
        <v>4</v>
      </c>
      <c r="H107" s="1" t="s">
        <v>81</v>
      </c>
      <c r="I107" s="1">
        <v>5.0199999999999996</v>
      </c>
      <c r="J107" s="6">
        <v>47743.456400000003</v>
      </c>
      <c r="L107" s="1" t="s">
        <v>62</v>
      </c>
      <c r="M107">
        <f t="shared" si="22"/>
        <v>3274.3680000000022</v>
      </c>
      <c r="N107">
        <f t="shared" si="23"/>
        <v>3338.2814999999973</v>
      </c>
      <c r="O107">
        <f t="shared" si="24"/>
        <v>1.251200578279368E-3</v>
      </c>
    </row>
    <row r="108" spans="2:15" ht="24">
      <c r="B108" s="5">
        <v>5</v>
      </c>
      <c r="C108" s="1" t="s">
        <v>82</v>
      </c>
      <c r="D108" s="1">
        <v>1.18</v>
      </c>
      <c r="E108" s="6">
        <v>242784.72519999999</v>
      </c>
      <c r="G108" s="5">
        <v>5</v>
      </c>
      <c r="H108" s="1" t="s">
        <v>82</v>
      </c>
      <c r="I108" s="1">
        <v>25.25</v>
      </c>
      <c r="J108" s="6">
        <v>240340.20550000001</v>
      </c>
      <c r="L108" s="1" t="s">
        <v>63</v>
      </c>
      <c r="M108">
        <f t="shared" si="22"/>
        <v>9307.5819000000192</v>
      </c>
      <c r="N108">
        <f t="shared" si="23"/>
        <v>9296.4811999999802</v>
      </c>
      <c r="O108">
        <f t="shared" si="24"/>
        <v>-4.4467422424089841E-5</v>
      </c>
    </row>
    <row r="109" spans="2:15" ht="24">
      <c r="B109" s="5">
        <v>6</v>
      </c>
      <c r="C109" s="1" t="s">
        <v>83</v>
      </c>
      <c r="D109" s="1">
        <v>0.05</v>
      </c>
      <c r="E109" s="6">
        <v>9701.3786</v>
      </c>
      <c r="G109" s="5">
        <v>6</v>
      </c>
      <c r="H109" s="1" t="s">
        <v>83</v>
      </c>
      <c r="I109" s="1">
        <v>1.01</v>
      </c>
      <c r="J109" s="6">
        <v>9645.3106000000007</v>
      </c>
      <c r="L109" s="1" t="s">
        <v>64</v>
      </c>
      <c r="M109">
        <f t="shared" si="22"/>
        <v>6510.0406999999996</v>
      </c>
      <c r="N109">
        <f t="shared" si="23"/>
        <v>6440.1589999999997</v>
      </c>
      <c r="O109">
        <f t="shared" si="24"/>
        <v>-4.344399121552529E-3</v>
      </c>
    </row>
    <row r="110" spans="2:15" ht="24">
      <c r="B110" s="7">
        <v>7</v>
      </c>
      <c r="C110" s="8" t="s">
        <v>84</v>
      </c>
      <c r="D110" s="8">
        <v>0.08</v>
      </c>
      <c r="E110" s="9">
        <v>15814.8927</v>
      </c>
      <c r="G110" s="7">
        <v>7</v>
      </c>
      <c r="H110" s="8" t="s">
        <v>84</v>
      </c>
      <c r="I110" s="8">
        <v>1.68</v>
      </c>
      <c r="J110" s="9">
        <v>15986.2898</v>
      </c>
      <c r="L110" s="1" t="s">
        <v>65</v>
      </c>
      <c r="M110">
        <f t="shared" si="22"/>
        <v>11405.9506</v>
      </c>
      <c r="N110">
        <f t="shared" si="23"/>
        <v>11379.862199999998</v>
      </c>
      <c r="O110">
        <f t="shared" si="24"/>
        <v>-9.5330903665237141E-4</v>
      </c>
    </row>
    <row r="111" spans="2:15">
      <c r="B111">
        <v>1.5</v>
      </c>
      <c r="C111" s="10" t="s">
        <v>5</v>
      </c>
      <c r="D111" s="10" t="s">
        <v>4</v>
      </c>
      <c r="G111">
        <v>1.5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78</v>
      </c>
      <c r="D113" s="1">
        <v>0.26</v>
      </c>
      <c r="E113" s="6">
        <v>60354.506800000003</v>
      </c>
      <c r="G113" s="5">
        <v>1</v>
      </c>
      <c r="H113" s="1" t="s">
        <v>78</v>
      </c>
      <c r="I113" s="1">
        <v>0.25</v>
      </c>
      <c r="J113" s="6">
        <v>59359.668100000003</v>
      </c>
    </row>
    <row r="114" spans="2:15" ht="24">
      <c r="B114" s="5">
        <v>2</v>
      </c>
      <c r="C114" s="1" t="s">
        <v>79</v>
      </c>
      <c r="D114" s="1">
        <v>0.18</v>
      </c>
      <c r="E114" s="6">
        <v>42997.125800000002</v>
      </c>
      <c r="G114" s="5">
        <v>2</v>
      </c>
      <c r="H114" s="1" t="s">
        <v>79</v>
      </c>
      <c r="I114" s="1">
        <v>0.18</v>
      </c>
      <c r="J114" s="6">
        <v>42910.677300000003</v>
      </c>
    </row>
    <row r="115" spans="2:15" ht="24">
      <c r="B115" s="5">
        <v>3</v>
      </c>
      <c r="C115" s="1" t="s">
        <v>80</v>
      </c>
      <c r="D115" s="1">
        <v>0.09</v>
      </c>
      <c r="E115" s="6">
        <v>20888.9427</v>
      </c>
      <c r="G115" s="5">
        <v>3</v>
      </c>
      <c r="H115" s="1" t="s">
        <v>80</v>
      </c>
      <c r="I115" s="1">
        <v>0.09</v>
      </c>
      <c r="J115" s="6">
        <v>21456.451400000002</v>
      </c>
    </row>
    <row r="116" spans="2:15" ht="24">
      <c r="B116" s="5">
        <v>4</v>
      </c>
      <c r="C116" s="1" t="s">
        <v>81</v>
      </c>
      <c r="D116" s="1">
        <v>0.22</v>
      </c>
      <c r="E116" s="6">
        <v>51610.257700000002</v>
      </c>
      <c r="G116" s="5">
        <v>4</v>
      </c>
      <c r="H116" s="1" t="s">
        <v>81</v>
      </c>
      <c r="I116" s="1">
        <v>0.22</v>
      </c>
      <c r="J116" s="6">
        <v>51081.7379</v>
      </c>
    </row>
    <row r="117" spans="2:15" ht="24">
      <c r="B117" s="5">
        <v>5</v>
      </c>
      <c r="C117" s="1" t="s">
        <v>82</v>
      </c>
      <c r="D117" s="1">
        <v>1.07</v>
      </c>
      <c r="E117" s="6">
        <v>252092.30710000001</v>
      </c>
      <c r="G117" s="5">
        <v>5</v>
      </c>
      <c r="H117" s="1" t="s">
        <v>82</v>
      </c>
      <c r="I117" s="1">
        <v>1.07</v>
      </c>
      <c r="J117" s="6">
        <v>249636.68669999999</v>
      </c>
    </row>
    <row r="118" spans="2:15" ht="24">
      <c r="B118" s="5">
        <v>6</v>
      </c>
      <c r="C118" s="1" t="s">
        <v>83</v>
      </c>
      <c r="D118" s="1">
        <v>7.0000000000000007E-2</v>
      </c>
      <c r="E118" s="6">
        <v>16211.4193</v>
      </c>
      <c r="G118" s="5">
        <v>6</v>
      </c>
      <c r="H118" s="1" t="s">
        <v>83</v>
      </c>
      <c r="I118" s="1">
        <v>7.0000000000000007E-2</v>
      </c>
      <c r="J118" s="6">
        <v>16085.4696</v>
      </c>
    </row>
    <row r="119" spans="2:15" ht="24">
      <c r="B119" s="7">
        <v>7</v>
      </c>
      <c r="C119" s="8" t="s">
        <v>84</v>
      </c>
      <c r="D119" s="8">
        <v>0.12</v>
      </c>
      <c r="E119" s="9">
        <v>27220.8433</v>
      </c>
      <c r="G119" s="7">
        <v>7</v>
      </c>
      <c r="H119" s="8" t="s">
        <v>84</v>
      </c>
      <c r="I119" s="8">
        <v>0.12</v>
      </c>
      <c r="J119" s="9">
        <v>27366.151999999998</v>
      </c>
    </row>
    <row r="120" spans="2:15">
      <c r="B120">
        <v>1.75</v>
      </c>
      <c r="C120" s="10" t="s">
        <v>3</v>
      </c>
      <c r="D120" s="10" t="s">
        <v>4</v>
      </c>
      <c r="G120">
        <v>1.75</v>
      </c>
      <c r="H120" s="10" t="s">
        <v>3</v>
      </c>
      <c r="I120" s="10" t="s">
        <v>6</v>
      </c>
    </row>
    <row r="121" spans="2:15">
      <c r="B121" s="2"/>
      <c r="C121" s="3" t="s">
        <v>0</v>
      </c>
      <c r="D121" s="3" t="s">
        <v>1</v>
      </c>
      <c r="E121" s="4" t="s">
        <v>2</v>
      </c>
      <c r="G121" s="2"/>
      <c r="H121" s="3" t="s">
        <v>0</v>
      </c>
      <c r="I121" s="3" t="s">
        <v>1</v>
      </c>
      <c r="J121" s="4" t="s">
        <v>2</v>
      </c>
      <c r="L121" s="14" t="s">
        <v>37</v>
      </c>
      <c r="M121" t="s">
        <v>4</v>
      </c>
      <c r="N121" t="s">
        <v>6</v>
      </c>
      <c r="O121" t="s">
        <v>36</v>
      </c>
    </row>
    <row r="122" spans="2:15" ht="24">
      <c r="B122" s="5">
        <v>1</v>
      </c>
      <c r="C122" s="1" t="s">
        <v>78</v>
      </c>
      <c r="D122" s="1">
        <v>0.25</v>
      </c>
      <c r="E122" s="6">
        <v>50638.608999999997</v>
      </c>
      <c r="G122" s="5">
        <v>1</v>
      </c>
      <c r="H122" s="1" t="s">
        <v>78</v>
      </c>
      <c r="I122" s="1">
        <v>5.26</v>
      </c>
      <c r="J122" s="6">
        <v>49794.8868</v>
      </c>
      <c r="L122" s="1" t="s">
        <v>73</v>
      </c>
      <c r="M122">
        <f t="shared" ref="M122:M128" si="25">(E131-E122)</f>
        <v>9732.8445000000065</v>
      </c>
      <c r="N122">
        <f t="shared" ref="N122:N128" si="26">(J131-J122)</f>
        <v>9544.8888999999981</v>
      </c>
      <c r="O122">
        <f t="shared" ref="O122:O128" si="27">(N122-M122)/J131</f>
        <v>-3.1674470923220631E-3</v>
      </c>
    </row>
    <row r="123" spans="2:15" ht="24">
      <c r="B123" s="5">
        <v>2</v>
      </c>
      <c r="C123" s="1" t="s">
        <v>79</v>
      </c>
      <c r="D123" s="1">
        <v>0.14000000000000001</v>
      </c>
      <c r="E123" s="6">
        <v>29286.9804</v>
      </c>
      <c r="G123" s="5">
        <v>2</v>
      </c>
      <c r="H123" s="1" t="s">
        <v>79</v>
      </c>
      <c r="I123" s="1">
        <v>3.1</v>
      </c>
      <c r="J123" s="6">
        <v>29348.330099999999</v>
      </c>
      <c r="L123" s="1" t="s">
        <v>74</v>
      </c>
      <c r="M123">
        <f t="shared" si="25"/>
        <v>13695.828999999998</v>
      </c>
      <c r="N123">
        <f t="shared" si="26"/>
        <v>13586.302300000003</v>
      </c>
      <c r="O123">
        <f t="shared" si="27"/>
        <v>-2.5510105450441654E-3</v>
      </c>
    </row>
    <row r="124" spans="2:15" ht="24">
      <c r="B124" s="5">
        <v>3</v>
      </c>
      <c r="C124" s="1" t="s">
        <v>80</v>
      </c>
      <c r="D124" s="1">
        <v>7.0000000000000007E-2</v>
      </c>
      <c r="E124" s="6">
        <v>14652.652599999999</v>
      </c>
      <c r="G124" s="5">
        <v>3</v>
      </c>
      <c r="H124" s="1" t="s">
        <v>80</v>
      </c>
      <c r="I124" s="1">
        <v>1.59</v>
      </c>
      <c r="J124" s="6">
        <v>15095.965700000001</v>
      </c>
      <c r="L124" s="1" t="s">
        <v>75</v>
      </c>
      <c r="M124">
        <f t="shared" si="25"/>
        <v>6225.9253000000008</v>
      </c>
      <c r="N124">
        <f t="shared" si="26"/>
        <v>6337.9955999999984</v>
      </c>
      <c r="O124">
        <f t="shared" si="27"/>
        <v>5.228632189421635E-3</v>
      </c>
    </row>
    <row r="125" spans="2:15" ht="24">
      <c r="B125" s="5">
        <v>4</v>
      </c>
      <c r="C125" s="1" t="s">
        <v>81</v>
      </c>
      <c r="D125" s="1">
        <v>0.23</v>
      </c>
      <c r="E125" s="6">
        <v>48139.118300000002</v>
      </c>
      <c r="G125" s="5">
        <v>4</v>
      </c>
      <c r="H125" s="1" t="s">
        <v>81</v>
      </c>
      <c r="I125" s="1">
        <v>5.0199999999999996</v>
      </c>
      <c r="J125" s="6">
        <v>47551.647799999999</v>
      </c>
      <c r="L125" s="1" t="s">
        <v>62</v>
      </c>
      <c r="M125">
        <f t="shared" si="25"/>
        <v>3491.1507999999958</v>
      </c>
      <c r="N125">
        <f t="shared" si="26"/>
        <v>3579.8441999999995</v>
      </c>
      <c r="O125">
        <f t="shared" si="27"/>
        <v>1.7346139635433238E-3</v>
      </c>
    </row>
    <row r="126" spans="2:15" ht="24">
      <c r="B126" s="5">
        <v>5</v>
      </c>
      <c r="C126" s="1" t="s">
        <v>82</v>
      </c>
      <c r="D126" s="1">
        <v>1.18</v>
      </c>
      <c r="E126" s="6">
        <v>242289.2133</v>
      </c>
      <c r="G126" s="5">
        <v>5</v>
      </c>
      <c r="H126" s="1" t="s">
        <v>82</v>
      </c>
      <c r="I126" s="1">
        <v>25.35</v>
      </c>
      <c r="J126" s="6">
        <v>239909.15280000001</v>
      </c>
      <c r="L126" s="1" t="s">
        <v>63</v>
      </c>
      <c r="M126">
        <f t="shared" si="25"/>
        <v>9733.2505999999994</v>
      </c>
      <c r="N126">
        <f t="shared" si="26"/>
        <v>9718.2822999999917</v>
      </c>
      <c r="O126">
        <f t="shared" si="27"/>
        <v>-5.9962559780384209E-5</v>
      </c>
    </row>
    <row r="127" spans="2:15" ht="24">
      <c r="B127" s="5">
        <v>6</v>
      </c>
      <c r="C127" s="1" t="s">
        <v>83</v>
      </c>
      <c r="D127" s="1">
        <v>0.05</v>
      </c>
      <c r="E127" s="6">
        <v>9572.2284</v>
      </c>
      <c r="G127" s="5">
        <v>6</v>
      </c>
      <c r="H127" s="1" t="s">
        <v>83</v>
      </c>
      <c r="I127" s="1">
        <v>1.01</v>
      </c>
      <c r="J127" s="6">
        <v>9527.8623000000007</v>
      </c>
      <c r="L127" s="1" t="s">
        <v>64</v>
      </c>
      <c r="M127">
        <f t="shared" si="25"/>
        <v>6633.7401000000009</v>
      </c>
      <c r="N127">
        <f t="shared" si="26"/>
        <v>6552.7973000000002</v>
      </c>
      <c r="O127">
        <f t="shared" si="27"/>
        <v>-5.0335497431959015E-3</v>
      </c>
    </row>
    <row r="128" spans="2:15" ht="24">
      <c r="B128" s="7">
        <v>7</v>
      </c>
      <c r="C128" s="8" t="s">
        <v>84</v>
      </c>
      <c r="D128" s="8">
        <v>0.08</v>
      </c>
      <c r="E128" s="9">
        <v>15551.6325</v>
      </c>
      <c r="G128" s="7">
        <v>7</v>
      </c>
      <c r="H128" s="8" t="s">
        <v>84</v>
      </c>
      <c r="I128" s="8">
        <v>1.66</v>
      </c>
      <c r="J128" s="9">
        <v>15758.8624</v>
      </c>
      <c r="L128" s="1" t="s">
        <v>65</v>
      </c>
      <c r="M128">
        <f t="shared" si="25"/>
        <v>11672.250700000001</v>
      </c>
      <c r="N128">
        <f t="shared" si="26"/>
        <v>11632.204299999999</v>
      </c>
      <c r="O128">
        <f t="shared" si="27"/>
        <v>-1.4620241131390872E-3</v>
      </c>
    </row>
    <row r="129" spans="2:10">
      <c r="B129">
        <v>1.75</v>
      </c>
      <c r="C129" s="10" t="s">
        <v>5</v>
      </c>
      <c r="D129" s="10" t="s">
        <v>4</v>
      </c>
      <c r="G129">
        <v>1.75</v>
      </c>
      <c r="H129" s="10" t="s">
        <v>5</v>
      </c>
      <c r="I129" s="10" t="s">
        <v>6</v>
      </c>
    </row>
    <row r="130" spans="2:10">
      <c r="B130" s="2"/>
      <c r="C130" s="3" t="s">
        <v>0</v>
      </c>
      <c r="D130" s="3" t="s">
        <v>1</v>
      </c>
      <c r="E130" s="4" t="s">
        <v>2</v>
      </c>
      <c r="G130" s="2"/>
      <c r="H130" s="3" t="s">
        <v>0</v>
      </c>
      <c r="I130" s="3" t="s">
        <v>1</v>
      </c>
      <c r="J130" s="4" t="s">
        <v>2</v>
      </c>
    </row>
    <row r="131" spans="2:10" ht="24">
      <c r="B131" s="5">
        <v>1</v>
      </c>
      <c r="C131" s="1" t="s">
        <v>78</v>
      </c>
      <c r="D131" s="1">
        <v>0.26</v>
      </c>
      <c r="E131" s="6">
        <v>60371.453500000003</v>
      </c>
      <c r="G131" s="5">
        <v>1</v>
      </c>
      <c r="H131" s="1" t="s">
        <v>78</v>
      </c>
      <c r="I131" s="1">
        <v>0.25</v>
      </c>
      <c r="J131" s="6">
        <v>59339.775699999998</v>
      </c>
    </row>
    <row r="132" spans="2:10" ht="24">
      <c r="B132" s="5">
        <v>2</v>
      </c>
      <c r="C132" s="1" t="s">
        <v>79</v>
      </c>
      <c r="D132" s="1">
        <v>0.18</v>
      </c>
      <c r="E132" s="6">
        <v>42982.809399999998</v>
      </c>
      <c r="G132" s="5">
        <v>2</v>
      </c>
      <c r="H132" s="1" t="s">
        <v>79</v>
      </c>
      <c r="I132" s="1">
        <v>0.18</v>
      </c>
      <c r="J132" s="6">
        <v>42934.632400000002</v>
      </c>
    </row>
    <row r="133" spans="2:10" ht="24">
      <c r="B133" s="5">
        <v>3</v>
      </c>
      <c r="C133" s="1" t="s">
        <v>80</v>
      </c>
      <c r="D133" s="1">
        <v>0.09</v>
      </c>
      <c r="E133" s="6">
        <v>20878.5779</v>
      </c>
      <c r="G133" s="5">
        <v>3</v>
      </c>
      <c r="H133" s="1" t="s">
        <v>80</v>
      </c>
      <c r="I133" s="1">
        <v>0.09</v>
      </c>
      <c r="J133" s="6">
        <v>21433.961299999999</v>
      </c>
    </row>
    <row r="134" spans="2:10" ht="24">
      <c r="B134" s="5">
        <v>4</v>
      </c>
      <c r="C134" s="1" t="s">
        <v>81</v>
      </c>
      <c r="D134" s="1">
        <v>0.22</v>
      </c>
      <c r="E134" s="6">
        <v>51630.269099999998</v>
      </c>
      <c r="G134" s="5">
        <v>4</v>
      </c>
      <c r="H134" s="1" t="s">
        <v>81</v>
      </c>
      <c r="I134" s="1">
        <v>0.22</v>
      </c>
      <c r="J134" s="6">
        <v>51131.491999999998</v>
      </c>
    </row>
    <row r="135" spans="2:10" ht="24">
      <c r="B135" s="5">
        <v>5</v>
      </c>
      <c r="C135" s="1" t="s">
        <v>82</v>
      </c>
      <c r="D135" s="1">
        <v>1.07</v>
      </c>
      <c r="E135" s="6">
        <v>252022.4639</v>
      </c>
      <c r="G135" s="5">
        <v>5</v>
      </c>
      <c r="H135" s="1" t="s">
        <v>82</v>
      </c>
      <c r="I135" s="1">
        <v>1.07</v>
      </c>
      <c r="J135" s="6">
        <v>249627.4351</v>
      </c>
    </row>
    <row r="136" spans="2:10" ht="24">
      <c r="B136" s="5">
        <v>6</v>
      </c>
      <c r="C136" s="1" t="s">
        <v>83</v>
      </c>
      <c r="D136" s="1">
        <v>7.0000000000000007E-2</v>
      </c>
      <c r="E136" s="6">
        <v>16205.968500000001</v>
      </c>
      <c r="G136" s="5">
        <v>6</v>
      </c>
      <c r="H136" s="1" t="s">
        <v>83</v>
      </c>
      <c r="I136" s="1">
        <v>7.0000000000000007E-2</v>
      </c>
      <c r="J136" s="6">
        <v>16080.659600000001</v>
      </c>
    </row>
    <row r="137" spans="2:10" ht="24">
      <c r="B137" s="7">
        <v>7</v>
      </c>
      <c r="C137" s="8" t="s">
        <v>84</v>
      </c>
      <c r="D137" s="8">
        <v>0.12</v>
      </c>
      <c r="E137" s="9">
        <v>27223.8832</v>
      </c>
      <c r="G137" s="7">
        <v>7</v>
      </c>
      <c r="H137" s="8" t="s">
        <v>84</v>
      </c>
      <c r="I137" s="8">
        <v>0.12</v>
      </c>
      <c r="J137" s="9">
        <v>27391.066699999999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C28C-08CF-4592-9017-D702AE54D36A}">
  <dimension ref="A1:Y137"/>
  <sheetViews>
    <sheetView topLeftCell="A110" zoomScale="85" zoomScaleNormal="85" workbookViewId="0">
      <selection activeCell="N25" sqref="N25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78</v>
      </c>
      <c r="D14" s="1">
        <v>0.25</v>
      </c>
      <c r="E14" s="6">
        <v>57280.035799999998</v>
      </c>
      <c r="F14" s="12"/>
      <c r="G14" s="5">
        <v>1</v>
      </c>
      <c r="H14" s="1" t="s">
        <v>78</v>
      </c>
      <c r="I14" s="1">
        <v>0.25</v>
      </c>
      <c r="J14" s="6">
        <v>57136.443299999999</v>
      </c>
      <c r="L14" s="1" t="s">
        <v>73</v>
      </c>
      <c r="M14">
        <f t="shared" ref="M14:M20" si="0">(E23-E14)</f>
        <v>1821.8958000000057</v>
      </c>
      <c r="N14">
        <f t="shared" ref="N14:N20" si="1">(J23-J14)</f>
        <v>1816.9650000000038</v>
      </c>
      <c r="O14">
        <f t="shared" ref="O14:O20" si="2">(N14-M14)/J23</f>
        <v>-8.363893016855328E-5</v>
      </c>
      <c r="R14" s="1" t="s">
        <v>73</v>
      </c>
      <c r="S14">
        <f t="shared" ref="S14:S20" si="3">O14</f>
        <v>-8.363893016855328E-5</v>
      </c>
      <c r="T14">
        <f t="shared" ref="T14:T20" si="4">O32</f>
        <v>-5.2583010510171859E-4</v>
      </c>
      <c r="U14">
        <f t="shared" ref="U14:U20" si="5">O50</f>
        <v>7.5613701068754128E-4</v>
      </c>
      <c r="V14">
        <f t="shared" ref="V14:V20" si="6">O68</f>
        <v>7.7854775408025439E-4</v>
      </c>
      <c r="W14">
        <f t="shared" ref="W14:W20" si="7">O86</f>
        <v>1.9439702131350907E-3</v>
      </c>
      <c r="X14">
        <f t="shared" ref="X14:X20" si="8">O104</f>
        <v>-1.1357558527836284E-3</v>
      </c>
      <c r="Y14">
        <f t="shared" ref="Y14:Y20" si="9">O122</f>
        <v>-2.0506050496468074E-4</v>
      </c>
    </row>
    <row r="15" spans="1:25" ht="24">
      <c r="B15" s="5">
        <v>2</v>
      </c>
      <c r="C15" s="1" t="s">
        <v>79</v>
      </c>
      <c r="D15" s="1">
        <v>0.18</v>
      </c>
      <c r="E15" s="6">
        <v>40418.345699999998</v>
      </c>
      <c r="F15" s="12"/>
      <c r="G15" s="5">
        <v>2</v>
      </c>
      <c r="H15" s="1" t="s">
        <v>79</v>
      </c>
      <c r="I15" s="1">
        <v>0.18</v>
      </c>
      <c r="J15" s="6">
        <v>40264.982000000004</v>
      </c>
      <c r="L15" s="1" t="s">
        <v>74</v>
      </c>
      <c r="M15">
        <f t="shared" si="0"/>
        <v>3034.9665000000023</v>
      </c>
      <c r="N15">
        <f t="shared" si="1"/>
        <v>3018.6405999999988</v>
      </c>
      <c r="O15">
        <f t="shared" si="2"/>
        <v>-3.7718423318854684E-4</v>
      </c>
      <c r="R15" s="1" t="s">
        <v>74</v>
      </c>
      <c r="S15">
        <f t="shared" si="3"/>
        <v>-3.7718423318854684E-4</v>
      </c>
      <c r="T15">
        <f t="shared" si="4"/>
        <v>3.0379627260728397E-5</v>
      </c>
      <c r="U15">
        <f t="shared" si="5"/>
        <v>-4.8628921067578039E-5</v>
      </c>
      <c r="V15">
        <f t="shared" si="6"/>
        <v>-4.0192724719722949E-4</v>
      </c>
      <c r="W15">
        <f t="shared" si="7"/>
        <v>6.7662151319814845E-4</v>
      </c>
      <c r="X15">
        <f t="shared" si="8"/>
        <v>8.01819674641986E-4</v>
      </c>
      <c r="Y15">
        <f t="shared" si="9"/>
        <v>-9.106255542661459E-5</v>
      </c>
    </row>
    <row r="16" spans="1:25" ht="24">
      <c r="B16" s="5">
        <v>3</v>
      </c>
      <c r="C16" s="1" t="s">
        <v>80</v>
      </c>
      <c r="D16" s="1">
        <v>0.09</v>
      </c>
      <c r="E16" s="6">
        <v>19552.948400000001</v>
      </c>
      <c r="F16" s="12"/>
      <c r="G16" s="5">
        <v>3</v>
      </c>
      <c r="H16" s="1" t="s">
        <v>80</v>
      </c>
      <c r="I16" s="1">
        <v>0.09</v>
      </c>
      <c r="J16" s="6">
        <v>20129.1931</v>
      </c>
      <c r="L16" s="1" t="s">
        <v>75</v>
      </c>
      <c r="M16">
        <f t="shared" si="0"/>
        <v>1433.8195999999989</v>
      </c>
      <c r="N16">
        <f t="shared" si="1"/>
        <v>1439.2605999999978</v>
      </c>
      <c r="O16">
        <f t="shared" si="2"/>
        <v>2.5226657764524372E-4</v>
      </c>
      <c r="R16" s="1" t="s">
        <v>75</v>
      </c>
      <c r="S16">
        <f t="shared" si="3"/>
        <v>2.5226657764524372E-4</v>
      </c>
      <c r="T16">
        <f t="shared" si="4"/>
        <v>3.9390407659900348E-3</v>
      </c>
      <c r="U16">
        <f t="shared" si="5"/>
        <v>5.3761987745960596E-3</v>
      </c>
      <c r="V16">
        <f t="shared" si="6"/>
        <v>6.2580826740196343E-3</v>
      </c>
      <c r="W16">
        <f t="shared" si="7"/>
        <v>7.6023963756193498E-3</v>
      </c>
      <c r="X16">
        <f t="shared" si="8"/>
        <v>9.0695167611867088E-3</v>
      </c>
      <c r="Y16">
        <f t="shared" si="9"/>
        <v>9.07292555881648E-3</v>
      </c>
    </row>
    <row r="17" spans="2:25" ht="24">
      <c r="B17" s="5">
        <v>4</v>
      </c>
      <c r="C17" s="1" t="s">
        <v>81</v>
      </c>
      <c r="D17" s="1">
        <v>0.22</v>
      </c>
      <c r="E17" s="6">
        <v>50305.333299999998</v>
      </c>
      <c r="F17" s="12"/>
      <c r="G17" s="5">
        <v>4</v>
      </c>
      <c r="H17" s="1" t="s">
        <v>81</v>
      </c>
      <c r="I17" s="1">
        <v>0.22</v>
      </c>
      <c r="J17" s="6">
        <v>50219.005899999996</v>
      </c>
      <c r="L17" s="1" t="s">
        <v>62</v>
      </c>
      <c r="M17">
        <f t="shared" si="0"/>
        <v>668.49410000000353</v>
      </c>
      <c r="N17">
        <f t="shared" si="1"/>
        <v>725.40510000000359</v>
      </c>
      <c r="O17">
        <f t="shared" si="2"/>
        <v>1.1171195992431841E-3</v>
      </c>
      <c r="R17" s="1" t="s">
        <v>62</v>
      </c>
      <c r="S17">
        <f t="shared" si="3"/>
        <v>1.1171195992431841E-3</v>
      </c>
      <c r="T17">
        <f t="shared" si="4"/>
        <v>5.3238007846155111E-4</v>
      </c>
      <c r="U17">
        <f t="shared" si="5"/>
        <v>3.0838573706293408E-3</v>
      </c>
      <c r="V17">
        <f t="shared" si="6"/>
        <v>2.6208255260440532E-3</v>
      </c>
      <c r="W17">
        <f t="shared" si="7"/>
        <v>2.8840022082894145E-3</v>
      </c>
      <c r="X17">
        <f t="shared" si="8"/>
        <v>2.0264641305928793E-3</v>
      </c>
      <c r="Y17">
        <f t="shared" si="9"/>
        <v>2.5206154005338031E-3</v>
      </c>
    </row>
    <row r="18" spans="2:25" ht="24">
      <c r="B18" s="5">
        <v>5</v>
      </c>
      <c r="C18" s="1" t="s">
        <v>82</v>
      </c>
      <c r="D18" s="1">
        <v>1.1000000000000001</v>
      </c>
      <c r="E18" s="6">
        <v>250747.6048</v>
      </c>
      <c r="F18" s="12"/>
      <c r="G18" s="5">
        <v>5</v>
      </c>
      <c r="H18" s="1" t="s">
        <v>82</v>
      </c>
      <c r="I18" s="1">
        <v>1.1000000000000001</v>
      </c>
      <c r="J18" s="6">
        <v>248129.82029999999</v>
      </c>
      <c r="L18" s="1" t="s">
        <v>63</v>
      </c>
      <c r="M18">
        <f t="shared" si="0"/>
        <v>2464.2050999999919</v>
      </c>
      <c r="N18">
        <f t="shared" si="1"/>
        <v>2512.0910000000149</v>
      </c>
      <c r="O18">
        <f t="shared" si="2"/>
        <v>1.9105304356982437E-4</v>
      </c>
      <c r="R18" s="1" t="s">
        <v>63</v>
      </c>
      <c r="S18">
        <f t="shared" si="3"/>
        <v>1.9105304356982437E-4</v>
      </c>
      <c r="T18">
        <f t="shared" si="4"/>
        <v>-1.0895330128643634E-4</v>
      </c>
      <c r="U18">
        <f t="shared" si="5"/>
        <v>1.7051338723240815E-4</v>
      </c>
      <c r="V18">
        <f t="shared" si="6"/>
        <v>3.144484934441891E-4</v>
      </c>
      <c r="W18">
        <f t="shared" si="7"/>
        <v>6.8558702055979874E-4</v>
      </c>
      <c r="X18">
        <f t="shared" si="8"/>
        <v>6.7042597013923131E-4</v>
      </c>
      <c r="Y18">
        <f t="shared" si="9"/>
        <v>2.3902416557967276E-4</v>
      </c>
    </row>
    <row r="19" spans="2:25" ht="24">
      <c r="B19" s="5">
        <v>6</v>
      </c>
      <c r="C19" s="1" t="s">
        <v>83</v>
      </c>
      <c r="D19" s="1">
        <v>0.06</v>
      </c>
      <c r="E19" s="6">
        <v>13503.302600000001</v>
      </c>
      <c r="F19" s="12"/>
      <c r="G19" s="5">
        <v>6</v>
      </c>
      <c r="H19" s="1" t="s">
        <v>83</v>
      </c>
      <c r="I19" s="1">
        <v>0.06</v>
      </c>
      <c r="J19" s="6">
        <v>13395.935100000001</v>
      </c>
      <c r="L19" s="1" t="s">
        <v>64</v>
      </c>
      <c r="M19">
        <f t="shared" si="0"/>
        <v>2779.3433999999997</v>
      </c>
      <c r="N19">
        <f t="shared" si="1"/>
        <v>2767.2374999999993</v>
      </c>
      <c r="O19">
        <f t="shared" si="2"/>
        <v>-7.4898043222037202E-4</v>
      </c>
      <c r="R19" s="1" t="s">
        <v>64</v>
      </c>
      <c r="S19">
        <f t="shared" si="3"/>
        <v>-7.4898043222037202E-4</v>
      </c>
      <c r="T19">
        <f t="shared" si="4"/>
        <v>-1.6098994878518253E-3</v>
      </c>
      <c r="U19">
        <f t="shared" si="5"/>
        <v>-1.1059376905771636E-3</v>
      </c>
      <c r="V19">
        <f t="shared" si="6"/>
        <v>-1.4310443818686233E-3</v>
      </c>
      <c r="W19">
        <f t="shared" si="7"/>
        <v>-1.9614725404966588E-3</v>
      </c>
      <c r="X19">
        <f t="shared" si="8"/>
        <v>-4.0589422596015053E-5</v>
      </c>
      <c r="Y19">
        <f t="shared" si="9"/>
        <v>-3.0092619412658019E-3</v>
      </c>
    </row>
    <row r="20" spans="2:25" ht="24">
      <c r="B20" s="7">
        <v>7</v>
      </c>
      <c r="C20" s="8" t="s">
        <v>84</v>
      </c>
      <c r="D20" s="8">
        <v>0.1</v>
      </c>
      <c r="E20" s="9">
        <v>22802.8577</v>
      </c>
      <c r="F20" s="12"/>
      <c r="G20" s="7">
        <v>7</v>
      </c>
      <c r="H20" s="8" t="s">
        <v>84</v>
      </c>
      <c r="I20" s="8">
        <v>0.1</v>
      </c>
      <c r="J20" s="9">
        <v>22888.361799999999</v>
      </c>
      <c r="L20" s="1" t="s">
        <v>65</v>
      </c>
      <c r="M20">
        <f t="shared" si="0"/>
        <v>4598.9886000000006</v>
      </c>
      <c r="N20">
        <f t="shared" si="1"/>
        <v>4633.6944000000003</v>
      </c>
      <c r="O20">
        <f t="shared" si="2"/>
        <v>1.2610176996877046E-3</v>
      </c>
      <c r="R20" s="1" t="s">
        <v>65</v>
      </c>
      <c r="S20">
        <f t="shared" si="3"/>
        <v>1.2610176996877046E-3</v>
      </c>
      <c r="T20">
        <f t="shared" si="4"/>
        <v>7.0820179498978873E-4</v>
      </c>
      <c r="U20">
        <f t="shared" si="5"/>
        <v>2.4574748743425756E-3</v>
      </c>
      <c r="V20">
        <f t="shared" si="6"/>
        <v>1.5300860194182725E-3</v>
      </c>
      <c r="W20">
        <f t="shared" si="7"/>
        <v>4.448091114712663E-4</v>
      </c>
      <c r="X20">
        <f t="shared" si="8"/>
        <v>2.6640159898883489E-3</v>
      </c>
      <c r="Y20">
        <f t="shared" si="9"/>
        <v>-5.8747596373916254E-4</v>
      </c>
    </row>
    <row r="21" spans="2:25">
      <c r="B21">
        <v>0.25</v>
      </c>
      <c r="C21" s="10" t="s">
        <v>5</v>
      </c>
      <c r="D21" s="10" t="s">
        <v>4</v>
      </c>
      <c r="E21" s="10"/>
      <c r="F21" s="10"/>
      <c r="G21">
        <v>0.25</v>
      </c>
      <c r="H21" s="10" t="s">
        <v>5</v>
      </c>
      <c r="I21" s="10" t="s">
        <v>6</v>
      </c>
      <c r="J21" s="10"/>
    </row>
    <row r="22" spans="2:2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25" ht="24">
      <c r="B23" s="5">
        <v>1</v>
      </c>
      <c r="C23" s="1" t="s">
        <v>78</v>
      </c>
      <c r="D23" s="1">
        <v>0.25</v>
      </c>
      <c r="E23" s="6">
        <v>59101.931600000004</v>
      </c>
      <c r="G23" s="5">
        <v>1</v>
      </c>
      <c r="H23" s="1" t="s">
        <v>78</v>
      </c>
      <c r="I23" s="1">
        <v>0.25</v>
      </c>
      <c r="J23" s="6">
        <v>58953.408300000003</v>
      </c>
    </row>
    <row r="24" spans="2:25" ht="24">
      <c r="B24" s="5">
        <v>2</v>
      </c>
      <c r="C24" s="1" t="s">
        <v>79</v>
      </c>
      <c r="D24" s="1">
        <v>0.18</v>
      </c>
      <c r="E24" s="6">
        <v>43453.3122</v>
      </c>
      <c r="G24" s="5">
        <v>2</v>
      </c>
      <c r="H24" s="1" t="s">
        <v>79</v>
      </c>
      <c r="I24" s="1">
        <v>0.18</v>
      </c>
      <c r="J24" s="6">
        <v>43283.622600000002</v>
      </c>
    </row>
    <row r="25" spans="2:25" ht="24">
      <c r="B25" s="5">
        <v>3</v>
      </c>
      <c r="C25" s="1" t="s">
        <v>80</v>
      </c>
      <c r="D25" s="1">
        <v>0.09</v>
      </c>
      <c r="E25" s="6">
        <v>20986.768</v>
      </c>
      <c r="G25" s="5">
        <v>3</v>
      </c>
      <c r="H25" s="1" t="s">
        <v>80</v>
      </c>
      <c r="I25" s="1">
        <v>0.09</v>
      </c>
      <c r="J25" s="6">
        <v>21568.453699999998</v>
      </c>
    </row>
    <row r="26" spans="2:25" ht="24">
      <c r="B26" s="5">
        <v>4</v>
      </c>
      <c r="C26" s="1" t="s">
        <v>81</v>
      </c>
      <c r="D26" s="1">
        <v>0.22</v>
      </c>
      <c r="E26" s="6">
        <v>50973.827400000002</v>
      </c>
      <c r="G26" s="5">
        <v>4</v>
      </c>
      <c r="H26" s="1" t="s">
        <v>81</v>
      </c>
      <c r="I26" s="1">
        <v>0.22</v>
      </c>
      <c r="J26" s="6">
        <v>50944.411</v>
      </c>
    </row>
    <row r="27" spans="2:25" ht="24">
      <c r="B27" s="5">
        <v>5</v>
      </c>
      <c r="C27" s="1" t="s">
        <v>82</v>
      </c>
      <c r="D27" s="1">
        <v>1.07</v>
      </c>
      <c r="E27" s="6">
        <v>253211.80989999999</v>
      </c>
      <c r="G27" s="5">
        <v>5</v>
      </c>
      <c r="H27" s="1" t="s">
        <v>82</v>
      </c>
      <c r="I27" s="1">
        <v>1.07</v>
      </c>
      <c r="J27" s="6">
        <v>250641.91130000001</v>
      </c>
    </row>
    <row r="28" spans="2:25" ht="24">
      <c r="B28" s="5">
        <v>6</v>
      </c>
      <c r="C28" s="1" t="s">
        <v>83</v>
      </c>
      <c r="D28" s="1">
        <v>7.0000000000000007E-2</v>
      </c>
      <c r="E28" s="6">
        <v>16282.646000000001</v>
      </c>
      <c r="G28" s="5">
        <v>6</v>
      </c>
      <c r="H28" s="1" t="s">
        <v>83</v>
      </c>
      <c r="I28" s="1">
        <v>7.0000000000000007E-2</v>
      </c>
      <c r="J28" s="6">
        <v>16163.1726</v>
      </c>
    </row>
    <row r="29" spans="2:25" ht="24">
      <c r="B29" s="7">
        <v>7</v>
      </c>
      <c r="C29" s="8" t="s">
        <v>84</v>
      </c>
      <c r="D29" s="8">
        <v>0.12</v>
      </c>
      <c r="E29" s="9">
        <v>27401.846300000001</v>
      </c>
      <c r="G29" s="7">
        <v>7</v>
      </c>
      <c r="H29" s="8" t="s">
        <v>84</v>
      </c>
      <c r="I29" s="8">
        <v>0.12</v>
      </c>
      <c r="J29" s="9">
        <v>27522.056199999999</v>
      </c>
    </row>
    <row r="30" spans="2:25">
      <c r="B30">
        <v>0.5</v>
      </c>
      <c r="C30" s="10" t="s">
        <v>3</v>
      </c>
      <c r="D30" s="10" t="s">
        <v>4</v>
      </c>
      <c r="G30">
        <v>0.5</v>
      </c>
      <c r="H30" s="10" t="s">
        <v>3</v>
      </c>
      <c r="I30" s="10" t="s">
        <v>6</v>
      </c>
    </row>
    <row r="31" spans="2:2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37</v>
      </c>
      <c r="M31" t="s">
        <v>4</v>
      </c>
      <c r="N31" t="s">
        <v>6</v>
      </c>
      <c r="O31" t="s">
        <v>36</v>
      </c>
    </row>
    <row r="32" spans="2:25" ht="24">
      <c r="B32" s="5">
        <v>1</v>
      </c>
      <c r="C32" s="1" t="s">
        <v>78</v>
      </c>
      <c r="D32" s="1">
        <v>3.16</v>
      </c>
      <c r="E32" s="6">
        <v>55716.275199999996</v>
      </c>
      <c r="G32" s="5">
        <v>1</v>
      </c>
      <c r="H32" s="1" t="s">
        <v>78</v>
      </c>
      <c r="I32" s="1">
        <v>3.17</v>
      </c>
      <c r="J32" s="6">
        <v>55477.794300000001</v>
      </c>
      <c r="L32" s="1" t="s">
        <v>73</v>
      </c>
      <c r="M32">
        <f t="shared" ref="M32:M38" si="10">(E41-E32)</f>
        <v>4088.7102000000014</v>
      </c>
      <c r="N32">
        <f t="shared" ref="N32:N38" si="11">(J41-J32)</f>
        <v>4057.4047999999966</v>
      </c>
      <c r="O32">
        <f t="shared" ref="O32:O38" si="12">(N32-M32)/J41</f>
        <v>-5.2583010510171859E-4</v>
      </c>
    </row>
    <row r="33" spans="2:15" ht="24">
      <c r="B33" s="5">
        <v>2</v>
      </c>
      <c r="C33" s="1" t="s">
        <v>79</v>
      </c>
      <c r="D33" s="1">
        <v>2.1</v>
      </c>
      <c r="E33" s="6">
        <v>36953.885000000002</v>
      </c>
      <c r="G33" s="5">
        <v>2</v>
      </c>
      <c r="H33" s="1" t="s">
        <v>79</v>
      </c>
      <c r="I33" s="1">
        <v>2.1</v>
      </c>
      <c r="J33" s="6">
        <v>36831.977599999998</v>
      </c>
      <c r="L33" s="1" t="s">
        <v>74</v>
      </c>
      <c r="M33">
        <f t="shared" si="10"/>
        <v>6442.4196999999986</v>
      </c>
      <c r="N33">
        <f t="shared" si="11"/>
        <v>6443.7344000000012</v>
      </c>
      <c r="O33">
        <f t="shared" si="12"/>
        <v>3.0379627260728397E-5</v>
      </c>
    </row>
    <row r="34" spans="2:15" ht="24">
      <c r="B34" s="5">
        <v>3</v>
      </c>
      <c r="C34" s="1" t="s">
        <v>80</v>
      </c>
      <c r="D34" s="1">
        <v>1.02</v>
      </c>
      <c r="E34" s="6">
        <v>18042.824499999999</v>
      </c>
      <c r="G34" s="5">
        <v>3</v>
      </c>
      <c r="H34" s="1" t="s">
        <v>80</v>
      </c>
      <c r="I34" s="1">
        <v>1.06</v>
      </c>
      <c r="J34" s="6">
        <v>18535.650099999999</v>
      </c>
      <c r="L34" s="1" t="s">
        <v>75</v>
      </c>
      <c r="M34">
        <f t="shared" si="10"/>
        <v>2947.1319000000003</v>
      </c>
      <c r="N34">
        <f t="shared" si="11"/>
        <v>3032.0881000000008</v>
      </c>
      <c r="O34">
        <f t="shared" si="12"/>
        <v>3.9390407659900348E-3</v>
      </c>
    </row>
    <row r="35" spans="2:15" ht="24">
      <c r="B35" s="5">
        <v>4</v>
      </c>
      <c r="C35" s="1" t="s">
        <v>81</v>
      </c>
      <c r="D35" s="1">
        <v>2.84</v>
      </c>
      <c r="E35" s="6">
        <v>50002.272299999997</v>
      </c>
      <c r="G35" s="5">
        <v>4</v>
      </c>
      <c r="H35" s="1" t="s">
        <v>81</v>
      </c>
      <c r="I35" s="1">
        <v>2.85</v>
      </c>
      <c r="J35" s="6">
        <v>49854.387699999999</v>
      </c>
      <c r="L35" s="1" t="s">
        <v>62</v>
      </c>
      <c r="M35">
        <f t="shared" si="10"/>
        <v>1386.2021000000022</v>
      </c>
      <c r="N35">
        <f t="shared" si="11"/>
        <v>1413.4961000000039</v>
      </c>
      <c r="O35">
        <f t="shared" si="12"/>
        <v>5.3238007846155111E-4</v>
      </c>
    </row>
    <row r="36" spans="2:15" ht="24">
      <c r="B36" s="5">
        <v>5</v>
      </c>
      <c r="C36" s="1" t="s">
        <v>82</v>
      </c>
      <c r="D36" s="1">
        <v>14.1</v>
      </c>
      <c r="E36" s="6">
        <v>248533.20199999999</v>
      </c>
      <c r="G36" s="5">
        <v>5</v>
      </c>
      <c r="H36" s="1" t="s">
        <v>82</v>
      </c>
      <c r="I36" s="1">
        <v>14.04</v>
      </c>
      <c r="J36" s="6">
        <v>245854.93169999999</v>
      </c>
      <c r="L36" s="1" t="s">
        <v>63</v>
      </c>
      <c r="M36">
        <f t="shared" si="10"/>
        <v>4747.6128000000026</v>
      </c>
      <c r="N36">
        <f t="shared" si="11"/>
        <v>4720.311800000025</v>
      </c>
      <c r="O36">
        <f t="shared" si="12"/>
        <v>-1.0895330128643634E-4</v>
      </c>
    </row>
    <row r="37" spans="2:15" ht="24">
      <c r="B37" s="5">
        <v>6</v>
      </c>
      <c r="C37" s="1" t="s">
        <v>83</v>
      </c>
      <c r="D37" s="1">
        <v>0.67</v>
      </c>
      <c r="E37" s="6">
        <v>11729.580900000001</v>
      </c>
      <c r="G37" s="5">
        <v>6</v>
      </c>
      <c r="H37" s="1" t="s">
        <v>83</v>
      </c>
      <c r="I37" s="1">
        <v>0.66</v>
      </c>
      <c r="J37" s="6">
        <v>11618.7096</v>
      </c>
      <c r="L37" s="1" t="s">
        <v>64</v>
      </c>
      <c r="M37">
        <f t="shared" si="10"/>
        <v>4558.673499999999</v>
      </c>
      <c r="N37">
        <f t="shared" si="11"/>
        <v>4532.6713999999993</v>
      </c>
      <c r="O37">
        <f t="shared" si="12"/>
        <v>-1.6098994878518253E-3</v>
      </c>
    </row>
    <row r="38" spans="2:15" ht="24">
      <c r="B38" s="7">
        <v>7</v>
      </c>
      <c r="C38" s="8" t="s">
        <v>84</v>
      </c>
      <c r="D38" s="8">
        <v>1.1200000000000001</v>
      </c>
      <c r="E38" s="9">
        <v>19660.293399999999</v>
      </c>
      <c r="G38" s="7">
        <v>7</v>
      </c>
      <c r="H38" s="8" t="s">
        <v>84</v>
      </c>
      <c r="I38" s="8">
        <v>1.1299999999999999</v>
      </c>
      <c r="J38" s="9">
        <v>19729.0098</v>
      </c>
      <c r="L38" s="1" t="s">
        <v>65</v>
      </c>
      <c r="M38">
        <f t="shared" si="10"/>
        <v>7741.0034000000014</v>
      </c>
      <c r="N38">
        <f t="shared" si="11"/>
        <v>7760.4714999999997</v>
      </c>
      <c r="O38">
        <f t="shared" si="12"/>
        <v>7.0820179498978873E-4</v>
      </c>
    </row>
    <row r="39" spans="2:15">
      <c r="B39">
        <v>0.5</v>
      </c>
      <c r="C39" s="10" t="s">
        <v>5</v>
      </c>
      <c r="D39" s="10" t="s">
        <v>4</v>
      </c>
      <c r="G39">
        <v>0.5</v>
      </c>
      <c r="H39" s="10" t="s">
        <v>5</v>
      </c>
      <c r="I39" s="10" t="s">
        <v>6</v>
      </c>
    </row>
    <row r="40" spans="2:15">
      <c r="B40" s="2"/>
      <c r="C40" s="3" t="s">
        <v>0</v>
      </c>
      <c r="D40" s="3" t="s">
        <v>1</v>
      </c>
      <c r="E40" s="4" t="s">
        <v>2</v>
      </c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78</v>
      </c>
      <c r="D41" s="1">
        <v>0.25</v>
      </c>
      <c r="E41" s="6">
        <v>59804.985399999998</v>
      </c>
      <c r="G41" s="5">
        <v>1</v>
      </c>
      <c r="H41" s="1" t="s">
        <v>78</v>
      </c>
      <c r="I41" s="1">
        <v>0.25</v>
      </c>
      <c r="J41" s="6">
        <v>59535.199099999998</v>
      </c>
    </row>
    <row r="42" spans="2:15" ht="24">
      <c r="B42" s="5">
        <v>2</v>
      </c>
      <c r="C42" s="1" t="s">
        <v>79</v>
      </c>
      <c r="D42" s="1">
        <v>0.18</v>
      </c>
      <c r="E42" s="6">
        <v>43396.304700000001</v>
      </c>
      <c r="G42" s="5">
        <v>2</v>
      </c>
      <c r="H42" s="1" t="s">
        <v>79</v>
      </c>
      <c r="I42" s="1">
        <v>0.18</v>
      </c>
      <c r="J42" s="6">
        <v>43275.712</v>
      </c>
    </row>
    <row r="43" spans="2:15" ht="24">
      <c r="B43" s="5">
        <v>3</v>
      </c>
      <c r="C43" s="1" t="s">
        <v>80</v>
      </c>
      <c r="D43" s="1">
        <v>0.09</v>
      </c>
      <c r="E43" s="6">
        <v>20989.956399999999</v>
      </c>
      <c r="G43" s="5">
        <v>3</v>
      </c>
      <c r="H43" s="1" t="s">
        <v>80</v>
      </c>
      <c r="I43" s="1">
        <v>0.09</v>
      </c>
      <c r="J43" s="6">
        <v>21567.7382</v>
      </c>
    </row>
    <row r="44" spans="2:15" ht="24">
      <c r="B44" s="5">
        <v>4</v>
      </c>
      <c r="C44" s="1" t="s">
        <v>81</v>
      </c>
      <c r="D44" s="1">
        <v>0.22</v>
      </c>
      <c r="E44" s="6">
        <v>51388.474399999999</v>
      </c>
      <c r="G44" s="5">
        <v>4</v>
      </c>
      <c r="H44" s="1" t="s">
        <v>81</v>
      </c>
      <c r="I44" s="1">
        <v>0.22</v>
      </c>
      <c r="J44" s="6">
        <v>51267.883800000003</v>
      </c>
    </row>
    <row r="45" spans="2:15" ht="24">
      <c r="B45" s="5">
        <v>5</v>
      </c>
      <c r="C45" s="1" t="s">
        <v>82</v>
      </c>
      <c r="D45" s="1">
        <v>1.07</v>
      </c>
      <c r="E45" s="6">
        <v>253280.81479999999</v>
      </c>
      <c r="G45" s="5">
        <v>5</v>
      </c>
      <c r="H45" s="1" t="s">
        <v>82</v>
      </c>
      <c r="I45" s="1">
        <v>1.07</v>
      </c>
      <c r="J45" s="6">
        <v>250575.24350000001</v>
      </c>
    </row>
    <row r="46" spans="2:15" ht="24">
      <c r="B46" s="5">
        <v>6</v>
      </c>
      <c r="C46" s="1" t="s">
        <v>83</v>
      </c>
      <c r="D46" s="1">
        <v>7.0000000000000007E-2</v>
      </c>
      <c r="E46" s="6">
        <v>16288.2544</v>
      </c>
      <c r="G46" s="5">
        <v>6</v>
      </c>
      <c r="H46" s="1" t="s">
        <v>83</v>
      </c>
      <c r="I46" s="1">
        <v>7.0000000000000007E-2</v>
      </c>
      <c r="J46" s="6">
        <v>16151.380999999999</v>
      </c>
    </row>
    <row r="47" spans="2:15" ht="24">
      <c r="B47" s="7">
        <v>7</v>
      </c>
      <c r="C47" s="8" t="s">
        <v>84</v>
      </c>
      <c r="D47" s="8">
        <v>0.12</v>
      </c>
      <c r="E47" s="9">
        <v>27401.2968</v>
      </c>
      <c r="G47" s="7">
        <v>7</v>
      </c>
      <c r="H47" s="8" t="s">
        <v>84</v>
      </c>
      <c r="I47" s="8">
        <v>0.12</v>
      </c>
      <c r="J47" s="9">
        <v>27489.481299999999</v>
      </c>
    </row>
    <row r="48" spans="2:15">
      <c r="B48">
        <v>0.75</v>
      </c>
      <c r="C48" s="10" t="s">
        <v>3</v>
      </c>
      <c r="D48" s="10" t="s">
        <v>4</v>
      </c>
      <c r="G48">
        <v>0.75</v>
      </c>
      <c r="H48" s="10" t="s">
        <v>3</v>
      </c>
      <c r="I48" s="10" t="s">
        <v>6</v>
      </c>
    </row>
    <row r="49" spans="2:15">
      <c r="B49" s="2"/>
      <c r="C49" s="3" t="s">
        <v>0</v>
      </c>
      <c r="D49" s="3" t="s">
        <v>1</v>
      </c>
      <c r="E49" s="4" t="s">
        <v>2</v>
      </c>
      <c r="G49" s="2"/>
      <c r="H49" s="3" t="s">
        <v>0</v>
      </c>
      <c r="I49" s="3" t="s">
        <v>1</v>
      </c>
      <c r="J49" s="4" t="s">
        <v>2</v>
      </c>
      <c r="L49" s="14" t="s">
        <v>37</v>
      </c>
      <c r="M49" t="s">
        <v>4</v>
      </c>
      <c r="N49" t="s">
        <v>6</v>
      </c>
      <c r="O49" t="s">
        <v>36</v>
      </c>
    </row>
    <row r="50" spans="2:15" ht="24">
      <c r="B50" s="5">
        <v>1</v>
      </c>
      <c r="C50" s="1" t="s">
        <v>78</v>
      </c>
      <c r="D50" s="1">
        <v>3.27</v>
      </c>
      <c r="E50" s="6">
        <v>54198.543599999997</v>
      </c>
      <c r="G50" s="5">
        <v>1</v>
      </c>
      <c r="H50" s="1" t="s">
        <v>78</v>
      </c>
      <c r="I50" s="1">
        <v>3.15</v>
      </c>
      <c r="J50" s="6">
        <v>53864.292600000001</v>
      </c>
      <c r="L50" s="1" t="s">
        <v>73</v>
      </c>
      <c r="M50">
        <f t="shared" ref="M50:M56" si="13">(E59-E50)</f>
        <v>5936.8844000000026</v>
      </c>
      <c r="N50">
        <f t="shared" ref="N50:N56" si="14">(J59-J50)</f>
        <v>5982.1365000000005</v>
      </c>
      <c r="O50">
        <f t="shared" ref="O50:O56" si="15">(N50-M50)/J59</f>
        <v>7.5613701068754128E-4</v>
      </c>
    </row>
    <row r="51" spans="2:15" ht="24">
      <c r="B51" s="5">
        <v>2</v>
      </c>
      <c r="C51" s="1" t="s">
        <v>79</v>
      </c>
      <c r="D51" s="1">
        <v>2.0699999999999998</v>
      </c>
      <c r="E51" s="6">
        <v>34209.949200000003</v>
      </c>
      <c r="G51" s="5">
        <v>2</v>
      </c>
      <c r="H51" s="1" t="s">
        <v>79</v>
      </c>
      <c r="I51" s="1">
        <v>2</v>
      </c>
      <c r="J51" s="6">
        <v>34092.921900000001</v>
      </c>
      <c r="L51" s="1" t="s">
        <v>74</v>
      </c>
      <c r="M51">
        <f t="shared" si="13"/>
        <v>9140.6556999999957</v>
      </c>
      <c r="N51">
        <f t="shared" si="14"/>
        <v>9138.5533999999971</v>
      </c>
      <c r="O51">
        <f t="shared" si="15"/>
        <v>-4.8628921067578039E-5</v>
      </c>
    </row>
    <row r="52" spans="2:15" ht="24">
      <c r="B52" s="5">
        <v>3</v>
      </c>
      <c r="C52" s="1" t="s">
        <v>80</v>
      </c>
      <c r="D52" s="1">
        <v>1.02</v>
      </c>
      <c r="E52" s="6">
        <v>16834.089100000001</v>
      </c>
      <c r="G52" s="5">
        <v>3</v>
      </c>
      <c r="H52" s="1" t="s">
        <v>80</v>
      </c>
      <c r="I52" s="1">
        <v>1.01</v>
      </c>
      <c r="J52" s="6">
        <v>17268.2719</v>
      </c>
      <c r="L52" s="1" t="s">
        <v>75</v>
      </c>
      <c r="M52">
        <f t="shared" si="13"/>
        <v>4156.6052999999993</v>
      </c>
      <c r="N52">
        <f t="shared" si="14"/>
        <v>4272.4123</v>
      </c>
      <c r="O52">
        <f t="shared" si="15"/>
        <v>5.3761987745960596E-3</v>
      </c>
    </row>
    <row r="53" spans="2:15" ht="24">
      <c r="B53" s="5">
        <v>4</v>
      </c>
      <c r="C53" s="1" t="s">
        <v>81</v>
      </c>
      <c r="D53" s="1">
        <v>2.99</v>
      </c>
      <c r="E53" s="6">
        <v>49543.421600000001</v>
      </c>
      <c r="G53" s="5">
        <v>4</v>
      </c>
      <c r="H53" s="1" t="s">
        <v>81</v>
      </c>
      <c r="I53" s="1">
        <v>2.89</v>
      </c>
      <c r="J53" s="6">
        <v>49308.516799999998</v>
      </c>
      <c r="L53" s="1" t="s">
        <v>62</v>
      </c>
      <c r="M53">
        <f t="shared" si="13"/>
        <v>2014.9963999999964</v>
      </c>
      <c r="N53">
        <f t="shared" si="14"/>
        <v>2173.7603999999992</v>
      </c>
      <c r="O53">
        <f t="shared" si="15"/>
        <v>3.0838573706293408E-3</v>
      </c>
    </row>
    <row r="54" spans="2:15" ht="24">
      <c r="B54" s="5">
        <v>5</v>
      </c>
      <c r="C54" s="1" t="s">
        <v>82</v>
      </c>
      <c r="D54" s="1">
        <v>14.91</v>
      </c>
      <c r="E54" s="6">
        <v>246761.74280000001</v>
      </c>
      <c r="G54" s="5">
        <v>5</v>
      </c>
      <c r="H54" s="1" t="s">
        <v>82</v>
      </c>
      <c r="I54" s="1">
        <v>14.28</v>
      </c>
      <c r="J54" s="6">
        <v>243925.80309999999</v>
      </c>
      <c r="L54" s="1" t="s">
        <v>63</v>
      </c>
      <c r="M54">
        <f t="shared" si="13"/>
        <v>6466.9627000000037</v>
      </c>
      <c r="N54">
        <f t="shared" si="14"/>
        <v>6509.6653000000224</v>
      </c>
      <c r="O54">
        <f t="shared" si="15"/>
        <v>1.7051338723240815E-4</v>
      </c>
    </row>
    <row r="55" spans="2:15" ht="24">
      <c r="B55" s="5">
        <v>6</v>
      </c>
      <c r="C55" s="1" t="s">
        <v>83</v>
      </c>
      <c r="D55" s="1">
        <v>0.65</v>
      </c>
      <c r="E55" s="6">
        <v>10820.8094</v>
      </c>
      <c r="G55" s="5">
        <v>6</v>
      </c>
      <c r="H55" s="1" t="s">
        <v>83</v>
      </c>
      <c r="I55" s="1">
        <v>0.63</v>
      </c>
      <c r="J55" s="6">
        <v>10687.285</v>
      </c>
      <c r="L55" s="1" t="s">
        <v>64</v>
      </c>
      <c r="M55">
        <f t="shared" si="13"/>
        <v>5468.5422999999992</v>
      </c>
      <c r="N55">
        <f t="shared" si="14"/>
        <v>5450.6947</v>
      </c>
      <c r="O55">
        <f t="shared" si="15"/>
        <v>-1.1059376905771636E-3</v>
      </c>
    </row>
    <row r="56" spans="2:15" ht="24">
      <c r="B56" s="7">
        <v>7</v>
      </c>
      <c r="C56" s="8" t="s">
        <v>84</v>
      </c>
      <c r="D56" s="8">
        <v>1.0900000000000001</v>
      </c>
      <c r="E56" s="9">
        <v>17962.8125</v>
      </c>
      <c r="G56" s="7">
        <v>7</v>
      </c>
      <c r="H56" s="8" t="s">
        <v>84</v>
      </c>
      <c r="I56" s="8">
        <v>1.05</v>
      </c>
      <c r="J56" s="9">
        <v>17982.6584</v>
      </c>
      <c r="L56" s="1" t="s">
        <v>65</v>
      </c>
      <c r="M56">
        <f t="shared" si="13"/>
        <v>9422.6215000000011</v>
      </c>
      <c r="N56">
        <f t="shared" si="14"/>
        <v>9490.1352000000006</v>
      </c>
      <c r="O56">
        <f t="shared" si="15"/>
        <v>2.4574748743425756E-3</v>
      </c>
    </row>
    <row r="57" spans="2:15">
      <c r="B57">
        <v>0.75</v>
      </c>
      <c r="C57" s="10" t="s">
        <v>5</v>
      </c>
      <c r="D57" s="10" t="s">
        <v>4</v>
      </c>
      <c r="G57">
        <v>0.75</v>
      </c>
      <c r="H57" s="10" t="s">
        <v>5</v>
      </c>
      <c r="I57" s="10" t="s">
        <v>6</v>
      </c>
    </row>
    <row r="58" spans="2:15">
      <c r="B58" s="2"/>
      <c r="C58" s="3" t="s">
        <v>0</v>
      </c>
      <c r="D58" s="3" t="s">
        <v>1</v>
      </c>
      <c r="E58" s="4" t="s">
        <v>2</v>
      </c>
      <c r="G58" s="2"/>
      <c r="H58" s="3" t="s">
        <v>0</v>
      </c>
      <c r="I58" s="3" t="s">
        <v>1</v>
      </c>
      <c r="J58" s="4" t="s">
        <v>2</v>
      </c>
    </row>
    <row r="59" spans="2:15" ht="24">
      <c r="B59" s="5">
        <v>1</v>
      </c>
      <c r="C59" s="1" t="s">
        <v>78</v>
      </c>
      <c r="D59" s="1">
        <v>0.25</v>
      </c>
      <c r="E59" s="6">
        <v>60135.428</v>
      </c>
      <c r="G59" s="5">
        <v>1</v>
      </c>
      <c r="H59" s="1" t="s">
        <v>78</v>
      </c>
      <c r="I59" s="1">
        <v>0.25</v>
      </c>
      <c r="J59" s="6">
        <v>59846.429100000001</v>
      </c>
    </row>
    <row r="60" spans="2:15" ht="24">
      <c r="B60" s="5">
        <v>2</v>
      </c>
      <c r="C60" s="1" t="s">
        <v>79</v>
      </c>
      <c r="D60" s="1">
        <v>0.18</v>
      </c>
      <c r="E60" s="6">
        <v>43350.604899999998</v>
      </c>
      <c r="G60" s="5">
        <v>2</v>
      </c>
      <c r="H60" s="1" t="s">
        <v>79</v>
      </c>
      <c r="I60" s="1">
        <v>0.18</v>
      </c>
      <c r="J60" s="6">
        <v>43231.475299999998</v>
      </c>
    </row>
    <row r="61" spans="2:15" ht="24">
      <c r="B61" s="5">
        <v>3</v>
      </c>
      <c r="C61" s="1" t="s">
        <v>80</v>
      </c>
      <c r="D61" s="1">
        <v>0.09</v>
      </c>
      <c r="E61" s="6">
        <v>20990.6944</v>
      </c>
      <c r="G61" s="5">
        <v>3</v>
      </c>
      <c r="H61" s="1" t="s">
        <v>80</v>
      </c>
      <c r="I61" s="1">
        <v>0.09</v>
      </c>
      <c r="J61" s="6">
        <v>21540.6842</v>
      </c>
    </row>
    <row r="62" spans="2:15" ht="24">
      <c r="B62" s="5">
        <v>4</v>
      </c>
      <c r="C62" s="1" t="s">
        <v>81</v>
      </c>
      <c r="D62" s="1">
        <v>0.22</v>
      </c>
      <c r="E62" s="6">
        <v>51558.417999999998</v>
      </c>
      <c r="G62" s="5">
        <v>4</v>
      </c>
      <c r="H62" s="1" t="s">
        <v>81</v>
      </c>
      <c r="I62" s="1">
        <v>0.22</v>
      </c>
      <c r="J62" s="6">
        <v>51482.277199999997</v>
      </c>
    </row>
    <row r="63" spans="2:15" ht="24">
      <c r="B63" s="5">
        <v>5</v>
      </c>
      <c r="C63" s="1" t="s">
        <v>82</v>
      </c>
      <c r="D63" s="1">
        <v>1.07</v>
      </c>
      <c r="E63" s="6">
        <v>253228.70550000001</v>
      </c>
      <c r="G63" s="5">
        <v>5</v>
      </c>
      <c r="H63" s="1" t="s">
        <v>82</v>
      </c>
      <c r="I63" s="1">
        <v>1.07</v>
      </c>
      <c r="J63" s="6">
        <v>250435.46840000001</v>
      </c>
    </row>
    <row r="64" spans="2:15" ht="24">
      <c r="B64" s="5">
        <v>6</v>
      </c>
      <c r="C64" s="1" t="s">
        <v>83</v>
      </c>
      <c r="D64" s="1">
        <v>7.0000000000000007E-2</v>
      </c>
      <c r="E64" s="6">
        <v>16289.351699999999</v>
      </c>
      <c r="G64" s="5">
        <v>6</v>
      </c>
      <c r="H64" s="1" t="s">
        <v>83</v>
      </c>
      <c r="I64" s="1">
        <v>7.0000000000000007E-2</v>
      </c>
      <c r="J64" s="6">
        <v>16137.9797</v>
      </c>
    </row>
    <row r="65" spans="2:15" ht="24">
      <c r="B65" s="7">
        <v>7</v>
      </c>
      <c r="C65" s="8" t="s">
        <v>84</v>
      </c>
      <c r="D65" s="8">
        <v>0.12</v>
      </c>
      <c r="E65" s="9">
        <v>27385.434000000001</v>
      </c>
      <c r="G65" s="7">
        <v>7</v>
      </c>
      <c r="H65" s="8" t="s">
        <v>84</v>
      </c>
      <c r="I65" s="8">
        <v>0.12</v>
      </c>
      <c r="J65" s="9">
        <v>27472.793600000001</v>
      </c>
    </row>
    <row r="66" spans="2:15">
      <c r="B66">
        <v>1</v>
      </c>
      <c r="C66" s="10" t="s">
        <v>3</v>
      </c>
      <c r="D66" s="10" t="s">
        <v>4</v>
      </c>
      <c r="G66">
        <v>1</v>
      </c>
      <c r="H66" s="10" t="s">
        <v>3</v>
      </c>
      <c r="I66" s="10" t="s">
        <v>6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37</v>
      </c>
      <c r="M67" t="s">
        <v>4</v>
      </c>
      <c r="N67" t="s">
        <v>6</v>
      </c>
      <c r="O67" t="s">
        <v>36</v>
      </c>
    </row>
    <row r="68" spans="2:15" ht="24">
      <c r="B68" s="5">
        <v>1</v>
      </c>
      <c r="C68" s="1" t="s">
        <v>78</v>
      </c>
      <c r="D68" s="1">
        <v>3.25</v>
      </c>
      <c r="E68" s="6">
        <v>52921.304400000001</v>
      </c>
      <c r="G68" s="5">
        <v>1</v>
      </c>
      <c r="H68" s="1" t="s">
        <v>78</v>
      </c>
      <c r="I68" s="1">
        <v>5.27</v>
      </c>
      <c r="J68" s="6">
        <v>52627.713300000003</v>
      </c>
      <c r="L68" s="1" t="s">
        <v>73</v>
      </c>
      <c r="M68">
        <f t="shared" ref="M68:M74" si="16">(E77-E68)</f>
        <v>7406.0902999999962</v>
      </c>
      <c r="N68">
        <f t="shared" ref="N68:N74" si="17">(J77-J68)</f>
        <v>7452.8658999999971</v>
      </c>
      <c r="O68">
        <f t="shared" ref="O68:O74" si="18">(N68-M68)/J77</f>
        <v>7.7854775408025439E-4</v>
      </c>
    </row>
    <row r="69" spans="2:15" ht="24">
      <c r="B69" s="5">
        <v>2</v>
      </c>
      <c r="C69" s="1" t="s">
        <v>79</v>
      </c>
      <c r="D69" s="1">
        <v>1.98</v>
      </c>
      <c r="E69" s="6">
        <v>32288.882900000001</v>
      </c>
      <c r="G69" s="5">
        <v>2</v>
      </c>
      <c r="H69" s="1" t="s">
        <v>79</v>
      </c>
      <c r="I69" s="1">
        <v>3.22</v>
      </c>
      <c r="J69" s="6">
        <v>32138.606100000001</v>
      </c>
      <c r="L69" s="1" t="s">
        <v>74</v>
      </c>
      <c r="M69">
        <f t="shared" si="16"/>
        <v>11041.279899999998</v>
      </c>
      <c r="N69">
        <f t="shared" si="17"/>
        <v>11023.931699999997</v>
      </c>
      <c r="O69">
        <f t="shared" si="18"/>
        <v>-4.0192724719722949E-4</v>
      </c>
    </row>
    <row r="70" spans="2:15" ht="24">
      <c r="B70" s="5">
        <v>3</v>
      </c>
      <c r="C70" s="1" t="s">
        <v>80</v>
      </c>
      <c r="D70" s="1">
        <v>0.98</v>
      </c>
      <c r="E70" s="6">
        <v>15965.6728</v>
      </c>
      <c r="G70" s="5">
        <v>3</v>
      </c>
      <c r="H70" s="1" t="s">
        <v>80</v>
      </c>
      <c r="I70" s="1">
        <v>1.64</v>
      </c>
      <c r="J70" s="6">
        <v>16372.127899999999</v>
      </c>
      <c r="L70" s="1" t="s">
        <v>75</v>
      </c>
      <c r="M70">
        <f t="shared" si="16"/>
        <v>5035.2800999999999</v>
      </c>
      <c r="N70">
        <f t="shared" si="17"/>
        <v>5170.0931000000019</v>
      </c>
      <c r="O70">
        <f t="shared" si="18"/>
        <v>6.2580826740196343E-3</v>
      </c>
    </row>
    <row r="71" spans="2:15" ht="24">
      <c r="B71" s="5">
        <v>4</v>
      </c>
      <c r="C71" s="1" t="s">
        <v>81</v>
      </c>
      <c r="D71" s="1">
        <v>3.02</v>
      </c>
      <c r="E71" s="6">
        <v>49111.044999999998</v>
      </c>
      <c r="G71" s="5">
        <v>4</v>
      </c>
      <c r="H71" s="1" t="s">
        <v>81</v>
      </c>
      <c r="I71" s="1">
        <v>4.8899999999999997</v>
      </c>
      <c r="J71" s="6">
        <v>48913.601199999997</v>
      </c>
      <c r="L71" s="1" t="s">
        <v>62</v>
      </c>
      <c r="M71">
        <f t="shared" si="16"/>
        <v>2559.2712000000029</v>
      </c>
      <c r="N71">
        <f t="shared" si="17"/>
        <v>2694.5270999999993</v>
      </c>
      <c r="O71">
        <f t="shared" si="18"/>
        <v>2.6208255260440532E-3</v>
      </c>
    </row>
    <row r="72" spans="2:15" ht="24">
      <c r="B72" s="5">
        <v>5</v>
      </c>
      <c r="C72" s="1" t="s">
        <v>82</v>
      </c>
      <c r="D72" s="1">
        <v>15.09</v>
      </c>
      <c r="E72" s="6">
        <v>245465.31359999999</v>
      </c>
      <c r="G72" s="5">
        <v>5</v>
      </c>
      <c r="H72" s="1" t="s">
        <v>82</v>
      </c>
      <c r="I72" s="1">
        <v>24.27</v>
      </c>
      <c r="J72" s="6">
        <v>242556.1188</v>
      </c>
      <c r="L72" s="1" t="s">
        <v>63</v>
      </c>
      <c r="M72">
        <f t="shared" si="16"/>
        <v>7757.1866000000155</v>
      </c>
      <c r="N72">
        <f t="shared" si="17"/>
        <v>7835.9219999999914</v>
      </c>
      <c r="O72">
        <f t="shared" si="18"/>
        <v>3.144484934441891E-4</v>
      </c>
    </row>
    <row r="73" spans="2:15" ht="24">
      <c r="B73" s="5">
        <v>6</v>
      </c>
      <c r="C73" s="1" t="s">
        <v>83</v>
      </c>
      <c r="D73" s="1">
        <v>0.63</v>
      </c>
      <c r="E73" s="6">
        <v>10286.8251</v>
      </c>
      <c r="G73" s="5">
        <v>6</v>
      </c>
      <c r="H73" s="1" t="s">
        <v>83</v>
      </c>
      <c r="I73" s="1">
        <v>1.02</v>
      </c>
      <c r="J73" s="6">
        <v>10161.9061</v>
      </c>
      <c r="L73" s="1" t="s">
        <v>64</v>
      </c>
      <c r="M73">
        <f t="shared" si="16"/>
        <v>6005.6301999999996</v>
      </c>
      <c r="N73">
        <f t="shared" si="17"/>
        <v>5982.5267999999996</v>
      </c>
      <c r="O73">
        <f t="shared" si="18"/>
        <v>-1.4310443818686233E-3</v>
      </c>
    </row>
    <row r="74" spans="2:15" ht="24">
      <c r="B74" s="7">
        <v>7</v>
      </c>
      <c r="C74" s="8" t="s">
        <v>84</v>
      </c>
      <c r="D74" s="8">
        <v>1.04</v>
      </c>
      <c r="E74" s="9">
        <v>16945.735000000001</v>
      </c>
      <c r="G74" s="7">
        <v>7</v>
      </c>
      <c r="H74" s="8" t="s">
        <v>84</v>
      </c>
      <c r="I74" s="8">
        <v>1.7</v>
      </c>
      <c r="J74" s="9">
        <v>16992.138900000002</v>
      </c>
      <c r="L74" s="1" t="s">
        <v>65</v>
      </c>
      <c r="M74">
        <f t="shared" si="16"/>
        <v>10438.529299999998</v>
      </c>
      <c r="N74">
        <f t="shared" si="17"/>
        <v>10480.564899999998</v>
      </c>
      <c r="O74">
        <f t="shared" si="18"/>
        <v>1.5300860194182725E-3</v>
      </c>
    </row>
    <row r="75" spans="2:15">
      <c r="B75">
        <v>1</v>
      </c>
      <c r="C75" s="10" t="s">
        <v>5</v>
      </c>
      <c r="D75" s="10" t="s">
        <v>4</v>
      </c>
      <c r="G75">
        <v>1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78</v>
      </c>
      <c r="D77" s="1">
        <v>0.25</v>
      </c>
      <c r="E77" s="6">
        <v>60327.394699999997</v>
      </c>
      <c r="G77" s="5">
        <v>1</v>
      </c>
      <c r="H77" s="1" t="s">
        <v>78</v>
      </c>
      <c r="I77" s="1">
        <v>0.26</v>
      </c>
      <c r="J77" s="6">
        <v>60080.5792</v>
      </c>
    </row>
    <row r="78" spans="2:15" ht="24">
      <c r="B78" s="5">
        <v>2</v>
      </c>
      <c r="C78" s="1" t="s">
        <v>79</v>
      </c>
      <c r="D78" s="1">
        <v>0.18</v>
      </c>
      <c r="E78" s="6">
        <v>43330.162799999998</v>
      </c>
      <c r="G78" s="5">
        <v>2</v>
      </c>
      <c r="H78" s="1" t="s">
        <v>79</v>
      </c>
      <c r="I78" s="1">
        <v>0.18</v>
      </c>
      <c r="J78" s="6">
        <v>43162.537799999998</v>
      </c>
    </row>
    <row r="79" spans="2:15" ht="24">
      <c r="B79" s="5">
        <v>3</v>
      </c>
      <c r="C79" s="1" t="s">
        <v>80</v>
      </c>
      <c r="D79" s="1">
        <v>0.09</v>
      </c>
      <c r="E79" s="6">
        <v>21000.9529</v>
      </c>
      <c r="G79" s="5">
        <v>3</v>
      </c>
      <c r="H79" s="1" t="s">
        <v>80</v>
      </c>
      <c r="I79" s="1">
        <v>0.09</v>
      </c>
      <c r="J79" s="6">
        <v>21542.221000000001</v>
      </c>
    </row>
    <row r="80" spans="2:15" ht="24">
      <c r="B80" s="5">
        <v>4</v>
      </c>
      <c r="C80" s="1" t="s">
        <v>81</v>
      </c>
      <c r="D80" s="1">
        <v>0.22</v>
      </c>
      <c r="E80" s="6">
        <v>51670.316200000001</v>
      </c>
      <c r="G80" s="5">
        <v>4</v>
      </c>
      <c r="H80" s="1" t="s">
        <v>81</v>
      </c>
      <c r="I80" s="1">
        <v>0.22</v>
      </c>
      <c r="J80" s="6">
        <v>51608.128299999997</v>
      </c>
    </row>
    <row r="81" spans="2:15" ht="24">
      <c r="B81" s="5">
        <v>5</v>
      </c>
      <c r="C81" s="1" t="s">
        <v>82</v>
      </c>
      <c r="D81" s="1">
        <v>1.07</v>
      </c>
      <c r="E81" s="6">
        <v>253222.50020000001</v>
      </c>
      <c r="G81" s="5">
        <v>5</v>
      </c>
      <c r="H81" s="1" t="s">
        <v>82</v>
      </c>
      <c r="I81" s="1">
        <v>1.06</v>
      </c>
      <c r="J81" s="6">
        <v>250392.04079999999</v>
      </c>
    </row>
    <row r="82" spans="2:15" ht="24">
      <c r="B82" s="5">
        <v>6</v>
      </c>
      <c r="C82" s="1" t="s">
        <v>83</v>
      </c>
      <c r="D82" s="1">
        <v>7.0000000000000007E-2</v>
      </c>
      <c r="E82" s="6">
        <v>16292.4553</v>
      </c>
      <c r="G82" s="5">
        <v>6</v>
      </c>
      <c r="H82" s="1" t="s">
        <v>83</v>
      </c>
      <c r="I82" s="1">
        <v>7.0000000000000007E-2</v>
      </c>
      <c r="J82" s="6">
        <v>16144.4329</v>
      </c>
    </row>
    <row r="83" spans="2:15" ht="24">
      <c r="B83" s="7">
        <v>7</v>
      </c>
      <c r="C83" s="8" t="s">
        <v>84</v>
      </c>
      <c r="D83" s="8">
        <v>0.12</v>
      </c>
      <c r="E83" s="9">
        <v>27384.264299999999</v>
      </c>
      <c r="G83" s="7">
        <v>7</v>
      </c>
      <c r="H83" s="8" t="s">
        <v>84</v>
      </c>
      <c r="I83" s="8">
        <v>0.12</v>
      </c>
      <c r="J83" s="9">
        <v>27472.703799999999</v>
      </c>
    </row>
    <row r="84" spans="2:15">
      <c r="B84">
        <v>1.25</v>
      </c>
      <c r="C84" s="10" t="s">
        <v>3</v>
      </c>
      <c r="D84" s="10" t="s">
        <v>4</v>
      </c>
      <c r="G84">
        <v>1.25</v>
      </c>
      <c r="H84" s="10" t="s">
        <v>3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  <c r="L85" s="14" t="s">
        <v>37</v>
      </c>
      <c r="M85" t="s">
        <v>4</v>
      </c>
      <c r="N85" t="s">
        <v>6</v>
      </c>
      <c r="O85" t="s">
        <v>36</v>
      </c>
    </row>
    <row r="86" spans="2:15" ht="24">
      <c r="B86" s="5">
        <v>1</v>
      </c>
      <c r="C86" s="1" t="s">
        <v>78</v>
      </c>
      <c r="D86" s="1">
        <v>3.23</v>
      </c>
      <c r="E86" s="6">
        <v>51932.768900000003</v>
      </c>
      <c r="G86" s="5">
        <v>1</v>
      </c>
      <c r="H86" s="1" t="s">
        <v>78</v>
      </c>
      <c r="I86" s="1">
        <v>5.36</v>
      </c>
      <c r="J86" s="6">
        <v>51690.529000000002</v>
      </c>
      <c r="L86" s="1" t="s">
        <v>73</v>
      </c>
      <c r="M86">
        <f t="shared" ref="M86:M92" si="19">(E95-E86)</f>
        <v>8477.6153999999951</v>
      </c>
      <c r="N86">
        <f t="shared" ref="N86:N92" si="20">(J95-J86)</f>
        <v>8594.808299999997</v>
      </c>
      <c r="O86">
        <f t="shared" ref="O86:O92" si="21">(N86-M86)/J95</f>
        <v>1.9439702131350907E-3</v>
      </c>
    </row>
    <row r="87" spans="2:15" ht="24">
      <c r="B87" s="5">
        <v>2</v>
      </c>
      <c r="C87" s="1" t="s">
        <v>79</v>
      </c>
      <c r="D87" s="1">
        <v>1.93</v>
      </c>
      <c r="E87" s="6">
        <v>30988.8694</v>
      </c>
      <c r="G87" s="5">
        <v>2</v>
      </c>
      <c r="H87" s="1" t="s">
        <v>79</v>
      </c>
      <c r="I87" s="1">
        <v>3.2</v>
      </c>
      <c r="J87" s="6">
        <v>30813.852200000001</v>
      </c>
      <c r="L87" s="1" t="s">
        <v>74</v>
      </c>
      <c r="M87">
        <f t="shared" si="19"/>
        <v>12308.253800000002</v>
      </c>
      <c r="N87">
        <f t="shared" si="20"/>
        <v>12337.450899999996</v>
      </c>
      <c r="O87">
        <f t="shared" si="21"/>
        <v>6.7662151319814845E-4</v>
      </c>
    </row>
    <row r="88" spans="2:15" ht="24">
      <c r="B88" s="5">
        <v>3</v>
      </c>
      <c r="C88" s="1" t="s">
        <v>80</v>
      </c>
      <c r="D88" s="1">
        <v>0.96</v>
      </c>
      <c r="E88" s="6">
        <v>15349.826499999999</v>
      </c>
      <c r="G88" s="5">
        <v>3</v>
      </c>
      <c r="H88" s="1" t="s">
        <v>80</v>
      </c>
      <c r="I88" s="1">
        <v>1.64</v>
      </c>
      <c r="J88" s="6">
        <v>15798.9409</v>
      </c>
      <c r="L88" s="1" t="s">
        <v>75</v>
      </c>
      <c r="M88">
        <f t="shared" si="19"/>
        <v>5630.4560000000019</v>
      </c>
      <c r="N88">
        <f t="shared" si="20"/>
        <v>5794.618800000002</v>
      </c>
      <c r="O88">
        <f t="shared" si="21"/>
        <v>7.6023963756193498E-3</v>
      </c>
    </row>
    <row r="89" spans="2:15" ht="24">
      <c r="B89" s="5">
        <v>4</v>
      </c>
      <c r="C89" s="1" t="s">
        <v>81</v>
      </c>
      <c r="D89" s="1">
        <v>3.03</v>
      </c>
      <c r="E89" s="6">
        <v>48770.710400000004</v>
      </c>
      <c r="G89" s="5">
        <v>4</v>
      </c>
      <c r="H89" s="1" t="s">
        <v>81</v>
      </c>
      <c r="I89" s="1">
        <v>5.04</v>
      </c>
      <c r="J89" s="6">
        <v>48553.121599999999</v>
      </c>
      <c r="L89" s="1" t="s">
        <v>62</v>
      </c>
      <c r="M89">
        <f t="shared" si="19"/>
        <v>2961.3986999999979</v>
      </c>
      <c r="N89">
        <f t="shared" si="20"/>
        <v>3110.3963999999978</v>
      </c>
      <c r="O89">
        <f t="shared" si="21"/>
        <v>2.8840022082894145E-3</v>
      </c>
    </row>
    <row r="90" spans="2:15" ht="24">
      <c r="B90" s="5">
        <v>5</v>
      </c>
      <c r="C90" s="1" t="s">
        <v>82</v>
      </c>
      <c r="D90" s="1">
        <v>15.22</v>
      </c>
      <c r="E90" s="6">
        <v>244523.32519999999</v>
      </c>
      <c r="G90" s="5">
        <v>5</v>
      </c>
      <c r="H90" s="1" t="s">
        <v>82</v>
      </c>
      <c r="I90" s="1">
        <v>25.05</v>
      </c>
      <c r="J90" s="6">
        <v>241560.91440000001</v>
      </c>
      <c r="L90" s="1" t="s">
        <v>63</v>
      </c>
      <c r="M90">
        <f t="shared" si="19"/>
        <v>8558.69200000001</v>
      </c>
      <c r="N90">
        <f t="shared" si="20"/>
        <v>8730.2883999999904</v>
      </c>
      <c r="O90">
        <f t="shared" si="21"/>
        <v>6.8558702055979874E-4</v>
      </c>
    </row>
    <row r="91" spans="2:15" ht="24">
      <c r="B91" s="5">
        <v>6</v>
      </c>
      <c r="C91" s="1" t="s">
        <v>83</v>
      </c>
      <c r="D91" s="1">
        <v>0.62</v>
      </c>
      <c r="E91" s="6">
        <v>9960.7415999999994</v>
      </c>
      <c r="G91" s="5">
        <v>6</v>
      </c>
      <c r="H91" s="1" t="s">
        <v>83</v>
      </c>
      <c r="I91" s="1">
        <v>1.02</v>
      </c>
      <c r="J91" s="6">
        <v>9849.41</v>
      </c>
      <c r="L91" s="1" t="s">
        <v>64</v>
      </c>
      <c r="M91">
        <f t="shared" si="19"/>
        <v>6321.1923999999999</v>
      </c>
      <c r="N91">
        <f t="shared" si="20"/>
        <v>6289.5362999999998</v>
      </c>
      <c r="O91">
        <f t="shared" si="21"/>
        <v>-1.9614725404966588E-3</v>
      </c>
    </row>
    <row r="92" spans="2:15" ht="24">
      <c r="B92" s="7">
        <v>7</v>
      </c>
      <c r="C92" s="8" t="s">
        <v>84</v>
      </c>
      <c r="D92" s="8">
        <v>1.02</v>
      </c>
      <c r="E92" s="9">
        <v>16322.582700000001</v>
      </c>
      <c r="G92" s="7">
        <v>7</v>
      </c>
      <c r="H92" s="8" t="s">
        <v>84</v>
      </c>
      <c r="I92" s="8">
        <v>1.7</v>
      </c>
      <c r="J92" s="9">
        <v>16369.4061</v>
      </c>
      <c r="L92" s="1" t="s">
        <v>65</v>
      </c>
      <c r="M92">
        <f t="shared" si="19"/>
        <v>11042.7436</v>
      </c>
      <c r="N92">
        <f t="shared" si="20"/>
        <v>11054.942200000001</v>
      </c>
      <c r="O92">
        <f t="shared" si="21"/>
        <v>4.448091114712663E-4</v>
      </c>
    </row>
    <row r="93" spans="2:15">
      <c r="B93">
        <v>1.25</v>
      </c>
      <c r="C93" s="10" t="s">
        <v>5</v>
      </c>
      <c r="D93" s="10" t="s">
        <v>4</v>
      </c>
      <c r="G93">
        <v>1.25</v>
      </c>
      <c r="H93" s="10" t="s">
        <v>5</v>
      </c>
      <c r="I93" s="10" t="s">
        <v>6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78</v>
      </c>
      <c r="D95" s="1">
        <v>0.26</v>
      </c>
      <c r="E95" s="6">
        <v>60410.384299999998</v>
      </c>
      <c r="G95" s="5">
        <v>1</v>
      </c>
      <c r="H95" s="1" t="s">
        <v>78</v>
      </c>
      <c r="I95" s="1">
        <v>0.26</v>
      </c>
      <c r="J95" s="6">
        <v>60285.337299999999</v>
      </c>
    </row>
    <row r="96" spans="2:15" ht="24">
      <c r="B96" s="5">
        <v>2</v>
      </c>
      <c r="C96" s="1" t="s">
        <v>79</v>
      </c>
      <c r="D96" s="1">
        <v>0.18</v>
      </c>
      <c r="E96" s="6">
        <v>43297.123200000002</v>
      </c>
      <c r="G96" s="5">
        <v>2</v>
      </c>
      <c r="H96" s="1" t="s">
        <v>79</v>
      </c>
      <c r="I96" s="1">
        <v>0.18</v>
      </c>
      <c r="J96" s="6">
        <v>43151.303099999997</v>
      </c>
    </row>
    <row r="97" spans="2:15" ht="24">
      <c r="B97" s="5">
        <v>3</v>
      </c>
      <c r="C97" s="1" t="s">
        <v>80</v>
      </c>
      <c r="D97" s="1">
        <v>0.09</v>
      </c>
      <c r="E97" s="6">
        <v>20980.282500000001</v>
      </c>
      <c r="G97" s="5">
        <v>3</v>
      </c>
      <c r="H97" s="1" t="s">
        <v>80</v>
      </c>
      <c r="I97" s="1">
        <v>0.09</v>
      </c>
      <c r="J97" s="6">
        <v>21593.559700000002</v>
      </c>
    </row>
    <row r="98" spans="2:15" ht="24">
      <c r="B98" s="5">
        <v>4</v>
      </c>
      <c r="C98" s="1" t="s">
        <v>81</v>
      </c>
      <c r="D98" s="1">
        <v>0.22</v>
      </c>
      <c r="E98" s="6">
        <v>51732.109100000001</v>
      </c>
      <c r="G98" s="5">
        <v>4</v>
      </c>
      <c r="H98" s="1" t="s">
        <v>81</v>
      </c>
      <c r="I98" s="1">
        <v>0.22</v>
      </c>
      <c r="J98" s="6">
        <v>51663.517999999996</v>
      </c>
    </row>
    <row r="99" spans="2:15" ht="24">
      <c r="B99" s="5">
        <v>5</v>
      </c>
      <c r="C99" s="1" t="s">
        <v>82</v>
      </c>
      <c r="D99" s="1">
        <v>1.07</v>
      </c>
      <c r="E99" s="6">
        <v>253082.0172</v>
      </c>
      <c r="G99" s="5">
        <v>5</v>
      </c>
      <c r="H99" s="1" t="s">
        <v>82</v>
      </c>
      <c r="I99" s="1">
        <v>1.06</v>
      </c>
      <c r="J99" s="6">
        <v>250291.2028</v>
      </c>
    </row>
    <row r="100" spans="2:15" ht="24">
      <c r="B100" s="5">
        <v>6</v>
      </c>
      <c r="C100" s="1" t="s">
        <v>83</v>
      </c>
      <c r="D100" s="1">
        <v>7.0000000000000007E-2</v>
      </c>
      <c r="E100" s="6">
        <v>16281.933999999999</v>
      </c>
      <c r="G100" s="5">
        <v>6</v>
      </c>
      <c r="H100" s="1" t="s">
        <v>83</v>
      </c>
      <c r="I100" s="1">
        <v>7.0000000000000007E-2</v>
      </c>
      <c r="J100" s="6">
        <v>16138.9463</v>
      </c>
    </row>
    <row r="101" spans="2:15" ht="24">
      <c r="B101" s="7">
        <v>7</v>
      </c>
      <c r="C101" s="8" t="s">
        <v>84</v>
      </c>
      <c r="D101" s="8">
        <v>0.12</v>
      </c>
      <c r="E101" s="9">
        <v>27365.326300000001</v>
      </c>
      <c r="G101" s="7">
        <v>7</v>
      </c>
      <c r="H101" s="8" t="s">
        <v>84</v>
      </c>
      <c r="I101" s="8">
        <v>0.12</v>
      </c>
      <c r="J101" s="9">
        <v>27424.348300000001</v>
      </c>
    </row>
    <row r="102" spans="2:15">
      <c r="B102">
        <v>1.5</v>
      </c>
      <c r="C102" s="10" t="s">
        <v>3</v>
      </c>
      <c r="D102" s="10" t="s">
        <v>4</v>
      </c>
      <c r="G102">
        <v>1.5</v>
      </c>
      <c r="H102" s="10" t="s">
        <v>3</v>
      </c>
      <c r="I102" s="10" t="s">
        <v>6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  <c r="L103" s="14" t="s">
        <v>37</v>
      </c>
      <c r="M103" t="s">
        <v>4</v>
      </c>
      <c r="N103" t="s">
        <v>6</v>
      </c>
      <c r="O103" t="s">
        <v>36</v>
      </c>
    </row>
    <row r="104" spans="2:15" ht="24">
      <c r="B104" s="5">
        <v>1</v>
      </c>
      <c r="C104" s="1" t="s">
        <v>78</v>
      </c>
      <c r="D104" s="1">
        <v>0.25</v>
      </c>
      <c r="E104" s="6">
        <v>51262.529900000001</v>
      </c>
      <c r="G104" s="5">
        <v>1</v>
      </c>
      <c r="H104" s="1" t="s">
        <v>78</v>
      </c>
      <c r="I104" s="1">
        <v>5.34</v>
      </c>
      <c r="J104" s="6">
        <v>50990.527399999999</v>
      </c>
      <c r="L104" s="1" t="s">
        <v>73</v>
      </c>
      <c r="M104">
        <f t="shared" ref="M104:M110" si="22">(E113-E104)</f>
        <v>9323.0625</v>
      </c>
      <c r="N104">
        <f t="shared" ref="N104:N110" si="23">(J113-J104)</f>
        <v>9254.6387000000032</v>
      </c>
      <c r="O104">
        <f t="shared" ref="O104:O110" si="24">(N104-M104)/J113</f>
        <v>-1.1357558527836284E-3</v>
      </c>
    </row>
    <row r="105" spans="2:15" ht="24">
      <c r="B105" s="5">
        <v>2</v>
      </c>
      <c r="C105" s="1" t="s">
        <v>79</v>
      </c>
      <c r="D105" s="1">
        <v>0.15</v>
      </c>
      <c r="E105" s="6">
        <v>30083.838500000002</v>
      </c>
      <c r="G105" s="5">
        <v>2</v>
      </c>
      <c r="H105" s="1" t="s">
        <v>79</v>
      </c>
      <c r="I105" s="1">
        <v>3.13</v>
      </c>
      <c r="J105" s="6">
        <v>29903.8717</v>
      </c>
      <c r="L105" s="1" t="s">
        <v>74</v>
      </c>
      <c r="M105">
        <f t="shared" si="22"/>
        <v>13158.419599999997</v>
      </c>
      <c r="N105">
        <f t="shared" si="23"/>
        <v>13192.975499999997</v>
      </c>
      <c r="O105">
        <f t="shared" si="24"/>
        <v>8.01819674641986E-4</v>
      </c>
    </row>
    <row r="106" spans="2:15" ht="24">
      <c r="B106" s="5">
        <v>3</v>
      </c>
      <c r="C106" s="1" t="s">
        <v>80</v>
      </c>
      <c r="D106" s="1">
        <v>7.0000000000000007E-2</v>
      </c>
      <c r="E106" s="6">
        <v>14968.871999999999</v>
      </c>
      <c r="G106" s="5">
        <v>3</v>
      </c>
      <c r="H106" s="1" t="s">
        <v>80</v>
      </c>
      <c r="I106" s="1">
        <v>1.61</v>
      </c>
      <c r="J106" s="6">
        <v>15361.0458</v>
      </c>
      <c r="L106" s="1" t="s">
        <v>75</v>
      </c>
      <c r="M106">
        <f t="shared" si="22"/>
        <v>6000.1942999999992</v>
      </c>
      <c r="N106">
        <f t="shared" si="23"/>
        <v>6195.7036000000007</v>
      </c>
      <c r="O106">
        <f t="shared" si="24"/>
        <v>9.0695167611867088E-3</v>
      </c>
    </row>
    <row r="107" spans="2:15" ht="24">
      <c r="B107" s="5">
        <v>4</v>
      </c>
      <c r="C107" s="1" t="s">
        <v>81</v>
      </c>
      <c r="D107" s="1">
        <v>0.23</v>
      </c>
      <c r="E107" s="6">
        <v>48493.018700000001</v>
      </c>
      <c r="G107" s="5">
        <v>4</v>
      </c>
      <c r="H107" s="1" t="s">
        <v>81</v>
      </c>
      <c r="I107" s="1">
        <v>5.05</v>
      </c>
      <c r="J107" s="6">
        <v>48254.514199999998</v>
      </c>
      <c r="L107" s="1" t="s">
        <v>62</v>
      </c>
      <c r="M107">
        <f t="shared" si="22"/>
        <v>3329.8361999999979</v>
      </c>
      <c r="N107">
        <f t="shared" si="23"/>
        <v>3434.5823000000019</v>
      </c>
      <c r="O107">
        <f t="shared" si="24"/>
        <v>2.0264641305928793E-3</v>
      </c>
    </row>
    <row r="108" spans="2:15" ht="24">
      <c r="B108" s="5">
        <v>5</v>
      </c>
      <c r="C108" s="1" t="s">
        <v>82</v>
      </c>
      <c r="D108" s="1">
        <v>1.18</v>
      </c>
      <c r="E108" s="6">
        <v>243726.739</v>
      </c>
      <c r="G108" s="5">
        <v>5</v>
      </c>
      <c r="H108" s="1" t="s">
        <v>82</v>
      </c>
      <c r="I108" s="1">
        <v>25.2</v>
      </c>
      <c r="J108" s="6">
        <v>240846.09890000001</v>
      </c>
      <c r="L108" s="1" t="s">
        <v>63</v>
      </c>
      <c r="M108">
        <f t="shared" si="22"/>
        <v>9286.3612999999896</v>
      </c>
      <c r="N108">
        <f t="shared" si="23"/>
        <v>9454.1690999999992</v>
      </c>
      <c r="O108">
        <f t="shared" si="24"/>
        <v>6.7042597013923131E-4</v>
      </c>
    </row>
    <row r="109" spans="2:15" ht="24">
      <c r="B109" s="5">
        <v>6</v>
      </c>
      <c r="C109" s="1" t="s">
        <v>83</v>
      </c>
      <c r="D109" s="1">
        <v>0.05</v>
      </c>
      <c r="E109" s="6">
        <v>9747.2086999999992</v>
      </c>
      <c r="G109" s="5">
        <v>6</v>
      </c>
      <c r="H109" s="1" t="s">
        <v>83</v>
      </c>
      <c r="I109" s="1">
        <v>1.01</v>
      </c>
      <c r="J109" s="6">
        <v>9619.0655000000006</v>
      </c>
      <c r="L109" s="1" t="s">
        <v>64</v>
      </c>
      <c r="M109">
        <f t="shared" si="22"/>
        <v>6523.726200000001</v>
      </c>
      <c r="N109">
        <f t="shared" si="23"/>
        <v>6523.0709999999999</v>
      </c>
      <c r="O109">
        <f t="shared" si="24"/>
        <v>-4.0589422596015053E-5</v>
      </c>
    </row>
    <row r="110" spans="2:15" ht="24">
      <c r="B110" s="7">
        <v>7</v>
      </c>
      <c r="C110" s="8" t="s">
        <v>84</v>
      </c>
      <c r="D110" s="8">
        <v>0.08</v>
      </c>
      <c r="E110" s="9">
        <v>15896.137000000001</v>
      </c>
      <c r="G110" s="7">
        <v>7</v>
      </c>
      <c r="H110" s="8" t="s">
        <v>84</v>
      </c>
      <c r="I110" s="8">
        <v>1.67</v>
      </c>
      <c r="J110" s="9">
        <v>15937.961799999999</v>
      </c>
      <c r="L110" s="1" t="s">
        <v>65</v>
      </c>
      <c r="M110">
        <f t="shared" si="22"/>
        <v>11439.308199999998</v>
      </c>
      <c r="N110">
        <f t="shared" si="23"/>
        <v>11512.436500000002</v>
      </c>
      <c r="O110">
        <f t="shared" si="24"/>
        <v>2.6640159898883489E-3</v>
      </c>
    </row>
    <row r="111" spans="2:15">
      <c r="B111">
        <v>1.5</v>
      </c>
      <c r="C111" s="10" t="s">
        <v>5</v>
      </c>
      <c r="D111" s="10" t="s">
        <v>4</v>
      </c>
      <c r="G111">
        <v>1.5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78</v>
      </c>
      <c r="D113" s="1">
        <v>0.26</v>
      </c>
      <c r="E113" s="6">
        <v>60585.592400000001</v>
      </c>
      <c r="G113" s="5">
        <v>1</v>
      </c>
      <c r="H113" s="1" t="s">
        <v>78</v>
      </c>
      <c r="I113" s="1">
        <v>0.26</v>
      </c>
      <c r="J113" s="6">
        <v>60245.166100000002</v>
      </c>
    </row>
    <row r="114" spans="2:15" ht="24">
      <c r="B114" s="5">
        <v>2</v>
      </c>
      <c r="C114" s="1" t="s">
        <v>79</v>
      </c>
      <c r="D114" s="1">
        <v>0.18</v>
      </c>
      <c r="E114" s="6">
        <v>43242.258099999999</v>
      </c>
      <c r="G114" s="5">
        <v>2</v>
      </c>
      <c r="H114" s="1" t="s">
        <v>79</v>
      </c>
      <c r="I114" s="1">
        <v>0.18</v>
      </c>
      <c r="J114" s="6">
        <v>43096.847199999997</v>
      </c>
    </row>
    <row r="115" spans="2:15" ht="24">
      <c r="B115" s="5">
        <v>3</v>
      </c>
      <c r="C115" s="1" t="s">
        <v>80</v>
      </c>
      <c r="D115" s="1">
        <v>0.09</v>
      </c>
      <c r="E115" s="6">
        <v>20969.066299999999</v>
      </c>
      <c r="G115" s="5">
        <v>3</v>
      </c>
      <c r="H115" s="1" t="s">
        <v>80</v>
      </c>
      <c r="I115" s="1">
        <v>0.09</v>
      </c>
      <c r="J115" s="6">
        <v>21556.749400000001</v>
      </c>
    </row>
    <row r="116" spans="2:15" ht="24">
      <c r="B116" s="5">
        <v>4</v>
      </c>
      <c r="C116" s="1" t="s">
        <v>81</v>
      </c>
      <c r="D116" s="1">
        <v>0.22</v>
      </c>
      <c r="E116" s="6">
        <v>51822.854899999998</v>
      </c>
      <c r="G116" s="5">
        <v>4</v>
      </c>
      <c r="H116" s="1" t="s">
        <v>81</v>
      </c>
      <c r="I116" s="1">
        <v>0.22</v>
      </c>
      <c r="J116" s="6">
        <v>51689.0965</v>
      </c>
    </row>
    <row r="117" spans="2:15" ht="24">
      <c r="B117" s="5">
        <v>5</v>
      </c>
      <c r="C117" s="1" t="s">
        <v>82</v>
      </c>
      <c r="D117" s="1">
        <v>1.07</v>
      </c>
      <c r="E117" s="6">
        <v>253013.10029999999</v>
      </c>
      <c r="G117" s="5">
        <v>5</v>
      </c>
      <c r="H117" s="1" t="s">
        <v>82</v>
      </c>
      <c r="I117" s="1">
        <v>1.06</v>
      </c>
      <c r="J117" s="6">
        <v>250300.26800000001</v>
      </c>
    </row>
    <row r="118" spans="2:15" ht="24">
      <c r="B118" s="5">
        <v>6</v>
      </c>
      <c r="C118" s="1" t="s">
        <v>83</v>
      </c>
      <c r="D118" s="1">
        <v>7.0000000000000007E-2</v>
      </c>
      <c r="E118" s="6">
        <v>16270.9349</v>
      </c>
      <c r="G118" s="5">
        <v>6</v>
      </c>
      <c r="H118" s="1" t="s">
        <v>83</v>
      </c>
      <c r="I118" s="1">
        <v>7.0000000000000007E-2</v>
      </c>
      <c r="J118" s="6">
        <v>16142.136500000001</v>
      </c>
    </row>
    <row r="119" spans="2:15" ht="24">
      <c r="B119" s="7">
        <v>7</v>
      </c>
      <c r="C119" s="8" t="s">
        <v>84</v>
      </c>
      <c r="D119" s="8">
        <v>0.12</v>
      </c>
      <c r="E119" s="9">
        <v>27335.445199999998</v>
      </c>
      <c r="G119" s="7">
        <v>7</v>
      </c>
      <c r="H119" s="8" t="s">
        <v>84</v>
      </c>
      <c r="I119" s="8">
        <v>0.12</v>
      </c>
      <c r="J119" s="9">
        <v>27450.398300000001</v>
      </c>
    </row>
    <row r="120" spans="2:15">
      <c r="B120">
        <v>1.75</v>
      </c>
      <c r="C120" s="10" t="s">
        <v>3</v>
      </c>
      <c r="D120" s="10" t="s">
        <v>4</v>
      </c>
      <c r="G120">
        <v>1.75</v>
      </c>
      <c r="H120" s="10" t="s">
        <v>3</v>
      </c>
      <c r="I120" s="10" t="s">
        <v>6</v>
      </c>
    </row>
    <row r="121" spans="2:15">
      <c r="B121" s="2"/>
      <c r="C121" s="3" t="s">
        <v>0</v>
      </c>
      <c r="D121" s="3" t="s">
        <v>1</v>
      </c>
      <c r="E121" s="4" t="s">
        <v>2</v>
      </c>
      <c r="G121" s="2"/>
      <c r="H121" s="3" t="s">
        <v>0</v>
      </c>
      <c r="I121" s="3" t="s">
        <v>1</v>
      </c>
      <c r="J121" s="4" t="s">
        <v>2</v>
      </c>
      <c r="L121" s="14" t="s">
        <v>37</v>
      </c>
      <c r="M121" t="s">
        <v>4</v>
      </c>
      <c r="N121" t="s">
        <v>6</v>
      </c>
      <c r="O121" t="s">
        <v>36</v>
      </c>
    </row>
    <row r="122" spans="2:15" ht="24">
      <c r="B122" s="5">
        <v>1</v>
      </c>
      <c r="C122" s="1" t="s">
        <v>78</v>
      </c>
      <c r="D122" s="1">
        <v>0.25</v>
      </c>
      <c r="E122" s="6">
        <v>50843.109799999998</v>
      </c>
      <c r="G122" s="5">
        <v>1</v>
      </c>
      <c r="H122" s="1" t="s">
        <v>78</v>
      </c>
      <c r="I122" s="1">
        <v>5.31</v>
      </c>
      <c r="J122" s="6">
        <v>50434.069600000003</v>
      </c>
      <c r="L122" s="1" t="s">
        <v>73</v>
      </c>
      <c r="M122">
        <f>(E131-E122)</f>
        <v>9872.2061000000031</v>
      </c>
      <c r="N122">
        <f>(J131-J122)</f>
        <v>9859.8421999999991</v>
      </c>
      <c r="O122">
        <f t="shared" ref="O122:O128" si="25">(N122-M122)/J131</f>
        <v>-2.0506050496468074E-4</v>
      </c>
    </row>
    <row r="123" spans="2:15" ht="24">
      <c r="B123" s="5">
        <v>2</v>
      </c>
      <c r="C123" s="1" t="s">
        <v>79</v>
      </c>
      <c r="D123" s="1">
        <v>0.14000000000000001</v>
      </c>
      <c r="E123" s="6">
        <v>29436.710299999999</v>
      </c>
      <c r="G123" s="5">
        <v>2</v>
      </c>
      <c r="H123" s="1" t="s">
        <v>79</v>
      </c>
      <c r="I123" s="1">
        <v>3.09</v>
      </c>
      <c r="J123" s="6">
        <v>29316.661599999999</v>
      </c>
      <c r="L123" s="1" t="s">
        <v>74</v>
      </c>
      <c r="M123">
        <f t="shared" ref="M123:M128" si="26">(E132-E123)</f>
        <v>13773.028400000003</v>
      </c>
      <c r="N123">
        <f t="shared" ref="N123:N128" si="27">(J132-J123)</f>
        <v>13769.104899999998</v>
      </c>
      <c r="O123">
        <f t="shared" si="25"/>
        <v>-9.106255542661459E-5</v>
      </c>
    </row>
    <row r="124" spans="2:15" ht="24">
      <c r="B124" s="5">
        <v>3</v>
      </c>
      <c r="C124" s="1" t="s">
        <v>80</v>
      </c>
      <c r="D124" s="1">
        <v>7.0000000000000007E-2</v>
      </c>
      <c r="E124" s="6">
        <v>14692.215099999999</v>
      </c>
      <c r="G124" s="5">
        <v>3</v>
      </c>
      <c r="H124" s="1" t="s">
        <v>80</v>
      </c>
      <c r="I124" s="1">
        <v>1.59</v>
      </c>
      <c r="J124" s="6">
        <v>15069.4915</v>
      </c>
      <c r="L124" s="1" t="s">
        <v>75</v>
      </c>
      <c r="M124">
        <f>(E133-E124)</f>
        <v>6293.0203999999994</v>
      </c>
      <c r="N124">
        <f>(J133-J124)</f>
        <v>6488.6154999999999</v>
      </c>
      <c r="O124">
        <f t="shared" si="25"/>
        <v>9.07292555881648E-3</v>
      </c>
    </row>
    <row r="125" spans="2:15" ht="24">
      <c r="B125" s="5">
        <v>4</v>
      </c>
      <c r="C125" s="1" t="s">
        <v>81</v>
      </c>
      <c r="D125" s="1">
        <v>0.23</v>
      </c>
      <c r="E125" s="6">
        <v>48330.593699999998</v>
      </c>
      <c r="G125" s="5">
        <v>4</v>
      </c>
      <c r="H125" s="1" t="s">
        <v>81</v>
      </c>
      <c r="I125" s="1">
        <v>5.0599999999999996</v>
      </c>
      <c r="J125" s="6">
        <v>48038.338300000003</v>
      </c>
      <c r="L125" s="1" t="s">
        <v>62</v>
      </c>
      <c r="M125">
        <f t="shared" si="26"/>
        <v>3540.9161000000022</v>
      </c>
      <c r="N125">
        <f t="shared" si="27"/>
        <v>3671.2560999999987</v>
      </c>
      <c r="O125">
        <f t="shared" si="25"/>
        <v>2.5206154005338031E-3</v>
      </c>
    </row>
    <row r="126" spans="2:15" ht="24">
      <c r="B126" s="5">
        <v>5</v>
      </c>
      <c r="C126" s="1" t="s">
        <v>82</v>
      </c>
      <c r="D126" s="1">
        <v>1.18</v>
      </c>
      <c r="E126" s="6">
        <v>243186.2219</v>
      </c>
      <c r="G126" s="5">
        <v>5</v>
      </c>
      <c r="H126" s="1" t="s">
        <v>82</v>
      </c>
      <c r="I126" s="1">
        <v>25.31</v>
      </c>
      <c r="J126" s="6">
        <v>240355.198</v>
      </c>
      <c r="L126" s="1" t="s">
        <v>63</v>
      </c>
      <c r="M126">
        <f t="shared" si="26"/>
        <v>9773.0933000000077</v>
      </c>
      <c r="N126">
        <f t="shared" si="27"/>
        <v>9832.8942999999854</v>
      </c>
      <c r="O126">
        <f t="shared" si="25"/>
        <v>2.3902416557967276E-4</v>
      </c>
    </row>
    <row r="127" spans="2:15" ht="24">
      <c r="B127" s="5">
        <v>6</v>
      </c>
      <c r="C127" s="1" t="s">
        <v>83</v>
      </c>
      <c r="D127" s="1">
        <v>0.05</v>
      </c>
      <c r="E127" s="6">
        <v>9598.5400000000009</v>
      </c>
      <c r="G127" s="5">
        <v>6</v>
      </c>
      <c r="H127" s="1" t="s">
        <v>83</v>
      </c>
      <c r="I127" s="1">
        <v>1</v>
      </c>
      <c r="J127" s="6">
        <v>9501.1803</v>
      </c>
      <c r="L127" s="1" t="s">
        <v>64</v>
      </c>
      <c r="M127">
        <f t="shared" si="26"/>
        <v>6678.5272999999997</v>
      </c>
      <c r="N127">
        <f t="shared" si="27"/>
        <v>6629.9843999999994</v>
      </c>
      <c r="O127">
        <f t="shared" si="25"/>
        <v>-3.0092619412658019E-3</v>
      </c>
    </row>
    <row r="128" spans="2:15" ht="24">
      <c r="B128" s="7">
        <v>7</v>
      </c>
      <c r="C128" s="8" t="s">
        <v>84</v>
      </c>
      <c r="D128" s="8">
        <v>0.08</v>
      </c>
      <c r="E128" s="9">
        <v>15610.558300000001</v>
      </c>
      <c r="G128" s="7">
        <v>7</v>
      </c>
      <c r="H128" s="8" t="s">
        <v>84</v>
      </c>
      <c r="I128" s="8">
        <v>1.65</v>
      </c>
      <c r="J128" s="9">
        <v>15705.032800000001</v>
      </c>
      <c r="L128" s="1" t="s">
        <v>65</v>
      </c>
      <c r="M128">
        <f t="shared" si="26"/>
        <v>11735.008600000001</v>
      </c>
      <c r="N128">
        <f t="shared" si="27"/>
        <v>11718.897699999998</v>
      </c>
      <c r="O128">
        <f t="shared" si="25"/>
        <v>-5.8747596373916254E-4</v>
      </c>
    </row>
    <row r="129" spans="2:10">
      <c r="B129">
        <v>1.75</v>
      </c>
      <c r="C129" s="10" t="s">
        <v>5</v>
      </c>
      <c r="D129" s="10" t="s">
        <v>4</v>
      </c>
      <c r="G129">
        <v>1.75</v>
      </c>
      <c r="H129" s="10" t="s">
        <v>5</v>
      </c>
      <c r="I129" s="10" t="s">
        <v>6</v>
      </c>
    </row>
    <row r="130" spans="2:10">
      <c r="B130" s="2"/>
      <c r="C130" s="3" t="s">
        <v>0</v>
      </c>
      <c r="D130" s="3" t="s">
        <v>1</v>
      </c>
      <c r="E130" s="4" t="s">
        <v>2</v>
      </c>
      <c r="G130" s="2"/>
      <c r="H130" s="3" t="s">
        <v>0</v>
      </c>
      <c r="I130" s="3" t="s">
        <v>1</v>
      </c>
      <c r="J130" s="4" t="s">
        <v>2</v>
      </c>
    </row>
    <row r="131" spans="2:10" ht="24">
      <c r="B131" s="5">
        <v>1</v>
      </c>
      <c r="C131" s="1" t="s">
        <v>78</v>
      </c>
      <c r="D131" s="1">
        <v>0.26</v>
      </c>
      <c r="E131" s="6">
        <v>60715.315900000001</v>
      </c>
      <c r="G131" s="5">
        <v>1</v>
      </c>
      <c r="H131" s="1" t="s">
        <v>78</v>
      </c>
      <c r="I131" s="1">
        <v>0.26</v>
      </c>
      <c r="J131" s="6">
        <v>60293.911800000002</v>
      </c>
    </row>
    <row r="132" spans="2:10" ht="24">
      <c r="B132" s="5">
        <v>2</v>
      </c>
      <c r="C132" s="1" t="s">
        <v>79</v>
      </c>
      <c r="D132" s="1">
        <v>0.18</v>
      </c>
      <c r="E132" s="6">
        <v>43209.738700000002</v>
      </c>
      <c r="G132" s="5">
        <v>2</v>
      </c>
      <c r="H132" s="1" t="s">
        <v>79</v>
      </c>
      <c r="I132" s="1">
        <v>0.18</v>
      </c>
      <c r="J132" s="6">
        <v>43085.766499999998</v>
      </c>
    </row>
    <row r="133" spans="2:10" ht="24">
      <c r="B133" s="5">
        <v>3</v>
      </c>
      <c r="C133" s="1" t="s">
        <v>80</v>
      </c>
      <c r="D133" s="1">
        <v>0.09</v>
      </c>
      <c r="E133" s="6">
        <v>20985.235499999999</v>
      </c>
      <c r="G133" s="5">
        <v>3</v>
      </c>
      <c r="H133" s="1" t="s">
        <v>80</v>
      </c>
      <c r="I133" s="1">
        <v>0.09</v>
      </c>
      <c r="J133" s="6">
        <v>21558.107</v>
      </c>
    </row>
    <row r="134" spans="2:10" ht="24">
      <c r="B134" s="5">
        <v>4</v>
      </c>
      <c r="C134" s="1" t="s">
        <v>81</v>
      </c>
      <c r="D134" s="1">
        <v>0.22</v>
      </c>
      <c r="E134" s="6">
        <v>51871.5098</v>
      </c>
      <c r="G134" s="5">
        <v>4</v>
      </c>
      <c r="H134" s="1" t="s">
        <v>81</v>
      </c>
      <c r="I134" s="1">
        <v>0.22</v>
      </c>
      <c r="J134" s="6">
        <v>51709.594400000002</v>
      </c>
    </row>
    <row r="135" spans="2:10" ht="24">
      <c r="B135" s="5">
        <v>5</v>
      </c>
      <c r="C135" s="1" t="s">
        <v>82</v>
      </c>
      <c r="D135" s="1">
        <v>1.07</v>
      </c>
      <c r="E135" s="6">
        <v>252959.31520000001</v>
      </c>
      <c r="G135" s="5">
        <v>5</v>
      </c>
      <c r="H135" s="1" t="s">
        <v>82</v>
      </c>
      <c r="I135" s="1">
        <v>1.06</v>
      </c>
      <c r="J135" s="6">
        <v>250188.09229999999</v>
      </c>
    </row>
    <row r="136" spans="2:10" ht="24">
      <c r="B136" s="5">
        <v>6</v>
      </c>
      <c r="C136" s="1" t="s">
        <v>83</v>
      </c>
      <c r="D136" s="1">
        <v>7.0000000000000007E-2</v>
      </c>
      <c r="E136" s="6">
        <v>16277.067300000001</v>
      </c>
      <c r="G136" s="5">
        <v>6</v>
      </c>
      <c r="H136" s="1" t="s">
        <v>83</v>
      </c>
      <c r="I136" s="1">
        <v>7.0000000000000007E-2</v>
      </c>
      <c r="J136" s="6">
        <v>16131.164699999999</v>
      </c>
    </row>
    <row r="137" spans="2:10" ht="24">
      <c r="B137" s="7">
        <v>7</v>
      </c>
      <c r="C137" s="8" t="s">
        <v>84</v>
      </c>
      <c r="D137" s="8">
        <v>0.12</v>
      </c>
      <c r="E137" s="9">
        <v>27345.566900000002</v>
      </c>
      <c r="G137" s="7">
        <v>7</v>
      </c>
      <c r="H137" s="8" t="s">
        <v>84</v>
      </c>
      <c r="I137" s="8">
        <v>0.12</v>
      </c>
      <c r="J137" s="9">
        <v>27423.930499999999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70095-DF94-4F73-BEB9-23CBD8A9B32B}">
  <dimension ref="C4:BG102"/>
  <sheetViews>
    <sheetView topLeftCell="I28" zoomScale="85" zoomScaleNormal="85" workbookViewId="0">
      <selection activeCell="U55" sqref="U55:W56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9" max="29" width="18.6640625" customWidth="1"/>
    <col min="32" max="32" width="12" bestFit="1" customWidth="1"/>
    <col min="49" max="49" width="12" bestFit="1" customWidth="1"/>
  </cols>
  <sheetData>
    <row r="4" spans="3:21">
      <c r="C4" t="s">
        <v>38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78</v>
      </c>
      <c r="D6">
        <v>-3.1226227103402424E-2</v>
      </c>
      <c r="E6">
        <v>1.854984073066415E-3</v>
      </c>
      <c r="F6">
        <v>1.7371669094355191E-3</v>
      </c>
      <c r="G6">
        <v>2.762480058598445E-3</v>
      </c>
      <c r="H6">
        <v>3.7675512312234484E-3</v>
      </c>
      <c r="I6">
        <v>1.5755380586786954E-3</v>
      </c>
      <c r="J6">
        <v>3.281158809367796E-3</v>
      </c>
    </row>
    <row r="7" spans="3:21">
      <c r="C7" t="s">
        <v>79</v>
      </c>
      <c r="D7">
        <v>8.9837120692027629E-3</v>
      </c>
      <c r="E7">
        <v>1.0087292345282856E-3</v>
      </c>
      <c r="F7">
        <v>2.1635476463588311E-3</v>
      </c>
      <c r="G7">
        <v>3.6239192986898838E-3</v>
      </c>
      <c r="H7">
        <v>3.2569858713551616E-3</v>
      </c>
      <c r="I7">
        <v>3.121510806804209E-3</v>
      </c>
      <c r="J7">
        <v>-1.3558371550868658E-3</v>
      </c>
    </row>
    <row r="8" spans="3:21">
      <c r="C8" t="s">
        <v>80</v>
      </c>
      <c r="D8">
        <v>-5.0288009383143505E-2</v>
      </c>
      <c r="E8">
        <v>5.0376016790133872E-3</v>
      </c>
      <c r="F8">
        <v>6.4463740748208365E-3</v>
      </c>
      <c r="G8">
        <v>7.9071003157769621E-3</v>
      </c>
      <c r="H8">
        <v>9.1110079324546248E-3</v>
      </c>
      <c r="I8">
        <v>8.3936711228030196E-3</v>
      </c>
      <c r="J8">
        <v>7.9976992024231724E-3</v>
      </c>
    </row>
    <row r="9" spans="3:21">
      <c r="C9" t="s">
        <v>81</v>
      </c>
      <c r="D9">
        <v>2.1647421833735327E-2</v>
      </c>
      <c r="E9">
        <v>1.7123424408987675E-3</v>
      </c>
      <c r="F9">
        <v>3.324979157668652E-3</v>
      </c>
      <c r="G9">
        <v>4.0196095437719185E-3</v>
      </c>
      <c r="H9">
        <v>3.4193974082003843E-3</v>
      </c>
      <c r="I9">
        <v>2.6952556863902165E-3</v>
      </c>
      <c r="J9">
        <v>3.1301322825047408E-3</v>
      </c>
    </row>
    <row r="10" spans="3:21">
      <c r="C10" t="s">
        <v>82</v>
      </c>
      <c r="D10">
        <v>5.5166323819232331E-3</v>
      </c>
      <c r="E10">
        <v>6.3291520614734329E-4</v>
      </c>
      <c r="F10">
        <v>1.4969523428899195E-3</v>
      </c>
      <c r="G10">
        <v>1.0049452862214078E-3</v>
      </c>
      <c r="H10">
        <v>8.5983805098691958E-4</v>
      </c>
      <c r="I10">
        <v>9.5712133199708251E-4</v>
      </c>
      <c r="J10">
        <v>8.2171257656562602E-4</v>
      </c>
    </row>
    <row r="11" spans="3:21">
      <c r="C11" t="s">
        <v>83</v>
      </c>
      <c r="D11">
        <v>-3.4287519669077185E-2</v>
      </c>
      <c r="E11">
        <v>2.6534116785192803E-3</v>
      </c>
      <c r="F11">
        <v>3.6821675395794845E-3</v>
      </c>
      <c r="G11">
        <v>2.4434615484510789E-3</v>
      </c>
      <c r="H11">
        <v>1.463386436402147E-3</v>
      </c>
      <c r="I11">
        <v>2.281607942283615E-3</v>
      </c>
      <c r="J11">
        <v>7.0030313902009404E-4</v>
      </c>
    </row>
    <row r="12" spans="3:21">
      <c r="C12" t="s">
        <v>84</v>
      </c>
      <c r="D12">
        <v>-7.9767654046976055E-3</v>
      </c>
      <c r="E12">
        <v>4.0468180773512216E-3</v>
      </c>
      <c r="F12">
        <v>5.9875258590335071E-3</v>
      </c>
      <c r="G12">
        <v>4.8937835982896657E-3</v>
      </c>
      <c r="H12">
        <v>3.0998868088402652E-3</v>
      </c>
      <c r="I12">
        <v>4.7744009761561106E-3</v>
      </c>
      <c r="J12">
        <v>1.7626673690270644E-3</v>
      </c>
    </row>
    <row r="14" spans="3:21">
      <c r="C14" t="s">
        <v>39</v>
      </c>
      <c r="L14" t="s">
        <v>41</v>
      </c>
      <c r="U14" t="s">
        <v>44</v>
      </c>
    </row>
    <row r="15" spans="3:21">
      <c r="D15">
        <v>0.25</v>
      </c>
      <c r="E15">
        <v>0.5</v>
      </c>
      <c r="F15">
        <v>0.75</v>
      </c>
      <c r="G15">
        <v>1</v>
      </c>
      <c r="H15">
        <v>1.25</v>
      </c>
      <c r="I15">
        <v>1.5</v>
      </c>
      <c r="J15">
        <v>1.75</v>
      </c>
      <c r="M15">
        <v>0.25</v>
      </c>
      <c r="N15">
        <v>0.5</v>
      </c>
      <c r="O15">
        <v>0.75</v>
      </c>
      <c r="P15">
        <v>1</v>
      </c>
      <c r="Q15">
        <v>1.25</v>
      </c>
      <c r="R15">
        <v>1.5</v>
      </c>
      <c r="S15">
        <v>1.75</v>
      </c>
      <c r="U15">
        <f>_xlfn.T.INV.2T(0.1,2)</f>
        <v>2.9199855803537269</v>
      </c>
    </row>
    <row r="16" spans="3:21">
      <c r="C16" t="s">
        <v>78</v>
      </c>
      <c r="D16">
        <v>2.4085657183467333E-3</v>
      </c>
      <c r="E16">
        <v>-1.3356197036991507E-3</v>
      </c>
      <c r="F16">
        <v>-2.9362343096279858E-3</v>
      </c>
      <c r="G16">
        <v>-3.6239635943281128E-3</v>
      </c>
      <c r="H16">
        <v>-2.7780161120254864E-3</v>
      </c>
      <c r="I16">
        <v>-2.6175820211501249E-3</v>
      </c>
      <c r="J16">
        <v>-3.1674470923220631E-3</v>
      </c>
      <c r="L16" t="s">
        <v>78</v>
      </c>
      <c r="M16">
        <f>AVERAGE(D6,D16,D26)</f>
        <v>-9.633766771741414E-3</v>
      </c>
      <c r="N16">
        <f t="shared" ref="M16:S22" si="0">AVERAGE(E6,E16,E26)</f>
        <v>-2.1552452448181194E-6</v>
      </c>
      <c r="O16">
        <f t="shared" si="0"/>
        <v>-1.4764346316830846E-4</v>
      </c>
      <c r="P16">
        <f t="shared" si="0"/>
        <v>-2.7645260549804466E-5</v>
      </c>
      <c r="Q16">
        <f t="shared" si="0"/>
        <v>9.7783511077768437E-4</v>
      </c>
      <c r="R16">
        <f t="shared" si="0"/>
        <v>-7.2593327175168604E-4</v>
      </c>
      <c r="S16">
        <f t="shared" si="0"/>
        <v>-3.044959597298259E-5</v>
      </c>
    </row>
    <row r="17" spans="3:30">
      <c r="C17" t="s">
        <v>79</v>
      </c>
      <c r="D17">
        <v>-2.6273410752330906E-3</v>
      </c>
      <c r="E17">
        <v>-2.4085598118399098E-3</v>
      </c>
      <c r="F17">
        <v>-4.0264646881347501E-3</v>
      </c>
      <c r="G17">
        <v>-3.1004293030436549E-3</v>
      </c>
      <c r="H17">
        <v>-2.9349749343853928E-3</v>
      </c>
      <c r="I17">
        <v>-4.229944886001597E-3</v>
      </c>
      <c r="J17">
        <v>-2.5510105450441654E-3</v>
      </c>
      <c r="L17" t="s">
        <v>79</v>
      </c>
      <c r="M17">
        <f t="shared" si="0"/>
        <v>1.9930622535937084E-3</v>
      </c>
      <c r="N17">
        <f t="shared" si="0"/>
        <v>-4.5648365001696526E-4</v>
      </c>
      <c r="O17">
        <f t="shared" si="0"/>
        <v>-6.3718198761449909E-4</v>
      </c>
      <c r="P17">
        <f t="shared" si="0"/>
        <v>4.052091614966647E-5</v>
      </c>
      <c r="Q17">
        <f t="shared" si="0"/>
        <v>3.3287748338930583E-4</v>
      </c>
      <c r="R17">
        <f t="shared" si="0"/>
        <v>-1.0220480151846732E-4</v>
      </c>
      <c r="S17">
        <f t="shared" si="0"/>
        <v>-1.3326367518525486E-3</v>
      </c>
    </row>
    <row r="18" spans="3:30">
      <c r="C18" t="s">
        <v>80</v>
      </c>
      <c r="D18">
        <v>3.3930966488966915E-3</v>
      </c>
      <c r="E18">
        <v>1.0833174689869243E-3</v>
      </c>
      <c r="F18">
        <v>1.3689864360157279E-3</v>
      </c>
      <c r="G18">
        <v>2.6516449108511296E-3</v>
      </c>
      <c r="H18">
        <v>2.2355624654580631E-3</v>
      </c>
      <c r="I18">
        <v>3.989364243147997E-3</v>
      </c>
      <c r="J18">
        <v>5.228632189421635E-3</v>
      </c>
      <c r="L18" t="s">
        <v>80</v>
      </c>
      <c r="M18">
        <f t="shared" si="0"/>
        <v>-1.5547548718867189E-2</v>
      </c>
      <c r="N18">
        <f t="shared" si="0"/>
        <v>3.3533199713301153E-3</v>
      </c>
      <c r="O18">
        <f t="shared" si="0"/>
        <v>4.3971864284775416E-3</v>
      </c>
      <c r="P18">
        <f t="shared" si="0"/>
        <v>5.6056093002159087E-3</v>
      </c>
      <c r="Q18">
        <f t="shared" si="0"/>
        <v>6.3163222578440127E-3</v>
      </c>
      <c r="R18">
        <f t="shared" si="0"/>
        <v>7.1508507090459082E-3</v>
      </c>
      <c r="S18">
        <f>AVERAGE(J8,J18,J28)</f>
        <v>7.4330856502204294E-3</v>
      </c>
    </row>
    <row r="19" spans="3:30">
      <c r="C19" t="s">
        <v>81</v>
      </c>
      <c r="D19">
        <v>1.0300839576181807E-3</v>
      </c>
      <c r="E19">
        <v>9.7822270913116346E-4</v>
      </c>
      <c r="F19">
        <v>-3.5438720752139195E-6</v>
      </c>
      <c r="G19">
        <v>6.2867367297355487E-4</v>
      </c>
      <c r="H19">
        <v>1.5361681769632933E-3</v>
      </c>
      <c r="I19">
        <v>1.251200578279368E-3</v>
      </c>
      <c r="J19">
        <v>1.7346139635433238E-3</v>
      </c>
      <c r="L19" t="s">
        <v>81</v>
      </c>
      <c r="M19">
        <f t="shared" si="0"/>
        <v>7.9315417968655634E-3</v>
      </c>
      <c r="N19">
        <f t="shared" si="0"/>
        <v>1.0743150761638274E-3</v>
      </c>
      <c r="O19">
        <f t="shared" si="0"/>
        <v>2.1350975520742599E-3</v>
      </c>
      <c r="P19">
        <f t="shared" si="0"/>
        <v>2.4230362475965088E-3</v>
      </c>
      <c r="Q19">
        <f t="shared" si="0"/>
        <v>2.6131892644843638E-3</v>
      </c>
      <c r="R19">
        <f t="shared" si="0"/>
        <v>1.9909734650874877E-3</v>
      </c>
      <c r="S19">
        <f t="shared" si="0"/>
        <v>2.4617872155272892E-3</v>
      </c>
    </row>
    <row r="20" spans="3:30">
      <c r="C20" t="s">
        <v>82</v>
      </c>
      <c r="D20">
        <v>2.564948204772177E-4</v>
      </c>
      <c r="E20">
        <v>-1.545155974701072E-4</v>
      </c>
      <c r="F20">
        <v>-1.0074933871045031E-3</v>
      </c>
      <c r="G20">
        <v>1.6754675173730028E-4</v>
      </c>
      <c r="H20">
        <v>-3.5027365622085527E-5</v>
      </c>
      <c r="I20">
        <v>-4.4467422424089841E-5</v>
      </c>
      <c r="J20">
        <v>-5.9962559780384209E-5</v>
      </c>
      <c r="L20" t="s">
        <v>82</v>
      </c>
      <c r="M20">
        <f t="shared" si="0"/>
        <v>1.9880600819900916E-3</v>
      </c>
      <c r="N20">
        <f t="shared" si="0"/>
        <v>1.2314876913026659E-4</v>
      </c>
      <c r="O20">
        <f t="shared" si="0"/>
        <v>2.1999078100594155E-4</v>
      </c>
      <c r="P20">
        <f t="shared" si="0"/>
        <v>4.9564684380096571E-4</v>
      </c>
      <c r="Q20">
        <f t="shared" si="0"/>
        <v>5.0346590197487752E-4</v>
      </c>
      <c r="R20">
        <f t="shared" si="0"/>
        <v>5.2769329323740797E-4</v>
      </c>
      <c r="S20">
        <f t="shared" si="0"/>
        <v>3.3359139412163816E-4</v>
      </c>
    </row>
    <row r="21" spans="3:30">
      <c r="C21" t="s">
        <v>83</v>
      </c>
      <c r="D21">
        <v>-2.1866772442638064E-3</v>
      </c>
      <c r="E21">
        <v>-5.3513232206429005E-3</v>
      </c>
      <c r="F21">
        <v>-5.2448150850497996E-3</v>
      </c>
      <c r="G21">
        <v>-4.6538163548703014E-3</v>
      </c>
      <c r="H21">
        <v>-6.1025138935510521E-3</v>
      </c>
      <c r="I21">
        <v>-4.344399121552529E-3</v>
      </c>
      <c r="J21">
        <v>-5.0335497431959015E-3</v>
      </c>
      <c r="L21" t="s">
        <v>83</v>
      </c>
      <c r="M21">
        <f t="shared" si="0"/>
        <v>-1.240772578185379E-2</v>
      </c>
      <c r="N21">
        <f t="shared" si="0"/>
        <v>-1.4359370099918153E-3</v>
      </c>
      <c r="O21">
        <f t="shared" si="0"/>
        <v>-8.8952841201582619E-4</v>
      </c>
      <c r="P21">
        <f t="shared" si="0"/>
        <v>-1.2137997294292819E-3</v>
      </c>
      <c r="Q21">
        <f t="shared" si="0"/>
        <v>-2.2001999992151879E-3</v>
      </c>
      <c r="R21">
        <f t="shared" si="0"/>
        <v>-7.0112686728830969E-4</v>
      </c>
      <c r="S21">
        <f t="shared" si="0"/>
        <v>-2.4475028484805365E-3</v>
      </c>
    </row>
    <row r="22" spans="3:30">
      <c r="C22" t="s">
        <v>84</v>
      </c>
      <c r="D22">
        <v>-2.8819933667134806E-3</v>
      </c>
      <c r="E22">
        <v>-2.7920453533848083E-3</v>
      </c>
      <c r="F22">
        <v>-3.1762861314215411E-3</v>
      </c>
      <c r="G22">
        <v>-1.7258780418935864E-3</v>
      </c>
      <c r="H22">
        <v>-2.8157319139374016E-3</v>
      </c>
      <c r="I22">
        <v>-9.5330903665237141E-4</v>
      </c>
      <c r="J22">
        <v>-1.4620241131390872E-3</v>
      </c>
      <c r="L22" t="s">
        <v>84</v>
      </c>
      <c r="M22">
        <f t="shared" si="0"/>
        <v>-3.1992470239077934E-3</v>
      </c>
      <c r="N22">
        <f t="shared" si="0"/>
        <v>6.5432483965206735E-4</v>
      </c>
      <c r="O22">
        <f t="shared" si="0"/>
        <v>1.7562382006515139E-3</v>
      </c>
      <c r="P22">
        <f t="shared" si="0"/>
        <v>1.5659971919381171E-3</v>
      </c>
      <c r="Q22">
        <f t="shared" si="0"/>
        <v>2.4298800212470997E-4</v>
      </c>
      <c r="R22">
        <f t="shared" si="0"/>
        <v>2.161702643130696E-3</v>
      </c>
      <c r="S22">
        <f t="shared" si="0"/>
        <v>-9.5610902617061769E-5</v>
      </c>
    </row>
    <row r="24" spans="3:30">
      <c r="C24" t="s">
        <v>40</v>
      </c>
      <c r="L24" t="s">
        <v>42</v>
      </c>
      <c r="U24" t="s">
        <v>43</v>
      </c>
    </row>
    <row r="25" spans="3:30">
      <c r="D25">
        <v>0.25</v>
      </c>
      <c r="E25">
        <v>0.5</v>
      </c>
      <c r="F25">
        <v>0.75</v>
      </c>
      <c r="G25">
        <v>1</v>
      </c>
      <c r="H25">
        <v>1.25</v>
      </c>
      <c r="I25">
        <v>1.5</v>
      </c>
      <c r="J25">
        <v>1.75</v>
      </c>
      <c r="M25">
        <v>0.25</v>
      </c>
      <c r="N25">
        <v>0.5</v>
      </c>
      <c r="O25">
        <v>0.75</v>
      </c>
      <c r="P25">
        <v>1</v>
      </c>
      <c r="Q25">
        <v>1.25</v>
      </c>
      <c r="R25">
        <v>1.5</v>
      </c>
      <c r="S25">
        <v>1.75</v>
      </c>
      <c r="V25">
        <v>0.25</v>
      </c>
      <c r="W25">
        <v>0.5</v>
      </c>
      <c r="X25">
        <v>0.75</v>
      </c>
      <c r="Y25">
        <v>1</v>
      </c>
      <c r="Z25">
        <v>1.25</v>
      </c>
      <c r="AA25">
        <v>1.5</v>
      </c>
      <c r="AB25">
        <v>1.75</v>
      </c>
    </row>
    <row r="26" spans="3:30">
      <c r="C26" t="s">
        <v>78</v>
      </c>
      <c r="D26">
        <v>-8.363893016855328E-5</v>
      </c>
      <c r="E26">
        <v>-5.2583010510171859E-4</v>
      </c>
      <c r="F26">
        <v>7.5613701068754128E-4</v>
      </c>
      <c r="G26">
        <v>7.7854775408025439E-4</v>
      </c>
      <c r="H26">
        <v>1.9439702131350907E-3</v>
      </c>
      <c r="I26">
        <v>-1.1357558527836284E-3</v>
      </c>
      <c r="J26">
        <v>-2.0506050496468074E-4</v>
      </c>
      <c r="L26" t="s">
        <v>78</v>
      </c>
      <c r="M26">
        <f t="shared" ref="M26:S32" si="1">_xlfn.STDEV.S(D6,D16,D26)/SQRT(3)</f>
        <v>1.082017449617898E-2</v>
      </c>
      <c r="N26">
        <f t="shared" si="1"/>
        <v>9.5754279873230407E-4</v>
      </c>
      <c r="O26">
        <f t="shared" si="1"/>
        <v>1.4227653937875578E-3</v>
      </c>
      <c r="P26">
        <f t="shared" si="1"/>
        <v>1.8871606552022546E-3</v>
      </c>
      <c r="Q26">
        <f t="shared" si="1"/>
        <v>1.9503141403593677E-3</v>
      </c>
      <c r="R26">
        <f t="shared" si="1"/>
        <v>1.2276712252483936E-3</v>
      </c>
      <c r="S26">
        <f t="shared" si="1"/>
        <v>1.8635983335097992E-3</v>
      </c>
      <c r="U26" t="s">
        <v>78</v>
      </c>
      <c r="V26" t="b">
        <f t="shared" ref="V26:AB32" si="2">IF(ABS(M16/M26)&gt;$U$15,M16/M26,FALSE)</f>
        <v>0</v>
      </c>
      <c r="W26" t="b">
        <f t="shared" si="2"/>
        <v>0</v>
      </c>
      <c r="X26" t="b">
        <f t="shared" si="2"/>
        <v>0</v>
      </c>
      <c r="Y26" t="b">
        <f t="shared" si="2"/>
        <v>0</v>
      </c>
      <c r="Z26" t="b">
        <f t="shared" si="2"/>
        <v>0</v>
      </c>
      <c r="AA26" t="b">
        <f t="shared" si="2"/>
        <v>0</v>
      </c>
      <c r="AB26" t="b">
        <f t="shared" si="2"/>
        <v>0</v>
      </c>
      <c r="AC26">
        <v>4.3</v>
      </c>
      <c r="AD26" t="s">
        <v>85</v>
      </c>
    </row>
    <row r="27" spans="3:30">
      <c r="C27" t="s">
        <v>79</v>
      </c>
      <c r="D27">
        <v>-3.7718423318854684E-4</v>
      </c>
      <c r="E27">
        <v>3.0379627260728397E-5</v>
      </c>
      <c r="F27">
        <v>-4.8628921067578039E-5</v>
      </c>
      <c r="G27">
        <v>-4.0192724719722949E-4</v>
      </c>
      <c r="H27">
        <v>6.7662151319814845E-4</v>
      </c>
      <c r="I27">
        <v>8.01819674641986E-4</v>
      </c>
      <c r="J27">
        <v>-9.106255542661459E-5</v>
      </c>
      <c r="L27" t="s">
        <v>79</v>
      </c>
      <c r="M27">
        <f t="shared" si="1"/>
        <v>3.5551694796360114E-3</v>
      </c>
      <c r="N27">
        <f t="shared" si="1"/>
        <v>1.0160779160868513E-3</v>
      </c>
      <c r="O27">
        <f t="shared" si="1"/>
        <v>1.8109720418789841E-3</v>
      </c>
      <c r="P27">
        <f t="shared" si="1"/>
        <v>1.9537175087804386E-3</v>
      </c>
      <c r="Q27">
        <f t="shared" si="1"/>
        <v>1.7957092028386928E-3</v>
      </c>
      <c r="R27">
        <f t="shared" si="1"/>
        <v>2.1697865018586973E-3</v>
      </c>
      <c r="S27">
        <f t="shared" si="1"/>
        <v>7.1022055774680167E-4</v>
      </c>
      <c r="U27" t="s">
        <v>79</v>
      </c>
      <c r="V27" t="b">
        <f t="shared" si="2"/>
        <v>0</v>
      </c>
      <c r="W27" t="b">
        <f t="shared" si="2"/>
        <v>0</v>
      </c>
      <c r="X27" t="b">
        <f t="shared" si="2"/>
        <v>0</v>
      </c>
      <c r="Y27" t="b">
        <f t="shared" si="2"/>
        <v>0</v>
      </c>
      <c r="Z27" t="b">
        <f t="shared" si="2"/>
        <v>0</v>
      </c>
      <c r="AA27" t="b">
        <f t="shared" si="2"/>
        <v>0</v>
      </c>
      <c r="AB27" t="b">
        <f t="shared" si="2"/>
        <v>0</v>
      </c>
      <c r="AC27">
        <v>4.08</v>
      </c>
      <c r="AD27" t="s">
        <v>86</v>
      </c>
    </row>
    <row r="28" spans="3:30">
      <c r="C28" t="s">
        <v>80</v>
      </c>
      <c r="D28">
        <v>2.5226657764524372E-4</v>
      </c>
      <c r="E28">
        <v>3.9390407659900348E-3</v>
      </c>
      <c r="F28">
        <v>5.3761987745960596E-3</v>
      </c>
      <c r="G28">
        <v>6.2580826740196343E-3</v>
      </c>
      <c r="H28">
        <v>7.6023963756193498E-3</v>
      </c>
      <c r="I28">
        <v>9.0695167611867088E-3</v>
      </c>
      <c r="J28">
        <v>9.07292555881648E-3</v>
      </c>
      <c r="L28" t="s">
        <v>80</v>
      </c>
      <c r="M28">
        <f t="shared" si="1"/>
        <v>1.7393877359181274E-2</v>
      </c>
      <c r="N28">
        <f t="shared" si="1"/>
        <v>1.1784725340299536E-3</v>
      </c>
      <c r="O28">
        <f t="shared" si="1"/>
        <v>1.5452955692533492E-3</v>
      </c>
      <c r="P28">
        <f t="shared" si="1"/>
        <v>1.5517993862967754E-3</v>
      </c>
      <c r="Q28">
        <f t="shared" si="1"/>
        <v>2.0863387045028264E-3</v>
      </c>
      <c r="R28">
        <f t="shared" si="1"/>
        <v>1.5927376156869364E-3</v>
      </c>
      <c r="S28">
        <f t="shared" si="1"/>
        <v>1.1450966807787517E-3</v>
      </c>
      <c r="U28" t="s">
        <v>80</v>
      </c>
      <c r="V28" t="b">
        <f t="shared" si="2"/>
        <v>0</v>
      </c>
      <c r="W28" t="b">
        <f t="shared" si="2"/>
        <v>0</v>
      </c>
      <c r="X28" t="b">
        <f t="shared" si="2"/>
        <v>0</v>
      </c>
      <c r="Y28">
        <f t="shared" si="2"/>
        <v>3.6123285971862464</v>
      </c>
      <c r="Z28">
        <f t="shared" si="2"/>
        <v>3.0274673255171143</v>
      </c>
      <c r="AA28">
        <f t="shared" si="2"/>
        <v>4.4896602168598854</v>
      </c>
      <c r="AB28">
        <f t="shared" si="2"/>
        <v>6.4912297581417961</v>
      </c>
      <c r="AC28">
        <v>3.82</v>
      </c>
      <c r="AD28" t="s">
        <v>87</v>
      </c>
    </row>
    <row r="29" spans="3:30">
      <c r="C29" t="s">
        <v>81</v>
      </c>
      <c r="D29">
        <v>1.1171195992431841E-3</v>
      </c>
      <c r="E29">
        <v>5.3238007846155111E-4</v>
      </c>
      <c r="F29">
        <v>3.0838573706293408E-3</v>
      </c>
      <c r="G29">
        <v>2.6208255260440532E-3</v>
      </c>
      <c r="H29">
        <v>2.8840022082894145E-3</v>
      </c>
      <c r="I29">
        <v>2.0264641305928793E-3</v>
      </c>
      <c r="J29">
        <v>2.5206154005338031E-3</v>
      </c>
      <c r="L29" t="s">
        <v>81</v>
      </c>
      <c r="M29">
        <f t="shared" si="1"/>
        <v>6.8579860428087825E-3</v>
      </c>
      <c r="N29">
        <f t="shared" si="1"/>
        <v>3.4399762666020405E-4</v>
      </c>
      <c r="O29">
        <f t="shared" si="1"/>
        <v>1.0715837632312159E-3</v>
      </c>
      <c r="P29">
        <f t="shared" si="1"/>
        <v>9.8386177365325121E-4</v>
      </c>
      <c r="Q29">
        <f t="shared" si="1"/>
        <v>5.6025078380005544E-4</v>
      </c>
      <c r="R29">
        <f t="shared" si="1"/>
        <v>4.1724033015308671E-4</v>
      </c>
      <c r="S29">
        <f t="shared" si="1"/>
        <v>4.0392384230718352E-4</v>
      </c>
      <c r="U29" t="s">
        <v>81</v>
      </c>
      <c r="V29" t="b">
        <f t="shared" si="2"/>
        <v>0</v>
      </c>
      <c r="W29">
        <f t="shared" si="2"/>
        <v>3.1230304888847984</v>
      </c>
      <c r="X29" t="b">
        <f t="shared" si="2"/>
        <v>0</v>
      </c>
      <c r="Y29" t="b">
        <f t="shared" si="2"/>
        <v>0</v>
      </c>
      <c r="Z29">
        <f t="shared" si="2"/>
        <v>4.6643205865053625</v>
      </c>
      <c r="AA29">
        <f t="shared" si="2"/>
        <v>4.7717665843975192</v>
      </c>
      <c r="AB29">
        <f t="shared" si="2"/>
        <v>6.0946816148948777</v>
      </c>
      <c r="AC29">
        <v>3.68</v>
      </c>
      <c r="AD29" t="s">
        <v>85</v>
      </c>
    </row>
    <row r="30" spans="3:30">
      <c r="C30" t="s">
        <v>82</v>
      </c>
      <c r="D30">
        <v>1.9105304356982437E-4</v>
      </c>
      <c r="E30">
        <v>-1.0895330128643634E-4</v>
      </c>
      <c r="F30">
        <v>1.7051338723240815E-4</v>
      </c>
      <c r="G30">
        <v>3.144484934441891E-4</v>
      </c>
      <c r="H30">
        <v>6.8558702055979874E-4</v>
      </c>
      <c r="I30">
        <v>6.7042597013923131E-4</v>
      </c>
      <c r="J30">
        <v>2.3902416557967276E-4</v>
      </c>
      <c r="L30" t="s">
        <v>82</v>
      </c>
      <c r="M30">
        <f t="shared" si="1"/>
        <v>1.7643872886862449E-3</v>
      </c>
      <c r="N30">
        <f t="shared" si="1"/>
        <v>2.5522235138547729E-4</v>
      </c>
      <c r="O30">
        <f t="shared" si="1"/>
        <v>7.2339433989878352E-4</v>
      </c>
      <c r="P30">
        <f t="shared" si="1"/>
        <v>2.5815609491032466E-4</v>
      </c>
      <c r="Q30">
        <f t="shared" si="1"/>
        <v>2.7390515684367175E-4</v>
      </c>
      <c r="R30">
        <f t="shared" si="1"/>
        <v>2.9781116558282874E-4</v>
      </c>
      <c r="S30">
        <f t="shared" si="1"/>
        <v>2.5887254395955177E-4</v>
      </c>
      <c r="U30" t="s">
        <v>82</v>
      </c>
      <c r="V30" t="b">
        <f t="shared" si="2"/>
        <v>0</v>
      </c>
      <c r="W30" t="b">
        <f t="shared" si="2"/>
        <v>0</v>
      </c>
      <c r="X30" t="b">
        <f t="shared" si="2"/>
        <v>0</v>
      </c>
      <c r="Y30" t="b">
        <f t="shared" si="2"/>
        <v>0</v>
      </c>
      <c r="Z30" t="b">
        <f t="shared" si="2"/>
        <v>0</v>
      </c>
      <c r="AA30" t="b">
        <f t="shared" si="2"/>
        <v>0</v>
      </c>
      <c r="AB30" t="b">
        <f t="shared" si="2"/>
        <v>0</v>
      </c>
      <c r="AC30">
        <v>3.23</v>
      </c>
      <c r="AD30" t="s">
        <v>88</v>
      </c>
    </row>
    <row r="31" spans="3:30">
      <c r="C31" t="s">
        <v>83</v>
      </c>
      <c r="D31">
        <v>-7.4898043222037202E-4</v>
      </c>
      <c r="E31">
        <v>-1.6098994878518253E-3</v>
      </c>
      <c r="F31">
        <v>-1.1059376905771636E-3</v>
      </c>
      <c r="G31">
        <v>-1.4310443818686233E-3</v>
      </c>
      <c r="H31">
        <v>-1.9614725404966588E-3</v>
      </c>
      <c r="I31">
        <v>-4.0589422596015053E-5</v>
      </c>
      <c r="J31">
        <v>-3.0092619412658019E-3</v>
      </c>
      <c r="L31" t="s">
        <v>83</v>
      </c>
      <c r="M31">
        <f t="shared" si="1"/>
        <v>1.0947766567377625E-2</v>
      </c>
      <c r="N31">
        <f t="shared" si="1"/>
        <v>2.3124044058975817E-3</v>
      </c>
      <c r="O31">
        <f t="shared" si="1"/>
        <v>2.5792685931605923E-3</v>
      </c>
      <c r="P31">
        <f t="shared" si="1"/>
        <v>2.0516850666792243E-3</v>
      </c>
      <c r="Q31">
        <f t="shared" si="1"/>
        <v>2.1873465698844753E-3</v>
      </c>
      <c r="R31">
        <f t="shared" si="1"/>
        <v>1.9410671196863241E-3</v>
      </c>
      <c r="S31">
        <f t="shared" si="1"/>
        <v>1.6788832774068761E-3</v>
      </c>
      <c r="U31" t="s">
        <v>83</v>
      </c>
      <c r="V31" t="b">
        <f t="shared" si="2"/>
        <v>0</v>
      </c>
      <c r="W31" t="b">
        <f t="shared" si="2"/>
        <v>0</v>
      </c>
      <c r="X31" t="b">
        <f t="shared" si="2"/>
        <v>0</v>
      </c>
      <c r="Y31" t="b">
        <f t="shared" si="2"/>
        <v>0</v>
      </c>
      <c r="Z31" t="b">
        <f t="shared" si="2"/>
        <v>0</v>
      </c>
      <c r="AA31" t="b">
        <f t="shared" si="2"/>
        <v>0</v>
      </c>
      <c r="AB31" t="b">
        <f t="shared" si="2"/>
        <v>0</v>
      </c>
      <c r="AC31">
        <v>1.07</v>
      </c>
      <c r="AD31" t="s">
        <v>11</v>
      </c>
    </row>
    <row r="32" spans="3:30">
      <c r="C32" t="s">
        <v>84</v>
      </c>
      <c r="D32">
        <v>1.2610176996877046E-3</v>
      </c>
      <c r="E32">
        <v>7.0820179498978873E-4</v>
      </c>
      <c r="F32">
        <v>2.4574748743425756E-3</v>
      </c>
      <c r="G32">
        <v>1.5300860194182725E-3</v>
      </c>
      <c r="H32">
        <v>4.448091114712663E-4</v>
      </c>
      <c r="I32">
        <v>2.6640159898883489E-3</v>
      </c>
      <c r="J32">
        <v>-5.8747596373916254E-4</v>
      </c>
      <c r="L32" t="s">
        <v>84</v>
      </c>
      <c r="M32">
        <f t="shared" si="1"/>
        <v>2.6714319869793339E-3</v>
      </c>
      <c r="N32">
        <f t="shared" si="1"/>
        <v>1.9743936031772721E-3</v>
      </c>
      <c r="O32">
        <f t="shared" si="1"/>
        <v>2.6684990914681429E-3</v>
      </c>
      <c r="P32">
        <f t="shared" si="1"/>
        <v>1.9110160706512667E-3</v>
      </c>
      <c r="Q32">
        <f t="shared" si="1"/>
        <v>1.7106709247595249E-3</v>
      </c>
      <c r="R32">
        <f t="shared" si="1"/>
        <v>1.6724138763530585E-3</v>
      </c>
      <c r="S32">
        <f t="shared" si="1"/>
        <v>9.6282695183735195E-4</v>
      </c>
      <c r="U32" t="s">
        <v>84</v>
      </c>
      <c r="V32" t="b">
        <f t="shared" si="2"/>
        <v>0</v>
      </c>
      <c r="W32" t="b">
        <f t="shared" si="2"/>
        <v>0</v>
      </c>
      <c r="X32" t="b">
        <f t="shared" si="2"/>
        <v>0</v>
      </c>
      <c r="Y32" t="b">
        <f t="shared" si="2"/>
        <v>0</v>
      </c>
      <c r="Z32" t="b">
        <f t="shared" si="2"/>
        <v>0</v>
      </c>
      <c r="AA32" t="b">
        <f t="shared" si="2"/>
        <v>0</v>
      </c>
      <c r="AB32" t="b">
        <f t="shared" si="2"/>
        <v>0</v>
      </c>
      <c r="AC32">
        <v>0.89</v>
      </c>
      <c r="AD32" t="s">
        <v>11</v>
      </c>
    </row>
    <row r="36" spans="21:59">
      <c r="U36" s="31" t="s">
        <v>54</v>
      </c>
      <c r="AE36" t="s">
        <v>38</v>
      </c>
      <c r="AO36" t="s">
        <v>39</v>
      </c>
      <c r="AY36" t="s">
        <v>40</v>
      </c>
    </row>
    <row r="37" spans="21:59">
      <c r="U37" s="18" t="s">
        <v>52</v>
      </c>
      <c r="V37" s="19"/>
      <c r="W37" s="19"/>
      <c r="X37" s="19"/>
      <c r="Y37" s="19"/>
      <c r="Z37" s="19"/>
      <c r="AA37" s="19"/>
      <c r="AB37" s="19"/>
      <c r="AC37" s="20"/>
      <c r="AE37" s="18" t="s">
        <v>52</v>
      </c>
      <c r="AF37" s="19"/>
      <c r="AG37" s="19"/>
      <c r="AH37" s="19"/>
      <c r="AI37" s="19"/>
      <c r="AJ37" s="19"/>
      <c r="AK37" s="19"/>
      <c r="AL37" s="19"/>
      <c r="AM37" s="20"/>
      <c r="AO37" s="18" t="s">
        <v>52</v>
      </c>
      <c r="AP37" s="19"/>
      <c r="AQ37" s="19"/>
      <c r="AR37" s="19"/>
      <c r="AS37" s="19"/>
      <c r="AT37" s="19"/>
      <c r="AU37" s="19"/>
      <c r="AV37" s="19"/>
      <c r="AW37" s="20"/>
      <c r="AY37" s="18" t="s">
        <v>52</v>
      </c>
      <c r="AZ37" s="19"/>
      <c r="BA37" s="19"/>
      <c r="BB37" s="19"/>
      <c r="BC37" s="19"/>
      <c r="BD37" s="19"/>
      <c r="BE37" s="19"/>
      <c r="BF37" s="19"/>
      <c r="BG37" s="20"/>
    </row>
    <row r="38" spans="21:59">
      <c r="U38" s="21"/>
      <c r="V38" s="10">
        <v>0.25</v>
      </c>
      <c r="W38" s="10">
        <v>0.5</v>
      </c>
      <c r="X38" s="10">
        <v>0.75</v>
      </c>
      <c r="Y38" s="10">
        <v>1</v>
      </c>
      <c r="Z38" s="10">
        <v>1.25</v>
      </c>
      <c r="AA38" s="10">
        <v>1.5</v>
      </c>
      <c r="AB38" s="10">
        <v>1.75</v>
      </c>
      <c r="AC38" s="22"/>
      <c r="AE38" s="21"/>
      <c r="AF38" s="10">
        <v>0.25</v>
      </c>
      <c r="AG38" s="10">
        <v>0.5</v>
      </c>
      <c r="AH38" s="10">
        <v>0.75</v>
      </c>
      <c r="AI38" s="10">
        <v>1</v>
      </c>
      <c r="AJ38" s="10">
        <v>1.25</v>
      </c>
      <c r="AK38" s="10">
        <v>1.5</v>
      </c>
      <c r="AL38" s="10">
        <v>1.75</v>
      </c>
      <c r="AM38" s="22"/>
      <c r="AO38" s="21"/>
      <c r="AP38" s="10">
        <v>0.25</v>
      </c>
      <c r="AQ38" s="10">
        <v>0.5</v>
      </c>
      <c r="AR38" s="10">
        <v>0.75</v>
      </c>
      <c r="AS38" s="10">
        <v>1</v>
      </c>
      <c r="AT38" s="10">
        <v>1.25</v>
      </c>
      <c r="AU38" s="10">
        <v>1.5</v>
      </c>
      <c r="AV38" s="10">
        <v>1.75</v>
      </c>
      <c r="AW38" s="22"/>
      <c r="AY38" s="21"/>
      <c r="AZ38" s="10">
        <v>0.25</v>
      </c>
      <c r="BA38" s="10">
        <v>0.5</v>
      </c>
      <c r="BB38" s="10">
        <v>0.75</v>
      </c>
      <c r="BC38" s="10">
        <v>1</v>
      </c>
      <c r="BD38" s="10">
        <v>1.25</v>
      </c>
      <c r="BE38" s="10">
        <v>1.5</v>
      </c>
      <c r="BF38" s="10">
        <v>1.75</v>
      </c>
      <c r="BG38" s="22"/>
    </row>
    <row r="39" spans="21:59">
      <c r="U39" t="s">
        <v>80</v>
      </c>
      <c r="V39">
        <v>-1.5547548718867189E-2</v>
      </c>
      <c r="W39">
        <v>3.3533199713301153E-3</v>
      </c>
      <c r="X39">
        <v>4.3971864284775416E-3</v>
      </c>
      <c r="Y39">
        <v>5.6056093002159087E-3</v>
      </c>
      <c r="Z39">
        <v>6.3163222578440127E-3</v>
      </c>
      <c r="AA39">
        <v>7.1508507090459099E-3</v>
      </c>
      <c r="AB39">
        <v>7.4330856502204294E-3</v>
      </c>
      <c r="AC39" t="s">
        <v>87</v>
      </c>
      <c r="AE39" s="21" t="s">
        <v>32</v>
      </c>
      <c r="AF39" s="10">
        <f t="shared" ref="AF39:AL41" si="3">D10*2</f>
        <v>1.1033264763846466E-2</v>
      </c>
      <c r="AG39" s="10">
        <f t="shared" si="3"/>
        <v>1.2658304122946866E-3</v>
      </c>
      <c r="AH39" s="10">
        <f t="shared" si="3"/>
        <v>2.9939046857798391E-3</v>
      </c>
      <c r="AI39" s="10">
        <f t="shared" si="3"/>
        <v>2.0098905724428157E-3</v>
      </c>
      <c r="AJ39" s="10">
        <f t="shared" si="3"/>
        <v>1.7196761019738392E-3</v>
      </c>
      <c r="AK39" s="10">
        <f t="shared" si="3"/>
        <v>1.914242663994165E-3</v>
      </c>
      <c r="AL39" s="10">
        <f t="shared" si="3"/>
        <v>1.643425153131252E-3</v>
      </c>
      <c r="AM39" s="23" t="s">
        <v>13</v>
      </c>
      <c r="AO39" s="21" t="s">
        <v>32</v>
      </c>
      <c r="AP39" s="10">
        <f>D30*2</f>
        <v>3.8210608713964874E-4</v>
      </c>
      <c r="AQ39" s="10">
        <f t="shared" ref="AQ39:AV41" si="4">E20*2</f>
        <v>-3.0903119494021439E-4</v>
      </c>
      <c r="AR39" s="10">
        <f t="shared" si="4"/>
        <v>-2.0149867742090062E-3</v>
      </c>
      <c r="AS39" s="10">
        <f t="shared" si="4"/>
        <v>3.3509350347460056E-4</v>
      </c>
      <c r="AT39" s="10">
        <f t="shared" si="4"/>
        <v>-7.0054731244171054E-5</v>
      </c>
      <c r="AU39" s="10">
        <f t="shared" si="4"/>
        <v>-8.8934844848179682E-5</v>
      </c>
      <c r="AV39" s="10">
        <f t="shared" si="4"/>
        <v>-1.1992511956076842E-4</v>
      </c>
      <c r="AW39" s="23" t="s">
        <v>13</v>
      </c>
      <c r="AY39" s="21" t="s">
        <v>32</v>
      </c>
      <c r="AZ39" s="10">
        <f t="shared" ref="AZ39:BF41" si="5">N20*2</f>
        <v>2.4629753826053318E-4</v>
      </c>
      <c r="BA39" s="10">
        <f t="shared" si="5"/>
        <v>4.3998156201188309E-4</v>
      </c>
      <c r="BB39" s="10">
        <f t="shared" si="5"/>
        <v>9.9129368760193142E-4</v>
      </c>
      <c r="BC39" s="10">
        <f t="shared" si="5"/>
        <v>1.006931803949755E-3</v>
      </c>
      <c r="BD39" s="10">
        <f t="shared" si="5"/>
        <v>1.0553865864748159E-3</v>
      </c>
      <c r="BE39" s="10">
        <f t="shared" si="5"/>
        <v>6.6718278824327631E-4</v>
      </c>
      <c r="BF39" s="10">
        <f t="shared" si="5"/>
        <v>0</v>
      </c>
      <c r="BG39" s="23" t="s">
        <v>13</v>
      </c>
    </row>
    <row r="40" spans="21:59">
      <c r="U40" t="s">
        <v>81</v>
      </c>
      <c r="V40">
        <v>7.9315417968655634E-3</v>
      </c>
      <c r="W40">
        <v>1.0743150761638274E-3</v>
      </c>
      <c r="X40">
        <v>2.1350975520742599E-3</v>
      </c>
      <c r="Y40">
        <v>2.4230362475965088E-3</v>
      </c>
      <c r="Z40">
        <v>2.6131892644843638E-3</v>
      </c>
      <c r="AA40">
        <v>1.9909734650874877E-3</v>
      </c>
      <c r="AB40">
        <v>2.4617872155272892E-3</v>
      </c>
      <c r="AC40" t="s">
        <v>85</v>
      </c>
      <c r="AE40" s="21" t="s">
        <v>33</v>
      </c>
      <c r="AF40" s="10">
        <f t="shared" si="3"/>
        <v>-6.857503933815437E-2</v>
      </c>
      <c r="AG40" s="10">
        <f t="shared" si="3"/>
        <v>5.3068233570385606E-3</v>
      </c>
      <c r="AH40" s="10">
        <f t="shared" si="3"/>
        <v>7.3643350791589689E-3</v>
      </c>
      <c r="AI40" s="10">
        <f t="shared" si="3"/>
        <v>4.8869230969021578E-3</v>
      </c>
      <c r="AJ40" s="10">
        <f t="shared" si="3"/>
        <v>2.9267728728042939E-3</v>
      </c>
      <c r="AK40" s="10">
        <f t="shared" si="3"/>
        <v>4.56321588456723E-3</v>
      </c>
      <c r="AL40" s="10">
        <f t="shared" si="3"/>
        <v>1.4006062780401881E-3</v>
      </c>
      <c r="AM40" s="23" t="s">
        <v>23</v>
      </c>
      <c r="AO40" s="21" t="s">
        <v>33</v>
      </c>
      <c r="AP40" s="10">
        <f>D21*2</f>
        <v>-4.3733544885276128E-3</v>
      </c>
      <c r="AQ40" s="10">
        <f t="shared" si="4"/>
        <v>-1.0702646441285801E-2</v>
      </c>
      <c r="AR40" s="10">
        <f t="shared" si="4"/>
        <v>-1.0489630170099599E-2</v>
      </c>
      <c r="AS40" s="10">
        <f t="shared" si="4"/>
        <v>-9.3076327097406028E-3</v>
      </c>
      <c r="AT40" s="10">
        <f t="shared" si="4"/>
        <v>-1.2205027787102104E-2</v>
      </c>
      <c r="AU40" s="10">
        <f t="shared" si="4"/>
        <v>-8.688798243105058E-3</v>
      </c>
      <c r="AV40" s="10">
        <f t="shared" si="4"/>
        <v>-1.0067099486391803E-2</v>
      </c>
      <c r="AW40" s="23" t="s">
        <v>23</v>
      </c>
      <c r="AY40" s="21" t="s">
        <v>33</v>
      </c>
      <c r="AZ40" s="10">
        <f t="shared" si="5"/>
        <v>-2.8718740199836306E-3</v>
      </c>
      <c r="BA40" s="10">
        <f t="shared" si="5"/>
        <v>-1.7790568240316524E-3</v>
      </c>
      <c r="BB40" s="10">
        <f t="shared" si="5"/>
        <v>-2.4275994588585639E-3</v>
      </c>
      <c r="BC40" s="10">
        <f t="shared" si="5"/>
        <v>-4.4003999984303759E-3</v>
      </c>
      <c r="BD40" s="10">
        <f t="shared" si="5"/>
        <v>-1.4022537345766194E-3</v>
      </c>
      <c r="BE40" s="10">
        <f t="shared" si="5"/>
        <v>-4.8950056969610731E-3</v>
      </c>
      <c r="BF40" s="10">
        <f t="shared" si="5"/>
        <v>0</v>
      </c>
      <c r="BG40" s="23" t="s">
        <v>23</v>
      </c>
    </row>
    <row r="41" spans="21:59">
      <c r="U41" s="21"/>
      <c r="V41" s="10"/>
      <c r="W41" s="10"/>
      <c r="X41" s="10"/>
      <c r="Y41" s="10"/>
      <c r="Z41" s="10"/>
      <c r="AA41" s="10"/>
      <c r="AB41" s="24"/>
      <c r="AC41" s="25"/>
      <c r="AE41" s="21" t="s">
        <v>34</v>
      </c>
      <c r="AF41" s="10">
        <f t="shared" si="3"/>
        <v>-1.5953530809395211E-2</v>
      </c>
      <c r="AG41" s="10">
        <f t="shared" si="3"/>
        <v>8.0936361547024431E-3</v>
      </c>
      <c r="AH41" s="10">
        <f t="shared" si="3"/>
        <v>1.1975051718067014E-2</v>
      </c>
      <c r="AI41" s="10">
        <f t="shared" si="3"/>
        <v>9.7875671965793314E-3</v>
      </c>
      <c r="AJ41" s="10">
        <f t="shared" si="3"/>
        <v>6.1997736176805304E-3</v>
      </c>
      <c r="AK41" s="10">
        <f t="shared" si="3"/>
        <v>9.5488019523122213E-3</v>
      </c>
      <c r="AL41" s="10">
        <f t="shared" si="3"/>
        <v>3.5253347380541289E-3</v>
      </c>
      <c r="AM41" s="23" t="s">
        <v>24</v>
      </c>
      <c r="AO41" s="21" t="s">
        <v>34</v>
      </c>
      <c r="AP41" s="10">
        <f>D22*2</f>
        <v>-5.7639867334269611E-3</v>
      </c>
      <c r="AQ41" s="10">
        <f t="shared" si="4"/>
        <v>-5.5840907067696167E-3</v>
      </c>
      <c r="AR41" s="10">
        <f t="shared" si="4"/>
        <v>-6.3525722628430823E-3</v>
      </c>
      <c r="AS41" s="10">
        <f t="shared" si="4"/>
        <v>-3.4517560837871728E-3</v>
      </c>
      <c r="AT41" s="10">
        <f t="shared" si="4"/>
        <v>-5.6314638278748032E-3</v>
      </c>
      <c r="AU41" s="10">
        <f t="shared" si="4"/>
        <v>-1.9066180733047428E-3</v>
      </c>
      <c r="AV41" s="10">
        <f t="shared" si="4"/>
        <v>-2.9240482262781744E-3</v>
      </c>
      <c r="AW41" s="23" t="s">
        <v>24</v>
      </c>
      <c r="AY41" s="21" t="s">
        <v>34</v>
      </c>
      <c r="AZ41" s="10">
        <f t="shared" si="5"/>
        <v>1.3086496793041347E-3</v>
      </c>
      <c r="BA41" s="10">
        <f t="shared" si="5"/>
        <v>3.5124764013030278E-3</v>
      </c>
      <c r="BB41" s="10">
        <f t="shared" si="5"/>
        <v>3.1319943838762341E-3</v>
      </c>
      <c r="BC41" s="10">
        <f t="shared" si="5"/>
        <v>4.8597600424941993E-4</v>
      </c>
      <c r="BD41" s="10">
        <f t="shared" si="5"/>
        <v>4.323405286261392E-3</v>
      </c>
      <c r="BE41" s="10">
        <f t="shared" si="5"/>
        <v>-1.9122180523412354E-4</v>
      </c>
      <c r="BF41" s="10">
        <f t="shared" si="5"/>
        <v>0</v>
      </c>
      <c r="BG41" s="23" t="s">
        <v>24</v>
      </c>
    </row>
    <row r="42" spans="21:59">
      <c r="U42" s="21" t="s">
        <v>50</v>
      </c>
      <c r="V42" s="10"/>
      <c r="W42" s="10"/>
      <c r="X42" s="10"/>
      <c r="Y42" s="10"/>
      <c r="Z42" s="10"/>
      <c r="AA42" s="10"/>
      <c r="AB42" s="10"/>
      <c r="AC42" s="22"/>
      <c r="AE42" s="21"/>
      <c r="AF42" s="10"/>
      <c r="AG42" s="10"/>
      <c r="AH42" s="10"/>
      <c r="AI42" s="10"/>
      <c r="AJ42" s="10"/>
      <c r="AK42" s="10"/>
      <c r="AL42" s="24"/>
      <c r="AM42" s="25"/>
      <c r="AO42" s="21"/>
      <c r="AP42" s="10"/>
      <c r="AQ42" s="10"/>
      <c r="AR42" s="10"/>
      <c r="AS42" s="10"/>
      <c r="AT42" s="10"/>
      <c r="AU42" s="10"/>
      <c r="AV42" s="24"/>
      <c r="AW42" s="25"/>
      <c r="AY42" s="21"/>
      <c r="AZ42" s="10"/>
      <c r="BA42" s="10"/>
      <c r="BB42" s="10"/>
      <c r="BC42" s="10"/>
      <c r="BD42" s="10"/>
      <c r="BE42" s="10"/>
      <c r="BF42" s="24"/>
      <c r="BG42" s="25"/>
    </row>
    <row r="43" spans="21:59">
      <c r="U43" s="21"/>
      <c r="V43" s="10">
        <v>0.25</v>
      </c>
      <c r="W43" s="10">
        <v>0.5</v>
      </c>
      <c r="X43" s="10">
        <v>0.75</v>
      </c>
      <c r="Y43" s="10">
        <v>1</v>
      </c>
      <c r="Z43" s="10">
        <v>1.25</v>
      </c>
      <c r="AA43" s="10">
        <v>1.5</v>
      </c>
      <c r="AB43" s="10">
        <v>1.75</v>
      </c>
      <c r="AC43" s="22"/>
      <c r="AE43" s="21" t="s">
        <v>50</v>
      </c>
      <c r="AF43" s="10"/>
      <c r="AG43" s="10"/>
      <c r="AH43" s="10"/>
      <c r="AI43" s="10"/>
      <c r="AJ43" s="10"/>
      <c r="AK43" s="10"/>
      <c r="AL43" s="10"/>
      <c r="AM43" s="22"/>
      <c r="AO43" s="21" t="s">
        <v>50</v>
      </c>
      <c r="AP43" s="10"/>
      <c r="AQ43" s="10"/>
      <c r="AR43" s="10"/>
      <c r="AS43" s="10"/>
      <c r="AT43" s="10"/>
      <c r="AU43" s="10"/>
      <c r="AV43" s="10"/>
      <c r="AW43" s="22"/>
      <c r="AY43" s="21" t="s">
        <v>50</v>
      </c>
      <c r="AZ43" s="10"/>
      <c r="BA43" s="10"/>
      <c r="BB43" s="10"/>
      <c r="BC43" s="10"/>
      <c r="BD43" s="10"/>
      <c r="BE43" s="10"/>
      <c r="BF43" s="10"/>
      <c r="BG43" s="22"/>
    </row>
    <row r="44" spans="21:59">
      <c r="U44" s="21" t="s">
        <v>32</v>
      </c>
      <c r="V44" s="10">
        <f>$V$52*(1-EXP(-$X$52*V43))</f>
        <v>1.8263276118081777E-3</v>
      </c>
      <c r="W44" s="10">
        <f t="shared" ref="W44:AB44" si="6">$V$52*(1-EXP(-$X$52*W43))</f>
        <v>3.3172951176281629E-3</v>
      </c>
      <c r="X44" s="10">
        <f t="shared" si="6"/>
        <v>4.5344831451421168E-3</v>
      </c>
      <c r="Y44" s="10">
        <f t="shared" si="6"/>
        <v>5.5281645557296042E-3</v>
      </c>
      <c r="Z44" s="10">
        <f t="shared" si="6"/>
        <v>6.3393808373782669E-3</v>
      </c>
      <c r="AA44" s="10">
        <f t="shared" si="6"/>
        <v>7.0016372191523939E-3</v>
      </c>
      <c r="AB44" s="10">
        <f t="shared" si="6"/>
        <v>7.5422865196191104E-3</v>
      </c>
      <c r="AC44" t="s">
        <v>115</v>
      </c>
      <c r="AE44" s="21"/>
      <c r="AF44" s="10">
        <v>0.25</v>
      </c>
      <c r="AG44" s="10">
        <v>0.5</v>
      </c>
      <c r="AH44" s="10">
        <v>0.75</v>
      </c>
      <c r="AI44" s="10">
        <v>1</v>
      </c>
      <c r="AJ44" s="10">
        <v>1.25</v>
      </c>
      <c r="AK44" s="10">
        <v>1.5</v>
      </c>
      <c r="AL44" s="10">
        <v>1.75</v>
      </c>
      <c r="AM44" s="22"/>
      <c r="AO44" s="21"/>
      <c r="AP44" s="10">
        <v>0.25</v>
      </c>
      <c r="AQ44" s="10">
        <v>0.5</v>
      </c>
      <c r="AR44" s="10">
        <v>0.75</v>
      </c>
      <c r="AS44" s="10">
        <v>1</v>
      </c>
      <c r="AT44" s="10">
        <v>1.25</v>
      </c>
      <c r="AU44" s="10">
        <v>1.5</v>
      </c>
      <c r="AV44" s="10">
        <v>1.75</v>
      </c>
      <c r="AW44" s="22"/>
      <c r="AY44" s="21"/>
      <c r="AZ44" s="10">
        <v>0.25</v>
      </c>
      <c r="BA44" s="10">
        <v>0.5</v>
      </c>
      <c r="BB44" s="10">
        <v>0.75</v>
      </c>
      <c r="BC44" s="10">
        <v>1</v>
      </c>
      <c r="BD44" s="10">
        <v>1.25</v>
      </c>
      <c r="BE44" s="10">
        <v>1.5</v>
      </c>
      <c r="BF44" s="10">
        <v>1.75</v>
      </c>
      <c r="BG44" s="22"/>
    </row>
    <row r="45" spans="21:59">
      <c r="U45" s="21" t="s">
        <v>33</v>
      </c>
      <c r="V45" s="10">
        <f>$V$53*(1-EXP(-$X$53*V43))</f>
        <v>6.5190498489446299E-4</v>
      </c>
      <c r="W45" s="10">
        <f t="shared" ref="W45:AB45" si="7">$V$53*(1-EXP(-$X$53*W43))</f>
        <v>1.1596090976184231E-3</v>
      </c>
      <c r="X45" s="10">
        <f t="shared" si="7"/>
        <v>1.5550094581764161E-3</v>
      </c>
      <c r="Y45" s="10">
        <f t="shared" si="7"/>
        <v>1.8629475686056968E-3</v>
      </c>
      <c r="Z45" s="10">
        <f t="shared" si="7"/>
        <v>2.1027700101455492E-3</v>
      </c>
      <c r="AA45" s="10">
        <f t="shared" si="7"/>
        <v>2.289543915414883E-3</v>
      </c>
      <c r="AB45" s="10">
        <f t="shared" si="7"/>
        <v>2.4350035790959438E-3</v>
      </c>
      <c r="AC45" t="s">
        <v>116</v>
      </c>
      <c r="AE45" s="21" t="s">
        <v>32</v>
      </c>
      <c r="AF45" s="10">
        <f>$AF55*(1-EXP(-$AH$55*AF44))</f>
        <v>2.3679858286189703E-3</v>
      </c>
      <c r="AG45" s="10">
        <f t="shared" ref="AG45:AL45" si="8">$AF$55*(1-EXP(-$AH$55*AG44))</f>
        <v>4.0317915792268347E-3</v>
      </c>
      <c r="AH45" s="10">
        <f t="shared" si="8"/>
        <v>5.2008228894227498E-3</v>
      </c>
      <c r="AI45" s="10">
        <f t="shared" si="8"/>
        <v>6.0222133694827493E-3</v>
      </c>
      <c r="AJ45" s="10">
        <f t="shared" si="8"/>
        <v>6.5993427541697399E-3</v>
      </c>
      <c r="AK45" s="10">
        <f t="shared" si="8"/>
        <v>7.0048482168637493E-3</v>
      </c>
      <c r="AL45" s="10">
        <f t="shared" si="8"/>
        <v>7.2897664425469987E-3</v>
      </c>
      <c r="AM45" s="23" t="s">
        <v>13</v>
      </c>
      <c r="AO45" s="21" t="s">
        <v>32</v>
      </c>
      <c r="AP45" s="10">
        <f>$AP$55*(1-EXP(-$AR$55*AP44))</f>
        <v>4.4776972188064574E-3</v>
      </c>
      <c r="AQ45" s="10">
        <f t="shared" ref="AQ45:AV45" si="9">$AP$55*(1-EXP(-$AR$55*AQ44))</f>
        <v>7.3727929807591644E-3</v>
      </c>
      <c r="AR45" s="10">
        <f t="shared" si="9"/>
        <v>9.2446434121982619E-3</v>
      </c>
      <c r="AS45" s="10">
        <f t="shared" si="9"/>
        <v>1.0454905291520506E-2</v>
      </c>
      <c r="AT45" s="10">
        <f t="shared" si="9"/>
        <v>1.1237411090028402E-2</v>
      </c>
      <c r="AU45" s="10">
        <f t="shared" si="9"/>
        <v>1.1743347313551682E-2</v>
      </c>
      <c r="AV45" s="10">
        <f t="shared" si="9"/>
        <v>1.2070464969115504E-2</v>
      </c>
      <c r="AW45" s="23" t="s">
        <v>13</v>
      </c>
      <c r="AY45" s="21" t="s">
        <v>32</v>
      </c>
      <c r="AZ45" s="10">
        <f>$AZ$55*(1-EXP(-$BB$55*AZ44))</f>
        <v>3.5996977197246785E-3</v>
      </c>
      <c r="BA45" s="10">
        <f t="shared" ref="BA45:BF45" si="10">$AZ$55*(1-EXP(-$BB$55*BA44))</f>
        <v>6.1262573599327325E-3</v>
      </c>
      <c r="BB45" s="10">
        <f t="shared" si="10"/>
        <v>7.8996017106401882E-3</v>
      </c>
      <c r="BC45" s="10">
        <f t="shared" si="10"/>
        <v>9.1442785178447363E-3</v>
      </c>
      <c r="BD45" s="10">
        <f t="shared" si="10"/>
        <v>1.0017893590842191E-2</v>
      </c>
      <c r="BE45" s="10">
        <f t="shared" si="10"/>
        <v>1.0631067461641986E-2</v>
      </c>
      <c r="BF45" s="10">
        <f t="shared" si="10"/>
        <v>1.1061442586170889E-2</v>
      </c>
      <c r="BG45" s="23" t="s">
        <v>13</v>
      </c>
    </row>
    <row r="46" spans="21:59">
      <c r="U46" s="21"/>
      <c r="V46" s="10"/>
      <c r="W46" s="10"/>
      <c r="X46" s="10"/>
      <c r="Y46" s="10"/>
      <c r="Z46" s="10"/>
      <c r="AA46" s="10"/>
      <c r="AB46" s="10"/>
      <c r="AC46" s="22"/>
      <c r="AE46" s="21" t="s">
        <v>33</v>
      </c>
      <c r="AF46" s="10">
        <f>$AF56*(1-EXP(-$AH$56*AF44))</f>
        <v>9.2600289218910913E-3</v>
      </c>
      <c r="AG46" s="10">
        <f t="shared" ref="AG46:AL46" si="11">$AF56*(1-EXP(-$AH$56*AG44))</f>
        <v>9.2600306480046524E-3</v>
      </c>
      <c r="AH46" s="10">
        <f t="shared" si="11"/>
        <v>9.2600306480049733E-3</v>
      </c>
      <c r="AI46" s="10">
        <f t="shared" si="11"/>
        <v>9.2600306480049733E-3</v>
      </c>
      <c r="AJ46" s="10">
        <f t="shared" si="11"/>
        <v>9.2600306480049733E-3</v>
      </c>
      <c r="AK46" s="10">
        <f t="shared" si="11"/>
        <v>9.2600306480049733E-3</v>
      </c>
      <c r="AL46" s="10">
        <f t="shared" si="11"/>
        <v>9.2600306480049733E-3</v>
      </c>
      <c r="AM46" s="23" t="s">
        <v>23</v>
      </c>
      <c r="AO46" s="21" t="s">
        <v>33</v>
      </c>
      <c r="AP46" s="10">
        <f>$AP$56*(1-EXP(-$AR$56*AP44))</f>
        <v>4.4288215444185956E-3</v>
      </c>
      <c r="AQ46" s="10">
        <f t="shared" ref="AQ46:AV46" si="12">$AP$56*(1-EXP(-$AR$56*AQ44))</f>
        <v>7.8038368770607771E-3</v>
      </c>
      <c r="AR46" s="10">
        <f t="shared" si="12"/>
        <v>1.0375791601659003E-2</v>
      </c>
      <c r="AS46" s="10">
        <f t="shared" si="12"/>
        <v>1.2335768210181409E-2</v>
      </c>
      <c r="AT46" s="10">
        <f t="shared" si="12"/>
        <v>1.3829382490874112E-2</v>
      </c>
      <c r="AU46" s="10">
        <f t="shared" si="12"/>
        <v>1.4967602003182996E-2</v>
      </c>
      <c r="AV46" s="10">
        <f t="shared" si="12"/>
        <v>1.5834990374429571E-2</v>
      </c>
      <c r="AW46" s="23" t="s">
        <v>23</v>
      </c>
      <c r="AY46" s="21" t="s">
        <v>33</v>
      </c>
      <c r="AZ46" s="10">
        <f>$AZ$56*(1-EXP(-$BB$56*AZ44))</f>
        <v>0.16628001700052472</v>
      </c>
      <c r="BA46" s="10">
        <f t="shared" ref="BA46:BF46" si="13">$AZ$56*(1-EXP(-$BB$56*BA44))</f>
        <v>0.20227152978847149</v>
      </c>
      <c r="BB46" s="10">
        <f t="shared" si="13"/>
        <v>0.21006193669443693</v>
      </c>
      <c r="BC46" s="10">
        <f t="shared" si="13"/>
        <v>0.21174817978508129</v>
      </c>
      <c r="BD46" s="10">
        <f t="shared" si="13"/>
        <v>0.2121131691617682</v>
      </c>
      <c r="BE46" s="10">
        <f t="shared" si="13"/>
        <v>0.21219217155818035</v>
      </c>
      <c r="BF46" s="10">
        <f t="shared" si="13"/>
        <v>0.21220927172338383</v>
      </c>
      <c r="BG46" s="23" t="s">
        <v>23</v>
      </c>
    </row>
    <row r="47" spans="21:59">
      <c r="U47" s="21" t="s">
        <v>51</v>
      </c>
      <c r="V47" s="10"/>
      <c r="W47" s="10"/>
      <c r="X47" s="10"/>
      <c r="Y47" s="10"/>
      <c r="Z47" s="10"/>
      <c r="AA47" s="10"/>
      <c r="AB47" s="10"/>
      <c r="AC47" s="22"/>
      <c r="AE47" s="21" t="s">
        <v>34</v>
      </c>
      <c r="AF47" s="10">
        <f>$AF57*(1-EXP(-$AH$57*AF44))</f>
        <v>1.797483043934206E-2</v>
      </c>
      <c r="AG47" s="10">
        <f t="shared" ref="AG47:AL47" si="14">$AF57*(1-EXP(-$AH$57*AG44))</f>
        <v>1.7974830520984763E-2</v>
      </c>
      <c r="AH47" s="10">
        <f t="shared" si="14"/>
        <v>1.7974830520984763E-2</v>
      </c>
      <c r="AI47" s="10">
        <f t="shared" si="14"/>
        <v>1.7974830520984763E-2</v>
      </c>
      <c r="AJ47" s="10">
        <f t="shared" si="14"/>
        <v>1.7974830520984763E-2</v>
      </c>
      <c r="AK47" s="10">
        <f t="shared" si="14"/>
        <v>1.7974830520984763E-2</v>
      </c>
      <c r="AL47" s="10">
        <f t="shared" si="14"/>
        <v>1.7974830520984763E-2</v>
      </c>
      <c r="AM47" s="23" t="s">
        <v>24</v>
      </c>
      <c r="AO47" s="21" t="s">
        <v>34</v>
      </c>
      <c r="AP47" s="10">
        <f>$AP$57*(1-EXP(-$AR$57*AP44))</f>
        <v>6.8070729651787199E-3</v>
      </c>
      <c r="AQ47" s="10">
        <f t="shared" ref="AQ47:AV47" si="15">$AP$57*(1-EXP(-$AR$57*AQ44))</f>
        <v>1.2052209985747369E-2</v>
      </c>
      <c r="AR47" s="10">
        <f t="shared" si="15"/>
        <v>1.6093809437563653E-2</v>
      </c>
      <c r="AS47" s="10">
        <f t="shared" si="15"/>
        <v>1.9208032395870808E-2</v>
      </c>
      <c r="AT47" s="10">
        <f t="shared" si="15"/>
        <v>2.1607672624862073E-2</v>
      </c>
      <c r="AU47" s="10">
        <f t="shared" si="15"/>
        <v>2.3456696701071224E-2</v>
      </c>
      <c r="AV47" s="10">
        <f t="shared" si="15"/>
        <v>2.488144779212887E-2</v>
      </c>
      <c r="AW47" s="23" t="s">
        <v>24</v>
      </c>
      <c r="AY47" s="21" t="s">
        <v>34</v>
      </c>
      <c r="AZ47" s="10">
        <f>$AZ$57*(1-EXP(-$BB$57*AZ44))</f>
        <v>0.36743465179736884</v>
      </c>
      <c r="BA47" s="10">
        <f t="shared" ref="BA47:BF47" si="16">$AZ$57*(1-EXP(-$BB$57*BA44))</f>
        <v>0.67247017838143697</v>
      </c>
      <c r="BB47" s="10">
        <f t="shared" si="16"/>
        <v>0.92570343230364138</v>
      </c>
      <c r="BC47" s="10">
        <f t="shared" si="16"/>
        <v>1.1359316690279104</v>
      </c>
      <c r="BD47" s="10">
        <f t="shared" si="16"/>
        <v>1.3104581612309159</v>
      </c>
      <c r="BE47" s="10">
        <f t="shared" si="16"/>
        <v>1.4553459125401553</v>
      </c>
      <c r="BF47" s="10">
        <f t="shared" si="16"/>
        <v>1.5756282846572203</v>
      </c>
      <c r="BG47" s="23" t="s">
        <v>24</v>
      </c>
    </row>
    <row r="48" spans="21:59">
      <c r="U48" s="21"/>
      <c r="V48" s="10">
        <v>0.25</v>
      </c>
      <c r="W48" s="10">
        <v>0.5</v>
      </c>
      <c r="X48" s="10">
        <v>0.75</v>
      </c>
      <c r="Y48" s="10">
        <v>1</v>
      </c>
      <c r="Z48" s="10">
        <v>1.25</v>
      </c>
      <c r="AA48" s="10">
        <v>1.5</v>
      </c>
      <c r="AB48" s="10">
        <v>1.75</v>
      </c>
      <c r="AC48" s="23" t="s">
        <v>49</v>
      </c>
      <c r="AE48" s="21"/>
      <c r="AF48" s="10"/>
      <c r="AG48" s="10"/>
      <c r="AH48" s="10"/>
      <c r="AI48" s="10"/>
      <c r="AJ48" s="10"/>
      <c r="AK48" s="10"/>
      <c r="AL48" s="10"/>
      <c r="AM48" s="22"/>
      <c r="AO48" s="21"/>
      <c r="AP48" s="10"/>
      <c r="AQ48" s="10"/>
      <c r="AR48" s="10"/>
      <c r="AS48" s="10"/>
      <c r="AT48" s="10"/>
      <c r="AU48" s="10"/>
      <c r="AV48" s="10"/>
      <c r="AW48" s="22"/>
      <c r="AY48" s="21"/>
      <c r="AZ48" s="10"/>
      <c r="BA48" s="10"/>
      <c r="BB48" s="10"/>
      <c r="BC48" s="10"/>
      <c r="BD48" s="10"/>
      <c r="BE48" s="10"/>
      <c r="BF48" s="10"/>
      <c r="BG48" s="22"/>
    </row>
    <row r="49" spans="21:59">
      <c r="U49" s="21" t="s">
        <v>32</v>
      </c>
      <c r="V49" s="10">
        <f t="shared" ref="V49:AB50" si="17">ABS(V39-V44)^2</f>
        <v>3.0185157875360169E-4</v>
      </c>
      <c r="W49" s="10">
        <f t="shared" si="17"/>
        <v>1.2977900842470733E-9</v>
      </c>
      <c r="X49" s="10">
        <f t="shared" si="17"/>
        <v>1.8850388406872641E-8</v>
      </c>
      <c r="Y49" s="10">
        <f t="shared" si="17"/>
        <v>5.9976884485489913E-9</v>
      </c>
      <c r="Z49" s="10">
        <f t="shared" si="17"/>
        <v>5.3169809013752664E-10</v>
      </c>
      <c r="AA49" s="10">
        <f t="shared" si="17"/>
        <v>2.2264665566202397E-8</v>
      </c>
      <c r="AB49" s="10">
        <f t="shared" si="17"/>
        <v>1.1924829877427768E-8</v>
      </c>
      <c r="AC49" s="22">
        <f>SUM(W49:AB49)</f>
        <v>6.0867060473436404E-8</v>
      </c>
      <c r="AE49" s="21" t="s">
        <v>51</v>
      </c>
      <c r="AF49" s="10"/>
      <c r="AG49" s="10"/>
      <c r="AH49" s="10"/>
      <c r="AI49" s="10"/>
      <c r="AJ49" s="10"/>
      <c r="AK49" s="10"/>
      <c r="AL49" s="10"/>
      <c r="AM49" s="22"/>
      <c r="AO49" s="21" t="s">
        <v>51</v>
      </c>
      <c r="AP49" s="10"/>
      <c r="AQ49" s="10"/>
      <c r="AR49" s="10"/>
      <c r="AS49" s="10"/>
      <c r="AT49" s="10"/>
      <c r="AU49" s="10"/>
      <c r="AV49" s="10"/>
      <c r="AW49" s="22"/>
      <c r="AY49" s="21" t="s">
        <v>51</v>
      </c>
      <c r="AZ49" s="10"/>
      <c r="BA49" s="10"/>
      <c r="BB49" s="10"/>
      <c r="BC49" s="10"/>
      <c r="BD49" s="10"/>
      <c r="BE49" s="10"/>
      <c r="BF49" s="10"/>
      <c r="BG49" s="22"/>
    </row>
    <row r="50" spans="21:59">
      <c r="U50" s="21" t="s">
        <v>33</v>
      </c>
      <c r="V50" s="10">
        <f t="shared" si="17"/>
        <v>5.2993112114204767E-5</v>
      </c>
      <c r="W50" s="10">
        <f t="shared" si="17"/>
        <v>7.275070095897045E-9</v>
      </c>
      <c r="X50" s="10">
        <f t="shared" si="17"/>
        <v>3.3650219668203363E-7</v>
      </c>
      <c r="Y50" s="10">
        <f t="shared" si="17"/>
        <v>3.1369932833367281E-7</v>
      </c>
      <c r="Z50" s="10">
        <f t="shared" si="17"/>
        <v>2.6052781519979149E-7</v>
      </c>
      <c r="AA50" s="10">
        <f t="shared" si="17"/>
        <v>8.9144313808703652E-8</v>
      </c>
      <c r="AB50" s="10">
        <f t="shared" si="17"/>
        <v>7.1736318048649252E-10</v>
      </c>
      <c r="AC50" s="22">
        <f>SUM(W50:AB50)</f>
        <v>1.0078660873005851E-6</v>
      </c>
      <c r="AE50" s="21"/>
      <c r="AF50" s="10">
        <v>0.25</v>
      </c>
      <c r="AG50" s="10">
        <v>0.5</v>
      </c>
      <c r="AH50" s="10">
        <v>0.75</v>
      </c>
      <c r="AI50" s="10">
        <v>1</v>
      </c>
      <c r="AJ50" s="10">
        <v>1.25</v>
      </c>
      <c r="AK50" s="10">
        <v>1.5</v>
      </c>
      <c r="AL50" s="10">
        <v>1.75</v>
      </c>
      <c r="AM50" s="23" t="s">
        <v>49</v>
      </c>
      <c r="AO50" s="21"/>
      <c r="AP50" s="10">
        <v>0.25</v>
      </c>
      <c r="AQ50" s="10">
        <v>0.5</v>
      </c>
      <c r="AR50" s="10">
        <v>0.75</v>
      </c>
      <c r="AS50" s="10">
        <v>1</v>
      </c>
      <c r="AT50" s="10">
        <v>1.25</v>
      </c>
      <c r="AU50" s="10">
        <v>1.5</v>
      </c>
      <c r="AV50" s="10">
        <v>1.75</v>
      </c>
      <c r="AW50" s="23" t="s">
        <v>49</v>
      </c>
      <c r="AY50" s="21"/>
      <c r="AZ50" s="10">
        <v>0.25</v>
      </c>
      <c r="BA50" s="10">
        <v>0.5</v>
      </c>
      <c r="BB50" s="10">
        <v>0.75</v>
      </c>
      <c r="BC50" s="10">
        <v>1</v>
      </c>
      <c r="BD50" s="10">
        <v>1.25</v>
      </c>
      <c r="BE50" s="10">
        <v>1.5</v>
      </c>
      <c r="BF50" s="10">
        <v>1.75</v>
      </c>
      <c r="BG50" s="23" t="s">
        <v>49</v>
      </c>
    </row>
    <row r="51" spans="21:59">
      <c r="U51" s="21"/>
      <c r="V51" s="10"/>
      <c r="W51" s="10"/>
      <c r="X51" s="10"/>
      <c r="Y51" s="10"/>
      <c r="Z51" s="10"/>
      <c r="AA51" s="10"/>
      <c r="AB51" s="10"/>
      <c r="AC51" s="22"/>
      <c r="AE51" s="21" t="s">
        <v>32</v>
      </c>
      <c r="AF51" s="10">
        <f>ABS(AF39-AF45)^2</f>
        <v>7.5087059025297367E-5</v>
      </c>
      <c r="AG51" s="10">
        <f t="shared" ref="AG51:AL51" si="18">ABS(AG39-AG45)^2</f>
        <v>7.6505411769766511E-6</v>
      </c>
      <c r="AH51" s="10">
        <f t="shared" si="18"/>
        <v>4.8704879575704517E-6</v>
      </c>
      <c r="AI51" s="10">
        <f t="shared" si="18"/>
        <v>1.6098734227646358E-5</v>
      </c>
      <c r="AJ51" s="10">
        <f t="shared" si="18"/>
        <v>2.3811146636552753E-5</v>
      </c>
      <c r="AK51" s="10">
        <f t="shared" si="18"/>
        <v>2.5914264894906645E-5</v>
      </c>
      <c r="AL51" s="10">
        <f t="shared" si="18"/>
        <v>3.1881169956561074E-5</v>
      </c>
      <c r="AM51" s="22">
        <f>SUM(AF51:AL51)</f>
        <v>1.8531340387551129E-4</v>
      </c>
      <c r="AO51" s="21" t="s">
        <v>32</v>
      </c>
      <c r="AP51" s="10">
        <f>ABS(AP39-AP45)^2</f>
        <v>1.6773866717787811E-5</v>
      </c>
      <c r="AQ51" s="10">
        <f t="shared" ref="AQ51:AV51" si="19">ABS(AQ39-AQ45)^2</f>
        <v>5.9010422666359444E-5</v>
      </c>
      <c r="AR51" s="10">
        <f t="shared" si="19"/>
        <v>1.2677927193465376E-4</v>
      </c>
      <c r="AS51" s="10">
        <f t="shared" si="19"/>
        <v>1.0241059062547288E-4</v>
      </c>
      <c r="AT51" s="10">
        <f t="shared" si="19"/>
        <v>1.2785878329924744E-4</v>
      </c>
      <c r="AU51" s="10">
        <f t="shared" si="19"/>
        <v>1.4000290107598769E-4</v>
      </c>
      <c r="AV51" s="10">
        <f t="shared" si="19"/>
        <v>1.4860561051409672E-4</v>
      </c>
      <c r="AW51" s="22">
        <f>SUM(AP51:AV51)</f>
        <v>7.2144144683360578E-4</v>
      </c>
      <c r="AY51" s="21" t="s">
        <v>32</v>
      </c>
      <c r="AZ51" s="10">
        <f>ABS(AZ39-AZ45)^2</f>
        <v>1.1245292777043762E-5</v>
      </c>
      <c r="BA51" s="10">
        <f t="shared" ref="BA51:BF51" si="20">ABS(BA39-BA45)^2</f>
        <v>3.2333732450020391E-5</v>
      </c>
      <c r="BB51" s="10">
        <f t="shared" si="20"/>
        <v>4.7724719741174753E-5</v>
      </c>
      <c r="BC51" s="10">
        <f t="shared" si="20"/>
        <v>6.621641154213745E-5</v>
      </c>
      <c r="BD51" s="10">
        <f t="shared" si="20"/>
        <v>8.0326531803334283E-5</v>
      </c>
      <c r="BE51" s="10">
        <f t="shared" si="20"/>
        <v>9.9278997784789708E-5</v>
      </c>
      <c r="BF51" s="10">
        <f t="shared" si="20"/>
        <v>1.2235551208715492E-4</v>
      </c>
      <c r="BG51" s="22">
        <f>SUM(AZ51:BF51)</f>
        <v>4.5948119818565525E-4</v>
      </c>
    </row>
    <row r="52" spans="21:59">
      <c r="U52" s="21" t="s">
        <v>46</v>
      </c>
      <c r="V52" s="10">
        <v>9.9459431402087965E-3</v>
      </c>
      <c r="W52" s="10" t="s">
        <v>47</v>
      </c>
      <c r="X52" s="10">
        <v>0.81152775637051855</v>
      </c>
      <c r="Y52" t="s">
        <v>87</v>
      </c>
      <c r="Z52" s="10"/>
      <c r="AA52" s="10"/>
      <c r="AB52" s="10"/>
      <c r="AC52" s="22"/>
      <c r="AE52" s="21" t="s">
        <v>33</v>
      </c>
      <c r="AF52" s="10">
        <f t="shared" ref="AF52:AL53" si="21">ABS(AF40-AF46)^2</f>
        <v>6.0582978510459367E-3</v>
      </c>
      <c r="AG52" s="10">
        <f t="shared" si="21"/>
        <v>1.5627847885347464E-5</v>
      </c>
      <c r="AH52" s="10">
        <f t="shared" si="21"/>
        <v>3.5936616897423759E-6</v>
      </c>
      <c r="AI52" s="10">
        <f t="shared" si="21"/>
        <v>1.9124069653512465E-5</v>
      </c>
      <c r="AJ52" s="10">
        <f t="shared" si="21"/>
        <v>4.0110154047139865E-5</v>
      </c>
      <c r="AK52" s="10">
        <f t="shared" si="21"/>
        <v>2.2060068922046746E-5</v>
      </c>
      <c r="AL52" s="10">
        <f t="shared" si="21"/>
        <v>6.1770551427196358E-5</v>
      </c>
      <c r="AM52" s="22">
        <f t="shared" ref="AM52:AM53" si="22">SUM(AF52:AL52)</f>
        <v>6.2205842046709229E-3</v>
      </c>
      <c r="AO52" s="21" t="s">
        <v>33</v>
      </c>
      <c r="AP52" s="10">
        <f t="shared" ref="AP52:AV53" si="23">ABS(AP40-AP46)^2</f>
        <v>7.7478302914972652E-5</v>
      </c>
      <c r="AQ52" s="10">
        <f t="shared" si="23"/>
        <v>3.4248992481224021E-4</v>
      </c>
      <c r="AR52" s="10">
        <f t="shared" si="23"/>
        <v>4.3536582571337794E-4</v>
      </c>
      <c r="AS52" s="10">
        <f t="shared" si="23"/>
        <v>4.6843680338048109E-4</v>
      </c>
      <c r="AT52" s="10">
        <f t="shared" si="23"/>
        <v>6.7779051852199363E-4</v>
      </c>
      <c r="AU52" s="10">
        <f t="shared" si="23"/>
        <v>5.5962527261257749E-4</v>
      </c>
      <c r="AV52" s="10">
        <f t="shared" si="23"/>
        <v>6.7091825915806551E-4</v>
      </c>
      <c r="AW52" s="22">
        <f t="shared" ref="AW52:AW53" si="24">SUM(AP52:AV52)</f>
        <v>3.2321049071137088E-3</v>
      </c>
      <c r="AY52" s="21" t="s">
        <v>33</v>
      </c>
      <c r="AZ52" s="10">
        <f t="shared" ref="AZ52:BF53" si="25">ABS(AZ40-AZ46)^2</f>
        <v>2.861236223581393E-2</v>
      </c>
      <c r="BA52" s="10">
        <f t="shared" si="25"/>
        <v>4.1636641896906641E-2</v>
      </c>
      <c r="BB52" s="10">
        <f t="shared" si="25"/>
        <v>4.515180297464267E-2</v>
      </c>
      <c r="BC52" s="10">
        <f t="shared" si="25"/>
        <v>4.6720208542429101E-2</v>
      </c>
      <c r="BD52" s="10">
        <f t="shared" si="25"/>
        <v>4.5588835814604968E-2</v>
      </c>
      <c r="BE52" s="10">
        <f t="shared" si="25"/>
        <v>4.7126842528605196E-2</v>
      </c>
      <c r="BF52" s="10">
        <f t="shared" si="25"/>
        <v>4.5032775005368952E-2</v>
      </c>
      <c r="BG52" s="22">
        <f t="shared" ref="BG52:BG53" si="26">SUM(AZ52:BF52)</f>
        <v>0.29986946899837147</v>
      </c>
    </row>
    <row r="53" spans="21:59">
      <c r="U53" s="21" t="s">
        <v>46</v>
      </c>
      <c r="V53" s="10">
        <v>2.9471396596530588E-3</v>
      </c>
      <c r="W53" s="10" t="s">
        <v>47</v>
      </c>
      <c r="X53" s="10">
        <v>1</v>
      </c>
      <c r="Y53" t="s">
        <v>85</v>
      </c>
      <c r="Z53" s="10"/>
      <c r="AA53" s="10"/>
      <c r="AB53" s="10"/>
      <c r="AC53" s="22"/>
      <c r="AE53" s="21" t="s">
        <v>34</v>
      </c>
      <c r="AF53" s="10">
        <f t="shared" si="21"/>
        <v>1.1511336970248169E-3</v>
      </c>
      <c r="AG53" s="10">
        <f t="shared" si="21"/>
        <v>9.7638002104249462E-5</v>
      </c>
      <c r="AH53" s="10">
        <f t="shared" si="21"/>
        <v>3.5997345683941136E-5</v>
      </c>
      <c r="AI53" s="10">
        <f t="shared" si="21"/>
        <v>6.7031280743154272E-5</v>
      </c>
      <c r="AJ53" s="10">
        <f t="shared" si="21"/>
        <v>1.3865196507605265E-4</v>
      </c>
      <c r="AK53" s="10">
        <f t="shared" si="21"/>
        <v>7.0997957440085843E-5</v>
      </c>
      <c r="AL53" s="10">
        <f t="shared" si="21"/>
        <v>2.0878792838093015E-4</v>
      </c>
      <c r="AM53" s="22">
        <f t="shared" si="22"/>
        <v>1.7702381764532306E-3</v>
      </c>
      <c r="AO53" s="21" t="s">
        <v>34</v>
      </c>
      <c r="AP53" s="10">
        <f t="shared" si="23"/>
        <v>1.5803154194590796E-4</v>
      </c>
      <c r="AQ53" s="10">
        <f t="shared" si="23"/>
        <v>3.1103910211687511E-4</v>
      </c>
      <c r="AR53" s="10">
        <f t="shared" si="23"/>
        <v>5.0384005144035434E-4</v>
      </c>
      <c r="AS53" s="10">
        <f t="shared" si="23"/>
        <v>5.1346601394284055E-4</v>
      </c>
      <c r="AT53" s="10">
        <f t="shared" si="23"/>
        <v>7.4197055469081888E-4</v>
      </c>
      <c r="AU53" s="10">
        <f t="shared" si="23"/>
        <v>6.4329773634407819E-4</v>
      </c>
      <c r="AV53" s="10">
        <f t="shared" si="23"/>
        <v>7.7314560882965004E-4</v>
      </c>
      <c r="AW53" s="22">
        <f t="shared" si="24"/>
        <v>3.6447906093105254E-3</v>
      </c>
      <c r="AY53" s="21" t="s">
        <v>34</v>
      </c>
      <c r="AZ53" s="10">
        <f t="shared" si="25"/>
        <v>0.13404824942695714</v>
      </c>
      <c r="BA53" s="10">
        <f t="shared" si="25"/>
        <v>0.44750440703854166</v>
      </c>
      <c r="BB53" s="10">
        <f t="shared" si="25"/>
        <v>0.85113805806534304</v>
      </c>
      <c r="BC53" s="10">
        <f t="shared" si="25"/>
        <v>1.2892369218059816</v>
      </c>
      <c r="BD53" s="10">
        <f t="shared" si="25"/>
        <v>1.7059880006866024</v>
      </c>
      <c r="BE53" s="10">
        <f t="shared" si="25"/>
        <v>2.1185883494583888</v>
      </c>
      <c r="BF53" s="10">
        <f t="shared" si="25"/>
        <v>2.4826044914118541</v>
      </c>
      <c r="BG53" s="22">
        <f t="shared" si="26"/>
        <v>9.0291084778936685</v>
      </c>
    </row>
    <row r="54" spans="21:59">
      <c r="U54" s="21"/>
      <c r="V54" s="10"/>
      <c r="W54" s="10"/>
      <c r="X54" s="10"/>
      <c r="Y54" s="10"/>
      <c r="Z54" s="10"/>
      <c r="AA54" s="10"/>
      <c r="AB54" s="10"/>
      <c r="AC54" s="22"/>
      <c r="AE54" s="21"/>
      <c r="AF54" s="10"/>
      <c r="AG54" s="10"/>
      <c r="AH54" s="10"/>
      <c r="AI54" s="10"/>
      <c r="AJ54" s="10"/>
      <c r="AK54" s="10"/>
      <c r="AL54" s="10"/>
      <c r="AM54" s="22"/>
      <c r="AO54" s="21"/>
      <c r="AP54" s="10"/>
      <c r="AQ54" s="10"/>
      <c r="AR54" s="10"/>
      <c r="AS54" s="10"/>
      <c r="AT54" s="10"/>
      <c r="AU54" s="10"/>
      <c r="AV54" s="10"/>
      <c r="AW54" s="22"/>
      <c r="AY54" s="21"/>
      <c r="AZ54" s="10"/>
      <c r="BA54" s="10"/>
      <c r="BB54" s="10"/>
      <c r="BC54" s="10"/>
      <c r="BD54" s="10"/>
      <c r="BE54" s="10"/>
      <c r="BF54" s="10"/>
      <c r="BG54" s="22"/>
    </row>
    <row r="55" spans="21:59">
      <c r="U55" s="21" t="s">
        <v>48</v>
      </c>
      <c r="V55" s="10">
        <f>V52*X52</f>
        <v>8.0714089215623945E-3</v>
      </c>
      <c r="W55" t="s">
        <v>87</v>
      </c>
      <c r="X55" s="10"/>
      <c r="Y55" s="10"/>
      <c r="Z55" s="10"/>
      <c r="AA55" s="10"/>
      <c r="AB55" s="10"/>
      <c r="AC55" s="22"/>
      <c r="AE55" s="21" t="s">
        <v>46</v>
      </c>
      <c r="AF55" s="10">
        <v>7.9629587084851187E-3</v>
      </c>
      <c r="AG55" s="10" t="s">
        <v>47</v>
      </c>
      <c r="AH55" s="10">
        <v>1.4117285331867844</v>
      </c>
      <c r="AI55" s="26" t="s">
        <v>13</v>
      </c>
      <c r="AJ55" s="10"/>
      <c r="AK55" s="10"/>
      <c r="AL55" s="10"/>
      <c r="AM55" s="22"/>
      <c r="AO55" s="21" t="s">
        <v>46</v>
      </c>
      <c r="AP55" s="10">
        <v>1.2668870167203373E-2</v>
      </c>
      <c r="AQ55" s="10" t="s">
        <v>47</v>
      </c>
      <c r="AR55" s="10">
        <v>1.7443628469788626</v>
      </c>
      <c r="AS55" s="26" t="s">
        <v>13</v>
      </c>
      <c r="AT55" s="10"/>
      <c r="AU55" s="10"/>
      <c r="AV55" s="10"/>
      <c r="AW55" s="22"/>
      <c r="AY55" s="21" t="s">
        <v>46</v>
      </c>
      <c r="AZ55" s="10">
        <v>1.2074703079428222E-2</v>
      </c>
      <c r="BA55" s="10" t="s">
        <v>47</v>
      </c>
      <c r="BB55" s="10">
        <v>1.4159652954448321</v>
      </c>
      <c r="BC55" s="26" t="s">
        <v>13</v>
      </c>
      <c r="BD55" s="10"/>
      <c r="BE55" s="10"/>
      <c r="BF55" s="10"/>
      <c r="BG55" s="22"/>
    </row>
    <row r="56" spans="21:59">
      <c r="U56" s="21" t="s">
        <v>48</v>
      </c>
      <c r="V56" s="10">
        <f>V53*X53</f>
        <v>2.9471396596530588E-3</v>
      </c>
      <c r="W56" t="s">
        <v>85</v>
      </c>
      <c r="X56" s="10"/>
      <c r="Y56" s="10"/>
      <c r="Z56" s="10"/>
      <c r="AA56" s="10"/>
      <c r="AB56" s="10"/>
      <c r="AC56" s="22"/>
      <c r="AE56" s="21" t="s">
        <v>46</v>
      </c>
      <c r="AF56" s="10">
        <v>9.2600306480049733E-3</v>
      </c>
      <c r="AG56" s="10" t="s">
        <v>47</v>
      </c>
      <c r="AH56" s="10">
        <v>61.981381380016515</v>
      </c>
      <c r="AI56" s="26" t="s">
        <v>23</v>
      </c>
      <c r="AJ56" s="10"/>
      <c r="AK56" s="10"/>
      <c r="AL56" s="10"/>
      <c r="AM56" s="22"/>
      <c r="AO56" s="21" t="s">
        <v>46</v>
      </c>
      <c r="AP56" s="10">
        <v>1.8612967026681301E-2</v>
      </c>
      <c r="AQ56" s="10" t="s">
        <v>47</v>
      </c>
      <c r="AR56" s="10">
        <v>1.0869346571507992</v>
      </c>
      <c r="AS56" s="26" t="s">
        <v>23</v>
      </c>
      <c r="AT56" s="10"/>
      <c r="AU56" s="10"/>
      <c r="AV56" s="10"/>
      <c r="AW56" s="22"/>
      <c r="AY56" s="21" t="s">
        <v>46</v>
      </c>
      <c r="AZ56" s="10">
        <v>0.21221399555391912</v>
      </c>
      <c r="BA56" s="10" t="s">
        <v>47</v>
      </c>
      <c r="BB56" s="10">
        <v>6.1215602474152933</v>
      </c>
      <c r="BC56" s="26" t="s">
        <v>23</v>
      </c>
      <c r="BD56" s="10"/>
      <c r="BE56" s="10"/>
      <c r="BF56" s="10"/>
      <c r="BG56" s="22"/>
    </row>
    <row r="57" spans="21:59">
      <c r="AE57" s="21" t="s">
        <v>46</v>
      </c>
      <c r="AF57" s="10">
        <v>1.7974830520984763E-2</v>
      </c>
      <c r="AG57" s="10" t="s">
        <v>47</v>
      </c>
      <c r="AH57" s="10">
        <v>76.839543547805164</v>
      </c>
      <c r="AI57" s="26" t="s">
        <v>24</v>
      </c>
      <c r="AJ57" s="10"/>
      <c r="AK57" s="10"/>
      <c r="AL57" s="10"/>
      <c r="AM57" s="22"/>
      <c r="AO57" s="21" t="s">
        <v>46</v>
      </c>
      <c r="AP57" s="10">
        <v>2.9665904362572694E-2</v>
      </c>
      <c r="AQ57" s="10" t="s">
        <v>47</v>
      </c>
      <c r="AR57" s="10">
        <v>1.0426433920171883</v>
      </c>
      <c r="AS57" s="26" t="s">
        <v>24</v>
      </c>
      <c r="AT57" s="10"/>
      <c r="AU57" s="10"/>
      <c r="AV57" s="10"/>
      <c r="AW57" s="22"/>
      <c r="AY57" s="21" t="s">
        <v>46</v>
      </c>
      <c r="AZ57" s="10">
        <v>2.1636236546578407</v>
      </c>
      <c r="BA57" s="10" t="s">
        <v>47</v>
      </c>
      <c r="BB57" s="10">
        <v>0.74446893670130643</v>
      </c>
      <c r="BC57" s="26" t="s">
        <v>24</v>
      </c>
      <c r="BD57" s="10"/>
      <c r="BE57" s="10"/>
      <c r="BF57" s="10"/>
      <c r="BG57" s="22"/>
    </row>
    <row r="58" spans="21:59">
      <c r="V58">
        <f>V55/MAX(V55:V56)</f>
        <v>1</v>
      </c>
      <c r="AE58" s="21"/>
      <c r="AF58" s="10"/>
      <c r="AG58" s="10"/>
      <c r="AH58" s="10"/>
      <c r="AI58" s="10"/>
      <c r="AJ58" s="10"/>
      <c r="AK58" s="10"/>
      <c r="AL58" s="10"/>
      <c r="AM58" s="22"/>
      <c r="AO58" s="21"/>
      <c r="AP58" s="10"/>
      <c r="AQ58" s="10"/>
      <c r="AR58" s="10"/>
      <c r="AS58" s="10"/>
      <c r="AT58" s="10"/>
      <c r="AU58" s="10"/>
      <c r="AV58" s="10"/>
      <c r="AW58" s="22"/>
      <c r="AY58" s="21"/>
      <c r="AZ58" s="10"/>
      <c r="BA58" s="10"/>
      <c r="BB58" s="10"/>
      <c r="BC58" s="10"/>
      <c r="BD58" s="10"/>
      <c r="BE58" s="10"/>
      <c r="BF58" s="10"/>
      <c r="BG58" s="22"/>
    </row>
    <row r="59" spans="21:59">
      <c r="V59">
        <f>V56/MAX(V55:V56)</f>
        <v>0.3651332361293097</v>
      </c>
      <c r="AE59" s="21" t="s">
        <v>48</v>
      </c>
      <c r="AF59" s="10">
        <f>AF55*AH55</f>
        <v>1.1241536017356628E-2</v>
      </c>
      <c r="AG59" s="26" t="s">
        <v>13</v>
      </c>
      <c r="AH59" s="10"/>
      <c r="AI59" s="10"/>
      <c r="AJ59" s="10" t="s">
        <v>53</v>
      </c>
      <c r="AK59" s="10">
        <f>AF59/MAX($V$55:$V$56)</f>
        <v>1.3927600653865257</v>
      </c>
      <c r="AL59" s="10"/>
      <c r="AM59" s="22"/>
      <c r="AO59" s="21" t="s">
        <v>48</v>
      </c>
      <c r="AP59" s="10">
        <f>AP55*AR55</f>
        <v>2.2099106432868453E-2</v>
      </c>
      <c r="AQ59" s="26" t="s">
        <v>13</v>
      </c>
      <c r="AR59" s="10"/>
      <c r="AS59" s="10"/>
      <c r="AT59" s="10" t="s">
        <v>53</v>
      </c>
      <c r="AU59" s="10">
        <f>AP59/MAX($V$55:$V$56)</f>
        <v>2.737949055440831</v>
      </c>
      <c r="AV59" s="10"/>
      <c r="AW59" s="22"/>
      <c r="AY59" s="21" t="s">
        <v>48</v>
      </c>
      <c r="AZ59" s="10">
        <f>AZ55*BB55</f>
        <v>1.7097360513271206E-2</v>
      </c>
      <c r="BA59" s="26" t="s">
        <v>13</v>
      </c>
      <c r="BB59" s="10"/>
      <c r="BC59" s="10"/>
      <c r="BD59" s="10" t="s">
        <v>53</v>
      </c>
      <c r="BE59" s="10">
        <f>AZ59/MAX($V$55:$V$56)</f>
        <v>2.1182622116439176</v>
      </c>
      <c r="BF59" s="10"/>
      <c r="BG59" s="22"/>
    </row>
    <row r="60" spans="21:59">
      <c r="AE60" s="21" t="s">
        <v>48</v>
      </c>
      <c r="AF60" s="10">
        <f t="shared" ref="AF60:AF61" si="27">AF56*AH56</f>
        <v>0.57394949118463767</v>
      </c>
      <c r="AG60" s="26" t="s">
        <v>23</v>
      </c>
      <c r="AH60" s="10"/>
      <c r="AI60" s="10"/>
      <c r="AJ60" s="10" t="s">
        <v>53</v>
      </c>
      <c r="AK60" s="10">
        <f>AF60/MAX($V$55:$V$56)</f>
        <v>71.108959632977857</v>
      </c>
      <c r="AL60" s="10"/>
      <c r="AM60" s="22"/>
      <c r="AO60" s="21" t="s">
        <v>48</v>
      </c>
      <c r="AP60" s="10">
        <f t="shared" ref="AP60:AP61" si="28">AP56*AR56</f>
        <v>2.0231078933704971E-2</v>
      </c>
      <c r="AQ60" s="26" t="s">
        <v>23</v>
      </c>
      <c r="AR60" s="10"/>
      <c r="AS60" s="10"/>
      <c r="AT60" s="10" t="s">
        <v>53</v>
      </c>
      <c r="AU60" s="10">
        <f>AP60/MAX($V$55:$V$56)</f>
        <v>2.5065114567121709</v>
      </c>
      <c r="AV60" s="10"/>
      <c r="AW60" s="22"/>
      <c r="AY60" s="21" t="s">
        <v>48</v>
      </c>
      <c r="AZ60" s="10">
        <f t="shared" ref="AZ60:AZ61" si="29">AZ56*BB56</f>
        <v>1.2990807591280371</v>
      </c>
      <c r="BA60" s="26" t="s">
        <v>23</v>
      </c>
      <c r="BB60" s="10"/>
      <c r="BC60" s="10"/>
      <c r="BD60" s="10" t="s">
        <v>53</v>
      </c>
      <c r="BE60" s="10">
        <f>AZ60/MAX($V$55:$V$56)</f>
        <v>160.94845048150182</v>
      </c>
      <c r="BF60" s="10"/>
      <c r="BG60" s="22"/>
    </row>
    <row r="61" spans="21:59">
      <c r="AE61" s="27" t="s">
        <v>48</v>
      </c>
      <c r="AF61" s="28">
        <f t="shared" si="27"/>
        <v>1.3811777725816261</v>
      </c>
      <c r="AG61" s="29" t="s">
        <v>24</v>
      </c>
      <c r="AH61" s="28"/>
      <c r="AI61" s="28"/>
      <c r="AJ61" s="28" t="s">
        <v>53</v>
      </c>
      <c r="AK61" s="28">
        <f>AF61/MAX($V$55:$V$56)</f>
        <v>171.11978664491571</v>
      </c>
      <c r="AL61" s="28"/>
      <c r="AM61" s="30"/>
      <c r="AO61" s="27" t="s">
        <v>48</v>
      </c>
      <c r="AP61" s="28">
        <f t="shared" si="28"/>
        <v>3.0930959151850297E-2</v>
      </c>
      <c r="AQ61" s="29" t="s">
        <v>24</v>
      </c>
      <c r="AR61" s="28"/>
      <c r="AS61" s="28"/>
      <c r="AT61" s="28" t="s">
        <v>53</v>
      </c>
      <c r="AU61" s="28">
        <f>AP61/MAX($V$55:$V$56)</f>
        <v>3.8321635605922126</v>
      </c>
      <c r="AV61" s="28"/>
      <c r="AW61" s="30"/>
      <c r="AY61" s="27" t="s">
        <v>48</v>
      </c>
      <c r="AZ61" s="28">
        <f t="shared" si="29"/>
        <v>1.6107506016049173</v>
      </c>
      <c r="BA61" s="29" t="s">
        <v>24</v>
      </c>
      <c r="BB61" s="28"/>
      <c r="BC61" s="28"/>
      <c r="BD61" s="28" t="s">
        <v>53</v>
      </c>
      <c r="BE61" s="28">
        <f>AZ61/MAX($V$55:$V$56)</f>
        <v>199.56250727204167</v>
      </c>
      <c r="BF61" s="28"/>
      <c r="BG61" s="30"/>
    </row>
    <row r="63" spans="21:59">
      <c r="V63">
        <f>AVERAGE(V55:V56)</f>
        <v>5.5092742906077269E-3</v>
      </c>
    </row>
    <row r="65" spans="25:36">
      <c r="AI65" t="s">
        <v>55</v>
      </c>
      <c r="AJ65" t="s">
        <v>49</v>
      </c>
    </row>
    <row r="66" spans="25:36">
      <c r="AH66" t="s">
        <v>13</v>
      </c>
      <c r="AI66">
        <v>1.7097360513271206E-2</v>
      </c>
      <c r="AJ66">
        <v>3.4917859637091204E-5</v>
      </c>
    </row>
    <row r="67" spans="25:36">
      <c r="AH67" t="s">
        <v>23</v>
      </c>
      <c r="AI67">
        <v>1.2990807591280371</v>
      </c>
      <c r="AJ67">
        <v>4.1642404466364447E-6</v>
      </c>
    </row>
    <row r="68" spans="25:36">
      <c r="AH68" t="s">
        <v>24</v>
      </c>
      <c r="AI68">
        <v>1.6107506016049173</v>
      </c>
      <c r="AJ68">
        <v>1.7053540801159952E-5</v>
      </c>
    </row>
    <row r="71" spans="25:36">
      <c r="AG71" t="s">
        <v>13</v>
      </c>
    </row>
    <row r="72" spans="25:36">
      <c r="AG72" t="s">
        <v>23</v>
      </c>
    </row>
    <row r="73" spans="25:36">
      <c r="Y73" t="s">
        <v>124</v>
      </c>
      <c r="AG73" t="s">
        <v>24</v>
      </c>
    </row>
    <row r="74" spans="25:36">
      <c r="Y74">
        <v>0.25</v>
      </c>
      <c r="Z74" t="s">
        <v>3</v>
      </c>
      <c r="AA74" t="s">
        <v>4</v>
      </c>
    </row>
    <row r="75" spans="25:36">
      <c r="Y75" s="2"/>
      <c r="Z75" s="3" t="s">
        <v>0</v>
      </c>
      <c r="AA75" s="3" t="s">
        <v>1</v>
      </c>
      <c r="AB75" s="4" t="s">
        <v>2</v>
      </c>
    </row>
    <row r="76" spans="25:36" ht="24">
      <c r="Y76" s="5">
        <v>1</v>
      </c>
      <c r="Z76" s="1" t="s">
        <v>78</v>
      </c>
      <c r="AA76" s="1">
        <v>2.0499999999999998</v>
      </c>
      <c r="AB76" s="6">
        <v>35015.412100000001</v>
      </c>
      <c r="AC76">
        <v>4.3</v>
      </c>
      <c r="AD76" t="s">
        <v>85</v>
      </c>
    </row>
    <row r="77" spans="25:36" ht="24">
      <c r="Y77" s="5">
        <v>2</v>
      </c>
      <c r="Z77" s="1" t="s">
        <v>79</v>
      </c>
      <c r="AA77" s="1">
        <v>2</v>
      </c>
      <c r="AB77" s="6">
        <v>34197.751300000004</v>
      </c>
      <c r="AC77">
        <v>4.08</v>
      </c>
      <c r="AD77" t="s">
        <v>86</v>
      </c>
    </row>
    <row r="78" spans="25:36" ht="24">
      <c r="Y78" s="5">
        <v>3</v>
      </c>
      <c r="Z78" s="1" t="s">
        <v>80</v>
      </c>
      <c r="AA78" s="1">
        <v>1.98</v>
      </c>
      <c r="AB78" s="6">
        <v>33803.092299999997</v>
      </c>
      <c r="AC78">
        <v>3.82</v>
      </c>
      <c r="AD78" t="s">
        <v>87</v>
      </c>
    </row>
    <row r="79" spans="25:36" ht="24">
      <c r="Y79" s="5">
        <v>4</v>
      </c>
      <c r="Z79" s="1" t="s">
        <v>81</v>
      </c>
      <c r="AA79" s="1">
        <v>1.89</v>
      </c>
      <c r="AB79" s="6">
        <v>32397.176299999999</v>
      </c>
      <c r="AC79">
        <v>3.68</v>
      </c>
      <c r="AD79" t="s">
        <v>85</v>
      </c>
    </row>
    <row r="80" spans="25:36" ht="24">
      <c r="Y80" s="5">
        <v>5</v>
      </c>
      <c r="Z80" s="1" t="s">
        <v>82</v>
      </c>
      <c r="AA80" s="1">
        <v>8.9</v>
      </c>
      <c r="AB80" s="6">
        <v>152312.8805</v>
      </c>
      <c r="AC80">
        <v>3.23</v>
      </c>
      <c r="AD80" t="s">
        <v>88</v>
      </c>
    </row>
    <row r="81" spans="25:30" ht="24">
      <c r="Y81" s="5">
        <v>6</v>
      </c>
      <c r="Z81" s="1" t="s">
        <v>83</v>
      </c>
      <c r="AA81" s="1">
        <v>0.8</v>
      </c>
      <c r="AB81" s="6">
        <v>13671.796899999999</v>
      </c>
      <c r="AC81">
        <v>1.07</v>
      </c>
      <c r="AD81" t="s">
        <v>11</v>
      </c>
    </row>
    <row r="82" spans="25:30" ht="24">
      <c r="Y82" s="7">
        <v>7</v>
      </c>
      <c r="Z82" s="8" t="s">
        <v>84</v>
      </c>
      <c r="AA82" s="8">
        <v>1.38</v>
      </c>
      <c r="AB82" s="9">
        <v>23607.356500000002</v>
      </c>
      <c r="AC82">
        <v>0.89</v>
      </c>
      <c r="AD82" t="s">
        <v>11</v>
      </c>
    </row>
    <row r="83" spans="25:30">
      <c r="Y83" s="32">
        <v>2080</v>
      </c>
    </row>
    <row r="84" spans="25:30">
      <c r="Y84">
        <v>0.25</v>
      </c>
      <c r="Z84" s="10" t="s">
        <v>3</v>
      </c>
      <c r="AA84" s="10" t="s">
        <v>4</v>
      </c>
      <c r="AB84" s="10"/>
    </row>
    <row r="85" spans="25:30">
      <c r="Y85" s="2"/>
      <c r="Z85" s="3" t="s">
        <v>0</v>
      </c>
      <c r="AA85" s="3" t="s">
        <v>1</v>
      </c>
      <c r="AB85" s="4" t="s">
        <v>2</v>
      </c>
    </row>
    <row r="86" spans="25:30" ht="24">
      <c r="Y86" s="5">
        <v>1</v>
      </c>
      <c r="Z86" s="1" t="s">
        <v>78</v>
      </c>
      <c r="AA86" s="1">
        <v>0.25</v>
      </c>
      <c r="AB86" s="6">
        <v>57280.035799999998</v>
      </c>
      <c r="AC86">
        <v>4.3</v>
      </c>
      <c r="AD86" t="s">
        <v>85</v>
      </c>
    </row>
    <row r="87" spans="25:30" ht="24">
      <c r="Y87" s="5">
        <v>2</v>
      </c>
      <c r="Z87" s="1" t="s">
        <v>79</v>
      </c>
      <c r="AA87" s="1">
        <v>0.18</v>
      </c>
      <c r="AB87" s="6">
        <v>40418.345699999998</v>
      </c>
      <c r="AC87">
        <v>4.08</v>
      </c>
      <c r="AD87" t="s">
        <v>86</v>
      </c>
    </row>
    <row r="88" spans="25:30" ht="24">
      <c r="Y88" s="5">
        <v>3</v>
      </c>
      <c r="Z88" s="1" t="s">
        <v>80</v>
      </c>
      <c r="AA88" s="1">
        <v>0.09</v>
      </c>
      <c r="AB88" s="6">
        <v>19552.948400000001</v>
      </c>
      <c r="AC88">
        <v>3.82</v>
      </c>
      <c r="AD88" t="s">
        <v>87</v>
      </c>
    </row>
    <row r="89" spans="25:30" ht="24">
      <c r="Y89" s="5">
        <v>4</v>
      </c>
      <c r="Z89" s="1" t="s">
        <v>81</v>
      </c>
      <c r="AA89" s="1">
        <v>0.22</v>
      </c>
      <c r="AB89" s="6">
        <v>50305.333299999998</v>
      </c>
      <c r="AC89">
        <v>3.68</v>
      </c>
      <c r="AD89" t="s">
        <v>85</v>
      </c>
    </row>
    <row r="90" spans="25:30" ht="24">
      <c r="Y90" s="5">
        <v>5</v>
      </c>
      <c r="Z90" s="1" t="s">
        <v>82</v>
      </c>
      <c r="AA90" s="1">
        <v>1.1000000000000001</v>
      </c>
      <c r="AB90" s="6">
        <v>250747.6048</v>
      </c>
      <c r="AC90">
        <v>3.23</v>
      </c>
      <c r="AD90" t="s">
        <v>88</v>
      </c>
    </row>
    <row r="91" spans="25:30" ht="24">
      <c r="Y91" s="5">
        <v>6</v>
      </c>
      <c r="Z91" s="1" t="s">
        <v>83</v>
      </c>
      <c r="AA91" s="1">
        <v>0.06</v>
      </c>
      <c r="AB91" s="6">
        <v>13503.302600000001</v>
      </c>
      <c r="AC91">
        <v>1.07</v>
      </c>
      <c r="AD91" t="s">
        <v>11</v>
      </c>
    </row>
    <row r="92" spans="25:30" ht="24">
      <c r="Y92" s="7">
        <v>7</v>
      </c>
      <c r="Z92" s="8" t="s">
        <v>84</v>
      </c>
      <c r="AA92" s="8">
        <v>0.1</v>
      </c>
      <c r="AB92" s="9">
        <v>22802.8577</v>
      </c>
      <c r="AC92">
        <v>0.89</v>
      </c>
      <c r="AD92" t="s">
        <v>11</v>
      </c>
    </row>
    <row r="94" spans="25:30">
      <c r="Y94" s="33">
        <v>8020</v>
      </c>
    </row>
    <row r="95" spans="25:30">
      <c r="Y95" s="2"/>
      <c r="Z95" s="3" t="s">
        <v>0</v>
      </c>
      <c r="AA95" s="3" t="s">
        <v>1</v>
      </c>
      <c r="AB95" s="4" t="s">
        <v>2</v>
      </c>
    </row>
    <row r="96" spans="25:30" ht="24">
      <c r="Y96" s="5">
        <v>1</v>
      </c>
      <c r="Z96" s="1" t="s">
        <v>78</v>
      </c>
      <c r="AA96" s="1">
        <v>3.12</v>
      </c>
      <c r="AB96" s="6">
        <v>12066.3717</v>
      </c>
      <c r="AC96">
        <v>4.3</v>
      </c>
      <c r="AD96" t="s">
        <v>85</v>
      </c>
    </row>
    <row r="97" spans="25:31" ht="24">
      <c r="Y97" s="5">
        <v>2</v>
      </c>
      <c r="Z97" s="1" t="s">
        <v>79</v>
      </c>
      <c r="AA97" s="1">
        <v>2.11</v>
      </c>
      <c r="AB97" s="6">
        <v>8188.0582000000004</v>
      </c>
      <c r="AC97">
        <v>4.08</v>
      </c>
      <c r="AD97" t="s">
        <v>86</v>
      </c>
    </row>
    <row r="98" spans="25:31" ht="24">
      <c r="Y98" s="5">
        <v>3</v>
      </c>
      <c r="Z98" s="1" t="s">
        <v>80</v>
      </c>
      <c r="AA98" s="1">
        <v>3.73</v>
      </c>
      <c r="AB98" s="6">
        <v>14455.9395</v>
      </c>
      <c r="AC98">
        <v>3.82</v>
      </c>
      <c r="AD98" t="s">
        <v>87</v>
      </c>
    </row>
    <row r="99" spans="25:31" ht="24">
      <c r="Y99" s="5">
        <v>4</v>
      </c>
      <c r="Z99" s="1" t="s">
        <v>81</v>
      </c>
      <c r="AA99" s="1">
        <v>3.3</v>
      </c>
      <c r="AB99" s="6">
        <v>12790.929899999999</v>
      </c>
      <c r="AC99">
        <v>3.68</v>
      </c>
      <c r="AD99" t="s">
        <v>85</v>
      </c>
    </row>
    <row r="100" spans="25:31" ht="24">
      <c r="Y100" s="5">
        <v>5</v>
      </c>
      <c r="Z100" s="1" t="s">
        <v>82</v>
      </c>
      <c r="AA100" s="1">
        <v>16.21</v>
      </c>
      <c r="AB100" s="6">
        <v>62742.6178</v>
      </c>
      <c r="AC100">
        <v>3.23</v>
      </c>
      <c r="AD100" t="s">
        <v>88</v>
      </c>
      <c r="AE100" s="33">
        <v>12</v>
      </c>
    </row>
    <row r="101" spans="25:31" ht="24">
      <c r="Y101" s="5">
        <v>6</v>
      </c>
      <c r="Z101" s="1" t="s">
        <v>83</v>
      </c>
      <c r="AA101" s="1">
        <v>0.94</v>
      </c>
      <c r="AB101" s="6">
        <v>3623.0542</v>
      </c>
      <c r="AC101">
        <v>1.07</v>
      </c>
      <c r="AD101" t="s">
        <v>11</v>
      </c>
    </row>
    <row r="102" spans="25:31" ht="24">
      <c r="Y102" s="7">
        <v>7</v>
      </c>
      <c r="Z102" s="8" t="s">
        <v>84</v>
      </c>
      <c r="AA102" s="8">
        <v>1.59</v>
      </c>
      <c r="AB102" s="9">
        <v>6156.6053000000002</v>
      </c>
      <c r="AC102">
        <v>0.89</v>
      </c>
      <c r="AD102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1EF6-961C-423D-A643-801F61ACA7CB}">
  <dimension ref="C4:BG76"/>
  <sheetViews>
    <sheetView topLeftCell="A7" zoomScale="85" zoomScaleNormal="85" workbookViewId="0">
      <selection activeCell="D25" sqref="D25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9" max="29" width="18.6640625" customWidth="1"/>
    <col min="32" max="32" width="12" bestFit="1" customWidth="1"/>
    <col min="49" max="49" width="12" bestFit="1" customWidth="1"/>
  </cols>
  <sheetData>
    <row r="4" spans="3:21">
      <c r="C4" t="s">
        <v>38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28</v>
      </c>
      <c r="D6">
        <v>4.0750690512894036E-4</v>
      </c>
      <c r="E6">
        <v>8.2289430996569082E-4</v>
      </c>
      <c r="F6">
        <v>2.0513573878224575E-4</v>
      </c>
      <c r="G6">
        <v>2.6136926222135965E-3</v>
      </c>
      <c r="H6">
        <v>1.912373228786934E-3</v>
      </c>
      <c r="I6">
        <v>5.9177650496853229E-4</v>
      </c>
      <c r="J6">
        <v>1.1910381687015301E-3</v>
      </c>
    </row>
    <row r="7" spans="3:21">
      <c r="C7" t="s">
        <v>29</v>
      </c>
      <c r="D7">
        <v>-7.0964991105699612E-3</v>
      </c>
      <c r="E7">
        <v>-6.770412457083862E-3</v>
      </c>
      <c r="F7">
        <v>-4.4789898682275377E-3</v>
      </c>
      <c r="G7">
        <v>5.5860197289713659E-4</v>
      </c>
      <c r="H7">
        <v>1.3983582506556945E-3</v>
      </c>
      <c r="I7">
        <v>-1.361826539478411E-3</v>
      </c>
      <c r="J7">
        <v>-4.9128824797396104E-3</v>
      </c>
    </row>
    <row r="8" spans="3:21">
      <c r="C8" t="s">
        <v>30</v>
      </c>
      <c r="D8">
        <v>-5.3323511351983524E-3</v>
      </c>
      <c r="E8">
        <v>-3.547928559180688E-3</v>
      </c>
      <c r="F8">
        <v>-7.4231792245197845E-4</v>
      </c>
      <c r="G8">
        <v>1.513836525865318E-3</v>
      </c>
      <c r="H8">
        <v>-4.1099007006207915E-4</v>
      </c>
      <c r="I8">
        <v>-1.0413229572911965E-3</v>
      </c>
      <c r="J8">
        <v>-1.3796634861333004E-3</v>
      </c>
    </row>
    <row r="9" spans="3:21">
      <c r="C9" t="s">
        <v>31</v>
      </c>
      <c r="D9">
        <v>5.4776326084672621E-4</v>
      </c>
      <c r="E9">
        <v>5.6527925537703117E-4</v>
      </c>
      <c r="F9">
        <v>1.395625721830221E-3</v>
      </c>
      <c r="G9">
        <v>2.432431364629188E-3</v>
      </c>
      <c r="H9">
        <v>1.9376976514228947E-3</v>
      </c>
      <c r="I9">
        <v>1.4356657003388546E-3</v>
      </c>
      <c r="J9">
        <v>3.5456122553054453E-3</v>
      </c>
    </row>
    <row r="10" spans="3:21">
      <c r="C10" t="s">
        <v>32</v>
      </c>
      <c r="D10">
        <v>3.8035223577454077E-4</v>
      </c>
      <c r="E10">
        <v>7.6894568761486602E-4</v>
      </c>
      <c r="F10">
        <v>5.6214576467179941E-3</v>
      </c>
      <c r="G10">
        <v>4.0119407846974887E-3</v>
      </c>
      <c r="H10">
        <v>1.6472436433228314E-4</v>
      </c>
      <c r="I10">
        <v>2.7408621260824927E-3</v>
      </c>
      <c r="J10">
        <v>5.1832876818876392E-3</v>
      </c>
    </row>
    <row r="11" spans="3:21">
      <c r="C11" t="s">
        <v>33</v>
      </c>
      <c r="D11">
        <v>4.8068128303018062E-3</v>
      </c>
      <c r="E11">
        <v>4.0278797165601158E-3</v>
      </c>
      <c r="F11">
        <v>3.5701949189421997E-3</v>
      </c>
      <c r="G11">
        <v>3.9661374750142126E-3</v>
      </c>
      <c r="H11">
        <v>4.4798057388625388E-3</v>
      </c>
      <c r="I11">
        <v>4.6124526877416808E-3</v>
      </c>
      <c r="J11">
        <v>6.9481170306007955E-3</v>
      </c>
    </row>
    <row r="12" spans="3:21">
      <c r="C12" t="s">
        <v>34</v>
      </c>
      <c r="D12">
        <v>1.0848860812235947E-2</v>
      </c>
      <c r="E12">
        <v>9.2030716825758432E-3</v>
      </c>
      <c r="F12">
        <v>8.9941254327735067E-3</v>
      </c>
      <c r="G12">
        <v>7.6497595549574046E-3</v>
      </c>
      <c r="H12">
        <v>6.1891797314767563E-3</v>
      </c>
      <c r="I12">
        <v>7.749808542038974E-3</v>
      </c>
      <c r="J12">
        <v>1.227784286395789E-2</v>
      </c>
    </row>
    <row r="13" spans="3:21">
      <c r="C13" t="s">
        <v>35</v>
      </c>
      <c r="D13">
        <v>2.1915439737713628E-3</v>
      </c>
      <c r="E13">
        <v>7.4534739489780883E-4</v>
      </c>
      <c r="F13">
        <v>7.1039267927524284E-4</v>
      </c>
      <c r="G13">
        <v>1.8582725978725483E-3</v>
      </c>
      <c r="H13">
        <v>1.4856620259258385E-3</v>
      </c>
      <c r="I13">
        <v>1.4072931888116501E-3</v>
      </c>
      <c r="J13">
        <v>2.4377560004584702E-3</v>
      </c>
    </row>
    <row r="15" spans="3:21">
      <c r="C15" t="s">
        <v>39</v>
      </c>
      <c r="L15" t="s">
        <v>41</v>
      </c>
      <c r="U15" t="s">
        <v>44</v>
      </c>
    </row>
    <row r="16" spans="3:21">
      <c r="D16">
        <v>0.25</v>
      </c>
      <c r="E16">
        <v>0.5</v>
      </c>
      <c r="F16">
        <v>0.75</v>
      </c>
      <c r="G16">
        <v>1</v>
      </c>
      <c r="H16">
        <v>1.25</v>
      </c>
      <c r="I16">
        <v>1.5</v>
      </c>
      <c r="J16">
        <v>1.75</v>
      </c>
      <c r="M16">
        <v>0.25</v>
      </c>
      <c r="N16">
        <v>0.5</v>
      </c>
      <c r="O16">
        <v>0.75</v>
      </c>
      <c r="P16">
        <v>1</v>
      </c>
      <c r="Q16">
        <v>1.25</v>
      </c>
      <c r="R16">
        <v>1.5</v>
      </c>
      <c r="S16">
        <v>1.75</v>
      </c>
      <c r="U16">
        <f>_xlfn.T.INV.2T(0.05,2)</f>
        <v>4.3026527297494637</v>
      </c>
    </row>
    <row r="17" spans="3:29">
      <c r="C17" t="s">
        <v>28</v>
      </c>
      <c r="D17">
        <v>4.4774903011651985E-3</v>
      </c>
      <c r="E17">
        <v>3.0556907514951437E-3</v>
      </c>
      <c r="F17">
        <v>3.9328964974686357E-3</v>
      </c>
      <c r="G17">
        <v>1.4146002974099914E-3</v>
      </c>
      <c r="H17">
        <v>4.6697909645590334E-3</v>
      </c>
      <c r="I17">
        <v>3.7025258783042261E-3</v>
      </c>
      <c r="J17">
        <v>2.99729872213089E-3</v>
      </c>
      <c r="L17" t="s">
        <v>28</v>
      </c>
      <c r="M17">
        <f>AVERAGE(D6,D17,D28)</f>
        <v>2.5088112594457072E-3</v>
      </c>
      <c r="N17">
        <f t="shared" ref="N17:S24" si="0">AVERAGE(E6,E17,E28)</f>
        <v>2.063874462241115E-3</v>
      </c>
      <c r="O17">
        <f t="shared" si="0"/>
        <v>2.2269950835076741E-3</v>
      </c>
      <c r="P17">
        <f t="shared" si="0"/>
        <v>2.7735711746288421E-3</v>
      </c>
      <c r="Q17">
        <f t="shared" si="0"/>
        <v>2.9761454216532847E-3</v>
      </c>
      <c r="R17">
        <f t="shared" si="0"/>
        <v>2.3766935589253032E-3</v>
      </c>
      <c r="S17">
        <f t="shared" si="0"/>
        <v>2.6879613008686169E-3</v>
      </c>
    </row>
    <row r="18" spans="3:29">
      <c r="C18" t="s">
        <v>29</v>
      </c>
      <c r="D18">
        <v>9.249108652335301E-3</v>
      </c>
      <c r="E18">
        <v>2.2212476112355821E-3</v>
      </c>
      <c r="F18">
        <v>4.5828523150925286E-3</v>
      </c>
      <c r="G18">
        <v>-1.9149357370955762E-3</v>
      </c>
      <c r="H18">
        <v>5.529875082698775E-3</v>
      </c>
      <c r="I18">
        <v>5.4255466592397095E-3</v>
      </c>
      <c r="J18">
        <v>4.0588762176058399E-3</v>
      </c>
      <c r="L18" t="s">
        <v>29</v>
      </c>
      <c r="M18">
        <f t="shared" ref="M18:M24" si="1">AVERAGE(D7,D18,D29)</f>
        <v>2.1947127897064254E-3</v>
      </c>
      <c r="N18">
        <f t="shared" si="0"/>
        <v>-5.694906063578388E-4</v>
      </c>
      <c r="O18">
        <f t="shared" si="0"/>
        <v>1.6118234981756909E-3</v>
      </c>
      <c r="P18">
        <f t="shared" si="0"/>
        <v>5.8035600538102145E-4</v>
      </c>
      <c r="Q18">
        <f t="shared" si="0"/>
        <v>1.6988647242383444E-3</v>
      </c>
      <c r="R18">
        <f t="shared" si="0"/>
        <v>1.9981644640096586E-3</v>
      </c>
      <c r="S18">
        <f t="shared" si="0"/>
        <v>1.9154293333439529E-3</v>
      </c>
    </row>
    <row r="19" spans="3:29">
      <c r="C19" t="s">
        <v>30</v>
      </c>
      <c r="D19">
        <v>5.8576349787147078E-3</v>
      </c>
      <c r="E19">
        <v>2.6677974565074225E-3</v>
      </c>
      <c r="F19">
        <v>4.2517853169456721E-3</v>
      </c>
      <c r="G19">
        <v>-7.9554136920413339E-4</v>
      </c>
      <c r="H19">
        <v>4.2631220517445334E-3</v>
      </c>
      <c r="I19">
        <v>4.8761087302562527E-3</v>
      </c>
      <c r="J19">
        <v>7.9948752225721641E-4</v>
      </c>
      <c r="L19" t="s">
        <v>30</v>
      </c>
      <c r="M19">
        <f t="shared" si="1"/>
        <v>1.6092646936167125E-3</v>
      </c>
      <c r="N19">
        <f t="shared" si="0"/>
        <v>2.4088469842216488E-4</v>
      </c>
      <c r="O19">
        <f t="shared" si="0"/>
        <v>2.6278928498848254E-3</v>
      </c>
      <c r="P19">
        <f t="shared" si="0"/>
        <v>1.7645179946253729E-3</v>
      </c>
      <c r="Q19">
        <f t="shared" si="0"/>
        <v>5.3712813319101995E-4</v>
      </c>
      <c r="R19">
        <f t="shared" si="0"/>
        <v>1.3696744603794442E-3</v>
      </c>
      <c r="S19">
        <f t="shared" si="0"/>
        <v>1.4055496918183631E-3</v>
      </c>
    </row>
    <row r="20" spans="3:29">
      <c r="C20" t="s">
        <v>31</v>
      </c>
      <c r="D20">
        <v>2.1636128561854022E-3</v>
      </c>
      <c r="E20">
        <v>3.1435923203902657E-3</v>
      </c>
      <c r="F20">
        <v>5.7009748112310616E-3</v>
      </c>
      <c r="G20">
        <v>5.047398782337102E-3</v>
      </c>
      <c r="H20">
        <v>6.1471882773037811E-3</v>
      </c>
      <c r="I20">
        <v>5.8442931108228539E-3</v>
      </c>
      <c r="J20">
        <v>6.7240500613076773E-3</v>
      </c>
      <c r="L20" t="s">
        <v>31</v>
      </c>
      <c r="M20">
        <f t="shared" si="1"/>
        <v>1.5506671083159575E-3</v>
      </c>
      <c r="N20">
        <f t="shared" si="0"/>
        <v>2.1271361596691628E-3</v>
      </c>
      <c r="O20">
        <f t="shared" si="0"/>
        <v>3.9028109872148533E-3</v>
      </c>
      <c r="P20">
        <f t="shared" si="0"/>
        <v>4.4592730116781694E-3</v>
      </c>
      <c r="Q20">
        <f t="shared" si="0"/>
        <v>4.1629467363469052E-3</v>
      </c>
      <c r="R20">
        <f t="shared" si="0"/>
        <v>4.3667744484853022E-3</v>
      </c>
      <c r="S20">
        <f t="shared" si="0"/>
        <v>5.7319501553926419E-3</v>
      </c>
    </row>
    <row r="21" spans="3:29">
      <c r="C21" t="s">
        <v>32</v>
      </c>
      <c r="D21">
        <v>1.6085058862735189E-3</v>
      </c>
      <c r="E21">
        <v>2.7361767932018635E-3</v>
      </c>
      <c r="F21">
        <v>6.3751354486107871E-3</v>
      </c>
      <c r="G21">
        <v>6.3777108668304121E-3</v>
      </c>
      <c r="H21">
        <v>6.4943569951307128E-3</v>
      </c>
      <c r="I21">
        <v>5.0526223297801308E-3</v>
      </c>
      <c r="J21">
        <v>4.9518204165959392E-3</v>
      </c>
      <c r="L21" t="s">
        <v>32</v>
      </c>
      <c r="M21">
        <f t="shared" si="1"/>
        <v>7.8626834664913996E-4</v>
      </c>
      <c r="N21">
        <f t="shared" si="0"/>
        <v>1.6911950650390212E-3</v>
      </c>
      <c r="O21">
        <f t="shared" si="0"/>
        <v>6.1235388579777327E-3</v>
      </c>
      <c r="P21">
        <f t="shared" si="0"/>
        <v>5.1669130040259701E-3</v>
      </c>
      <c r="Q21">
        <f t="shared" si="0"/>
        <v>4.7472033917510164E-3</v>
      </c>
      <c r="R21">
        <f t="shared" si="0"/>
        <v>4.4982945544719613E-3</v>
      </c>
      <c r="S21">
        <f t="shared" si="0"/>
        <v>5.5988051821681609E-3</v>
      </c>
    </row>
    <row r="22" spans="3:29">
      <c r="C22" t="s">
        <v>33</v>
      </c>
      <c r="D22">
        <v>6.0186273875533977E-4</v>
      </c>
      <c r="E22">
        <v>3.5563101335769169E-3</v>
      </c>
      <c r="F22">
        <v>6.2517809621108391E-3</v>
      </c>
      <c r="G22">
        <v>7.1603131649991322E-3</v>
      </c>
      <c r="H22">
        <v>6.6551490985480473E-3</v>
      </c>
      <c r="I22">
        <v>6.5720711590923717E-3</v>
      </c>
      <c r="J22">
        <v>8.2848045496096978E-3</v>
      </c>
      <c r="L22" t="s">
        <v>33</v>
      </c>
      <c r="M22">
        <f t="shared" si="1"/>
        <v>2.0286843212197719E-3</v>
      </c>
      <c r="N22">
        <f t="shared" si="0"/>
        <v>3.4898940217772379E-3</v>
      </c>
      <c r="O22">
        <f t="shared" si="0"/>
        <v>4.6537692818957449E-3</v>
      </c>
      <c r="P22">
        <f t="shared" si="0"/>
        <v>6.149172797063336E-3</v>
      </c>
      <c r="Q22">
        <f t="shared" si="0"/>
        <v>6.4126705196811693E-3</v>
      </c>
      <c r="R22">
        <f t="shared" si="0"/>
        <v>6.2715678116400759E-3</v>
      </c>
      <c r="S22">
        <f t="shared" si="0"/>
        <v>7.5309710713602858E-3</v>
      </c>
    </row>
    <row r="23" spans="3:29">
      <c r="C23" t="s">
        <v>34</v>
      </c>
      <c r="D23">
        <v>-1.2103604263640499E-3</v>
      </c>
      <c r="E23">
        <v>6.2601752101514767E-3</v>
      </c>
      <c r="F23">
        <v>1.0025005686478204E-2</v>
      </c>
      <c r="G23">
        <v>1.23074762760895E-2</v>
      </c>
      <c r="H23">
        <v>1.0244446936996979E-2</v>
      </c>
      <c r="I23">
        <v>8.9354094784990235E-3</v>
      </c>
      <c r="J23">
        <v>1.3341915953922458E-2</v>
      </c>
      <c r="L23" t="s">
        <v>34</v>
      </c>
      <c r="M23">
        <f>AVERAGE(D12,D23,D34)</f>
        <v>2.8471653724546574E-3</v>
      </c>
      <c r="N23">
        <f t="shared" si="0"/>
        <v>6.1938592785250523E-3</v>
      </c>
      <c r="O23">
        <f t="shared" si="0"/>
        <v>8.7770249248616313E-3</v>
      </c>
      <c r="P23">
        <f t="shared" si="0"/>
        <v>9.8913416899649668E-3</v>
      </c>
      <c r="Q23">
        <f t="shared" si="0"/>
        <v>1.0412628037892918E-2</v>
      </c>
      <c r="R23">
        <f t="shared" si="0"/>
        <v>9.2121080262354185E-3</v>
      </c>
      <c r="S23">
        <f t="shared" si="0"/>
        <v>1.1594410981581748E-2</v>
      </c>
    </row>
    <row r="24" spans="3:29">
      <c r="C24" t="s">
        <v>35</v>
      </c>
      <c r="D24">
        <v>1.2564935955687557E-4</v>
      </c>
      <c r="E24">
        <v>1.6193056538948926E-3</v>
      </c>
      <c r="F24">
        <v>4.5291851145893647E-3</v>
      </c>
      <c r="G24">
        <v>2.9088606208166994E-3</v>
      </c>
      <c r="H24">
        <v>4.3052091933720293E-3</v>
      </c>
      <c r="I24">
        <v>3.487063764499827E-3</v>
      </c>
      <c r="J24">
        <v>5.8283923541418026E-3</v>
      </c>
      <c r="L24" t="s">
        <v>35</v>
      </c>
      <c r="M24">
        <f t="shared" si="1"/>
        <v>5.8941291673654604E-4</v>
      </c>
      <c r="N24">
        <f t="shared" si="0"/>
        <v>9.3228305930431949E-4</v>
      </c>
      <c r="O24">
        <f t="shared" si="0"/>
        <v>2.3575731319718514E-3</v>
      </c>
      <c r="P24">
        <f t="shared" si="0"/>
        <v>2.6211624547707868E-3</v>
      </c>
      <c r="Q24">
        <f t="shared" si="0"/>
        <v>3.1919074165022974E-3</v>
      </c>
      <c r="R24">
        <f t="shared" si="0"/>
        <v>2.6532895192117223E-3</v>
      </c>
      <c r="S24">
        <f t="shared" si="0"/>
        <v>4.0910224938414787E-3</v>
      </c>
    </row>
    <row r="26" spans="3:29">
      <c r="C26" t="s">
        <v>40</v>
      </c>
      <c r="L26" t="s">
        <v>42</v>
      </c>
      <c r="U26" t="s">
        <v>43</v>
      </c>
    </row>
    <row r="27" spans="3:29">
      <c r="D27">
        <v>0.25</v>
      </c>
      <c r="E27">
        <v>0.5</v>
      </c>
      <c r="F27">
        <v>0.75</v>
      </c>
      <c r="G27">
        <v>1</v>
      </c>
      <c r="H27">
        <v>1.25</v>
      </c>
      <c r="I27">
        <v>1.5</v>
      </c>
      <c r="J27">
        <v>1.75</v>
      </c>
      <c r="M27">
        <v>0.25</v>
      </c>
      <c r="N27">
        <v>0.5</v>
      </c>
      <c r="O27">
        <v>0.75</v>
      </c>
      <c r="P27">
        <v>1</v>
      </c>
      <c r="Q27">
        <v>1.25</v>
      </c>
      <c r="R27">
        <v>1.5</v>
      </c>
      <c r="S27">
        <v>1.75</v>
      </c>
      <c r="V27">
        <v>0.25</v>
      </c>
      <c r="W27">
        <v>0.5</v>
      </c>
      <c r="X27">
        <v>0.75</v>
      </c>
      <c r="Y27">
        <v>1</v>
      </c>
      <c r="Z27">
        <v>1.25</v>
      </c>
      <c r="AA27">
        <v>1.5</v>
      </c>
      <c r="AB27">
        <v>1.75</v>
      </c>
    </row>
    <row r="28" spans="3:29">
      <c r="C28" t="s">
        <v>28</v>
      </c>
      <c r="D28">
        <v>2.641436572042982E-3</v>
      </c>
      <c r="E28">
        <v>2.3130383252625108E-3</v>
      </c>
      <c r="F28">
        <v>2.5429530142721409E-3</v>
      </c>
      <c r="G28">
        <v>4.2924206042629382E-3</v>
      </c>
      <c r="H28">
        <v>2.3462720716138871E-3</v>
      </c>
      <c r="I28">
        <v>2.8357782935031516E-3</v>
      </c>
      <c r="J28">
        <v>3.8755470117734308E-3</v>
      </c>
      <c r="L28" t="s">
        <v>28</v>
      </c>
      <c r="M28">
        <f>_xlfn.STDEV.S(D6,D17,D28)/SQRT(3)</f>
        <v>1.1767728917338369E-3</v>
      </c>
      <c r="N28">
        <f t="shared" ref="N28:S28" si="2">_xlfn.STDEV.S(E6,E17,E28)/SQRT(3)</f>
        <v>6.5648228214310435E-4</v>
      </c>
      <c r="O28">
        <f t="shared" si="2"/>
        <v>1.0876461019115628E-3</v>
      </c>
      <c r="P28">
        <f t="shared" si="2"/>
        <v>8.3459237421142562E-4</v>
      </c>
      <c r="Q28">
        <f t="shared" si="2"/>
        <v>8.5603611103835702E-4</v>
      </c>
      <c r="R28">
        <f t="shared" si="2"/>
        <v>9.268691944873548E-4</v>
      </c>
      <c r="S28">
        <f t="shared" si="2"/>
        <v>7.9023502037425624E-4</v>
      </c>
      <c r="U28" t="s">
        <v>28</v>
      </c>
      <c r="V28" t="b">
        <f>IF(ABS(M17/M28)&gt;$U$16,M17/M28,FALSE)</f>
        <v>0</v>
      </c>
      <c r="W28" t="b">
        <f t="shared" ref="W28:AB28" si="3">IF(ABS(N17/N28)&gt;$U$16,N17/N28,FALSE)</f>
        <v>0</v>
      </c>
      <c r="X28" t="b">
        <f t="shared" si="3"/>
        <v>0</v>
      </c>
      <c r="Y28" t="b">
        <f t="shared" si="3"/>
        <v>0</v>
      </c>
      <c r="Z28" t="b">
        <f t="shared" si="3"/>
        <v>0</v>
      </c>
      <c r="AA28" t="b">
        <f t="shared" si="3"/>
        <v>0</v>
      </c>
      <c r="AB28" t="b">
        <f t="shared" si="3"/>
        <v>0</v>
      </c>
      <c r="AC28" s="16" t="s">
        <v>14</v>
      </c>
    </row>
    <row r="29" spans="3:29">
      <c r="C29" t="s">
        <v>29</v>
      </c>
      <c r="D29">
        <v>4.4315288273539368E-3</v>
      </c>
      <c r="E29">
        <v>2.8406930267747634E-3</v>
      </c>
      <c r="F29">
        <v>4.7316080476620817E-3</v>
      </c>
      <c r="G29">
        <v>3.0974017803415041E-3</v>
      </c>
      <c r="H29">
        <v>-1.8316391606394361E-3</v>
      </c>
      <c r="I29">
        <v>1.9307732722676765E-3</v>
      </c>
      <c r="J29">
        <v>6.6002942621656291E-3</v>
      </c>
      <c r="L29" t="s">
        <v>29</v>
      </c>
      <c r="M29">
        <f t="shared" ref="M29:M35" si="4">_xlfn.STDEV.S(D7,D18,D29)/SQRT(3)</f>
        <v>4.8493034817519596E-3</v>
      </c>
      <c r="N29">
        <f t="shared" ref="N29:N35" si="5">_xlfn.STDEV.S(E7,E18,E29)/SQRT(3)</f>
        <v>3.105613305227419E-3</v>
      </c>
      <c r="O29">
        <f t="shared" ref="O29:O35" si="6">_xlfn.STDEV.S(F7,F18,F29)/SQRT(3)</f>
        <v>3.0457094228471772E-3</v>
      </c>
      <c r="P29">
        <f t="shared" ref="P29:P35" si="7">_xlfn.STDEV.S(G7,G18,G29)/SQRT(3)</f>
        <v>1.4469780896318382E-3</v>
      </c>
      <c r="Q29">
        <f t="shared" ref="Q29:Q35" si="8">_xlfn.STDEV.S(H7,H18,H29)/SQRT(3)</f>
        <v>2.1303912859861099E-3</v>
      </c>
      <c r="R29">
        <f t="shared" ref="R29:R35" si="9">_xlfn.STDEV.S(I7,I18,I29)/SQRT(3)</f>
        <v>1.9596355880803083E-3</v>
      </c>
      <c r="S29">
        <f t="shared" ref="S29:S35" si="10">_xlfn.STDEV.S(J7,J18,J29)/SQRT(3)</f>
        <v>3.4920902566526889E-3</v>
      </c>
      <c r="U29" t="s">
        <v>29</v>
      </c>
      <c r="V29" t="b">
        <f t="shared" ref="V29:V35" si="11">IF(ABS(M18/M29)&gt;$U$16,M18/M29,FALSE)</f>
        <v>0</v>
      </c>
      <c r="W29" t="b">
        <f t="shared" ref="W29:W35" si="12">IF(ABS(N18/N29)&gt;$U$16,N18/N29,FALSE)</f>
        <v>0</v>
      </c>
      <c r="X29" t="b">
        <f t="shared" ref="X29:X35" si="13">IF(ABS(O18/O29)&gt;$U$16,O18/O29,FALSE)</f>
        <v>0</v>
      </c>
      <c r="Y29" t="b">
        <f t="shared" ref="Y29:Y35" si="14">IF(ABS(P18/P29)&gt;$U$16,P18/P29,FALSE)</f>
        <v>0</v>
      </c>
      <c r="Z29" t="b">
        <f t="shared" ref="Z29:Z35" si="15">IF(ABS(Q18/Q29)&gt;$U$16,Q18/Q29,FALSE)</f>
        <v>0</v>
      </c>
      <c r="AA29" t="b">
        <f t="shared" ref="AA29:AA35" si="16">IF(ABS(R18/R29)&gt;$U$16,R18/R29,FALSE)</f>
        <v>0</v>
      </c>
      <c r="AB29" t="b">
        <f t="shared" ref="AB29:AB35" si="17">IF(ABS(S18/S29)&gt;$U$16,S18/S29,FALSE)</f>
        <v>0</v>
      </c>
      <c r="AC29" s="16" t="s">
        <v>20</v>
      </c>
    </row>
    <row r="30" spans="3:29">
      <c r="C30" t="s">
        <v>30</v>
      </c>
      <c r="D30">
        <v>4.3025102373337818E-3</v>
      </c>
      <c r="E30">
        <v>1.6027851979397601E-3</v>
      </c>
      <c r="F30">
        <v>4.3742111551607838E-3</v>
      </c>
      <c r="G30">
        <v>4.5752588272149342E-3</v>
      </c>
      <c r="H30">
        <v>-2.2407475821093941E-3</v>
      </c>
      <c r="I30">
        <v>2.7423760817327653E-4</v>
      </c>
      <c r="J30">
        <v>4.796825039331174E-3</v>
      </c>
      <c r="L30" t="s">
        <v>30</v>
      </c>
      <c r="M30">
        <f t="shared" si="4"/>
        <v>3.4997202734149899E-3</v>
      </c>
      <c r="N30">
        <f t="shared" si="5"/>
        <v>1.9191918614758321E-3</v>
      </c>
      <c r="O30">
        <f t="shared" si="6"/>
        <v>1.685475947514228E-3</v>
      </c>
      <c r="P30">
        <f t="shared" si="7"/>
        <v>1.5554746956635184E-3</v>
      </c>
      <c r="Q30">
        <f t="shared" si="8"/>
        <v>1.9364293729307318E-3</v>
      </c>
      <c r="R30">
        <f t="shared" si="9"/>
        <v>1.7938771666492091E-3</v>
      </c>
      <c r="S30">
        <f t="shared" si="10"/>
        <v>1.8085662960227596E-3</v>
      </c>
      <c r="U30" t="s">
        <v>30</v>
      </c>
      <c r="V30" t="b">
        <f t="shared" si="11"/>
        <v>0</v>
      </c>
      <c r="W30" t="b">
        <f t="shared" si="12"/>
        <v>0</v>
      </c>
      <c r="X30" t="b">
        <f t="shared" si="13"/>
        <v>0</v>
      </c>
      <c r="Y30" t="b">
        <f t="shared" si="14"/>
        <v>0</v>
      </c>
      <c r="Z30" t="b">
        <f t="shared" si="15"/>
        <v>0</v>
      </c>
      <c r="AA30" t="b">
        <f t="shared" si="16"/>
        <v>0</v>
      </c>
      <c r="AB30" t="b">
        <f t="shared" si="17"/>
        <v>0</v>
      </c>
      <c r="AC30" s="16" t="s">
        <v>45</v>
      </c>
    </row>
    <row r="31" spans="3:29">
      <c r="C31" t="s">
        <v>31</v>
      </c>
      <c r="D31">
        <v>1.9406252079157444E-3</v>
      </c>
      <c r="E31">
        <v>2.6725369032401906E-3</v>
      </c>
      <c r="F31">
        <v>4.6118324285832771E-3</v>
      </c>
      <c r="G31">
        <v>5.8979888880682178E-3</v>
      </c>
      <c r="H31">
        <v>4.4039542803140401E-3</v>
      </c>
      <c r="I31">
        <v>5.8203645342941989E-3</v>
      </c>
      <c r="J31">
        <v>6.9261881495648022E-3</v>
      </c>
      <c r="L31" t="s">
        <v>31</v>
      </c>
      <c r="M31">
        <f t="shared" si="4"/>
        <v>5.0556666829464699E-4</v>
      </c>
      <c r="N31">
        <f t="shared" si="5"/>
        <v>7.9267922129538167E-4</v>
      </c>
      <c r="O31">
        <f t="shared" si="6"/>
        <v>1.2924190817534484E-3</v>
      </c>
      <c r="P31">
        <f t="shared" si="7"/>
        <v>1.0427433654629644E-3</v>
      </c>
      <c r="Q31">
        <f t="shared" si="8"/>
        <v>1.2211355793593063E-3</v>
      </c>
      <c r="R31">
        <f t="shared" si="9"/>
        <v>1.4655706527139465E-3</v>
      </c>
      <c r="S31">
        <f t="shared" si="10"/>
        <v>1.0947252336696684E-3</v>
      </c>
      <c r="U31" t="s">
        <v>31</v>
      </c>
      <c r="V31" t="b">
        <f t="shared" si="11"/>
        <v>0</v>
      </c>
      <c r="W31" t="b">
        <f t="shared" si="12"/>
        <v>0</v>
      </c>
      <c r="X31" t="b">
        <f t="shared" si="13"/>
        <v>0</v>
      </c>
      <c r="Y31" t="b">
        <f>IF(ABS(P20/P31)&gt;$U$16,P20/P31,FALSE)</f>
        <v>0</v>
      </c>
      <c r="Z31" t="b">
        <f t="shared" si="15"/>
        <v>0</v>
      </c>
      <c r="AA31" t="b">
        <f>IF(ABS(R20/R31)&gt;$U$16,R20/R31,FALSE)</f>
        <v>0</v>
      </c>
      <c r="AB31">
        <f t="shared" si="17"/>
        <v>5.2359715288359272</v>
      </c>
      <c r="AC31" s="16" t="s">
        <v>22</v>
      </c>
    </row>
    <row r="32" spans="3:29">
      <c r="C32" t="s">
        <v>32</v>
      </c>
      <c r="D32">
        <v>3.6994691789936037E-4</v>
      </c>
      <c r="E32">
        <v>1.5684627143003338E-3</v>
      </c>
      <c r="F32">
        <v>6.3740234786044186E-3</v>
      </c>
      <c r="G32">
        <v>5.1110873605500085E-3</v>
      </c>
      <c r="H32">
        <v>7.5825288157900551E-3</v>
      </c>
      <c r="I32">
        <v>5.7013992075532613E-3</v>
      </c>
      <c r="J32">
        <v>6.6613074480209051E-3</v>
      </c>
      <c r="L32" t="s">
        <v>32</v>
      </c>
      <c r="M32">
        <f t="shared" si="4"/>
        <v>4.1112974283701286E-4</v>
      </c>
      <c r="N32">
        <f t="shared" si="5"/>
        <v>5.711966906228954E-4</v>
      </c>
      <c r="O32">
        <f t="shared" si="6"/>
        <v>2.5104081085510047E-4</v>
      </c>
      <c r="P32">
        <f t="shared" si="7"/>
        <v>6.8350917995077282E-4</v>
      </c>
      <c r="Q32">
        <f t="shared" si="8"/>
        <v>2.3126726966411744E-3</v>
      </c>
      <c r="R32">
        <f t="shared" si="9"/>
        <v>8.9845319198227991E-4</v>
      </c>
      <c r="S32">
        <f t="shared" si="10"/>
        <v>5.3543676017249876E-4</v>
      </c>
      <c r="U32" t="s">
        <v>32</v>
      </c>
      <c r="V32" t="b">
        <f t="shared" si="11"/>
        <v>0</v>
      </c>
      <c r="W32" t="b">
        <f t="shared" si="12"/>
        <v>0</v>
      </c>
      <c r="X32">
        <f t="shared" si="13"/>
        <v>24.392603087600005</v>
      </c>
      <c r="Y32">
        <f t="shared" si="14"/>
        <v>7.5593907961822806</v>
      </c>
      <c r="Z32" t="b">
        <f t="shared" si="15"/>
        <v>0</v>
      </c>
      <c r="AA32">
        <f t="shared" si="16"/>
        <v>5.006709970663314</v>
      </c>
      <c r="AB32">
        <f t="shared" si="17"/>
        <v>10.456519982610876</v>
      </c>
      <c r="AC32" s="16" t="s">
        <v>13</v>
      </c>
    </row>
    <row r="33" spans="3:59">
      <c r="C33" t="s">
        <v>33</v>
      </c>
      <c r="D33">
        <v>6.7737739460216925E-4</v>
      </c>
      <c r="E33">
        <v>2.8854922151946797E-3</v>
      </c>
      <c r="F33">
        <v>4.1393319646341959E-3</v>
      </c>
      <c r="G33">
        <v>7.3210677511766622E-3</v>
      </c>
      <c r="H33">
        <v>8.1030567216329227E-3</v>
      </c>
      <c r="I33">
        <v>7.6301795880861743E-3</v>
      </c>
      <c r="J33">
        <v>7.3599916338703639E-3</v>
      </c>
      <c r="L33" t="s">
        <v>33</v>
      </c>
      <c r="M33">
        <f t="shared" si="4"/>
        <v>1.389235296310251E-3</v>
      </c>
      <c r="N33">
        <f t="shared" si="5"/>
        <v>3.314466401242346E-4</v>
      </c>
      <c r="O33">
        <f t="shared" si="6"/>
        <v>8.1572263296062722E-4</v>
      </c>
      <c r="P33">
        <f t="shared" si="7"/>
        <v>1.0925036875955869E-3</v>
      </c>
      <c r="Q33">
        <f t="shared" si="8"/>
        <v>1.0529456802930868E-3</v>
      </c>
      <c r="R33">
        <f t="shared" si="9"/>
        <v>8.8400520504467296E-4</v>
      </c>
      <c r="S33">
        <f t="shared" si="10"/>
        <v>3.9522519188509112E-4</v>
      </c>
      <c r="U33" t="s">
        <v>33</v>
      </c>
      <c r="V33" t="b">
        <f t="shared" si="11"/>
        <v>0</v>
      </c>
      <c r="W33">
        <f t="shared" si="12"/>
        <v>10.529278620743108</v>
      </c>
      <c r="X33">
        <f t="shared" si="13"/>
        <v>5.7050878495366817</v>
      </c>
      <c r="Y33">
        <f t="shared" si="14"/>
        <v>5.6285144543508219</v>
      </c>
      <c r="Z33">
        <f t="shared" si="15"/>
        <v>6.0902196948053442</v>
      </c>
      <c r="AA33">
        <f t="shared" si="16"/>
        <v>7.0944919507834161</v>
      </c>
      <c r="AB33">
        <f>IF(ABS(S22/S33)&gt;$U$16,S22/S33,FALSE)</f>
        <v>19.054886242043654</v>
      </c>
      <c r="AC33" s="16" t="s">
        <v>23</v>
      </c>
    </row>
    <row r="34" spans="3:59">
      <c r="C34" t="s">
        <v>34</v>
      </c>
      <c r="D34">
        <v>-1.0970042685079237E-3</v>
      </c>
      <c r="E34">
        <v>3.1183309428478357E-3</v>
      </c>
      <c r="F34">
        <v>7.3119436553331814E-3</v>
      </c>
      <c r="G34">
        <v>9.7167892388479934E-3</v>
      </c>
      <c r="H34">
        <v>1.480425744520502E-2</v>
      </c>
      <c r="I34">
        <v>1.0951106058168259E-2</v>
      </c>
      <c r="J34">
        <v>9.1634741268648984E-3</v>
      </c>
      <c r="L34" t="s">
        <v>34</v>
      </c>
      <c r="M34">
        <f t="shared" si="4"/>
        <v>4.0009815394847588E-3</v>
      </c>
      <c r="N34">
        <f t="shared" si="5"/>
        <v>1.7568262880847615E-3</v>
      </c>
      <c r="O34">
        <f t="shared" si="6"/>
        <v>7.9068027021291084E-4</v>
      </c>
      <c r="P34">
        <f t="shared" si="7"/>
        <v>1.3473965862879902E-3</v>
      </c>
      <c r="Q34">
        <f t="shared" si="8"/>
        <v>2.4883799726876021E-3</v>
      </c>
      <c r="R34">
        <f t="shared" si="9"/>
        <v>9.344335202737281E-4</v>
      </c>
      <c r="S34">
        <f t="shared" si="10"/>
        <v>1.2536816952363648E-3</v>
      </c>
      <c r="U34" t="s">
        <v>34</v>
      </c>
      <c r="V34" t="b">
        <f t="shared" si="11"/>
        <v>0</v>
      </c>
      <c r="W34" t="b">
        <f t="shared" si="12"/>
        <v>0</v>
      </c>
      <c r="X34">
        <f t="shared" si="13"/>
        <v>11.100599389558807</v>
      </c>
      <c r="Y34">
        <f t="shared" si="14"/>
        <v>7.3410767034931528</v>
      </c>
      <c r="Z34" t="b">
        <f t="shared" si="15"/>
        <v>0</v>
      </c>
      <c r="AA34">
        <f t="shared" si="16"/>
        <v>9.8584948274724464</v>
      </c>
      <c r="AB34">
        <f t="shared" si="17"/>
        <v>9.2482892791983993</v>
      </c>
      <c r="AC34" s="16" t="s">
        <v>24</v>
      </c>
    </row>
    <row r="35" spans="3:59">
      <c r="C35" t="s">
        <v>35</v>
      </c>
      <c r="D35">
        <v>-5.489545831186E-4</v>
      </c>
      <c r="E35">
        <v>4.3219612912025706E-4</v>
      </c>
      <c r="F35">
        <v>1.8331416020509461E-3</v>
      </c>
      <c r="G35">
        <v>3.096354145623112E-3</v>
      </c>
      <c r="H35">
        <v>3.7848510302090255E-3</v>
      </c>
      <c r="I35">
        <v>3.0655116043236904E-3</v>
      </c>
      <c r="J35">
        <v>4.0069191269241642E-3</v>
      </c>
      <c r="L35" t="s">
        <v>35</v>
      </c>
      <c r="M35">
        <f t="shared" si="4"/>
        <v>8.2439686292564785E-4</v>
      </c>
      <c r="N35">
        <f t="shared" si="5"/>
        <v>3.5520696451645992E-4</v>
      </c>
      <c r="O35">
        <f t="shared" si="6"/>
        <v>1.1331468334075208E-3</v>
      </c>
      <c r="P35">
        <f t="shared" si="7"/>
        <v>3.8526577656631796E-4</v>
      </c>
      <c r="Q35">
        <f t="shared" si="8"/>
        <v>8.6624633797016313E-4</v>
      </c>
      <c r="R35">
        <f t="shared" si="9"/>
        <v>6.3477205816080855E-4</v>
      </c>
      <c r="S35">
        <f t="shared" si="10"/>
        <v>9.7969531878961801E-4</v>
      </c>
      <c r="U35" t="s">
        <v>35</v>
      </c>
      <c r="V35" t="b">
        <f t="shared" si="11"/>
        <v>0</v>
      </c>
      <c r="W35" t="b">
        <f t="shared" si="12"/>
        <v>0</v>
      </c>
      <c r="X35" t="b">
        <f t="shared" si="13"/>
        <v>0</v>
      </c>
      <c r="Y35">
        <f t="shared" si="14"/>
        <v>6.8035175045442724</v>
      </c>
      <c r="Z35" t="b">
        <f t="shared" si="15"/>
        <v>0</v>
      </c>
      <c r="AA35" t="b">
        <f t="shared" si="16"/>
        <v>0</v>
      </c>
      <c r="AB35" t="b">
        <f t="shared" si="17"/>
        <v>0</v>
      </c>
      <c r="AC35" s="16" t="s">
        <v>27</v>
      </c>
    </row>
    <row r="39" spans="3:59">
      <c r="U39" s="31" t="s">
        <v>54</v>
      </c>
      <c r="AE39" t="s">
        <v>38</v>
      </c>
      <c r="AO39" t="s">
        <v>39</v>
      </c>
      <c r="AY39" t="s">
        <v>40</v>
      </c>
    </row>
    <row r="40" spans="3:59">
      <c r="U40" s="18" t="s">
        <v>52</v>
      </c>
      <c r="V40" s="19"/>
      <c r="W40" s="19"/>
      <c r="X40" s="19"/>
      <c r="Y40" s="19"/>
      <c r="Z40" s="19"/>
      <c r="AA40" s="19"/>
      <c r="AB40" s="19"/>
      <c r="AC40" s="20"/>
      <c r="AE40" s="18" t="s">
        <v>52</v>
      </c>
      <c r="AF40" s="19"/>
      <c r="AG40" s="19"/>
      <c r="AH40" s="19"/>
      <c r="AI40" s="19"/>
      <c r="AJ40" s="19"/>
      <c r="AK40" s="19"/>
      <c r="AL40" s="19"/>
      <c r="AM40" s="20"/>
      <c r="AO40" s="18" t="s">
        <v>52</v>
      </c>
      <c r="AP40" s="19"/>
      <c r="AQ40" s="19"/>
      <c r="AR40" s="19"/>
      <c r="AS40" s="19"/>
      <c r="AT40" s="19"/>
      <c r="AU40" s="19"/>
      <c r="AV40" s="19"/>
      <c r="AW40" s="20"/>
      <c r="AY40" s="18" t="s">
        <v>52</v>
      </c>
      <c r="AZ40" s="19"/>
      <c r="BA40" s="19"/>
      <c r="BB40" s="19"/>
      <c r="BC40" s="19"/>
      <c r="BD40" s="19"/>
      <c r="BE40" s="19"/>
      <c r="BF40" s="19"/>
      <c r="BG40" s="20"/>
    </row>
    <row r="41" spans="3:59">
      <c r="U41" s="21"/>
      <c r="V41" s="10">
        <v>0.25</v>
      </c>
      <c r="W41" s="10">
        <v>0.5</v>
      </c>
      <c r="X41" s="10">
        <v>0.75</v>
      </c>
      <c r="Y41" s="10">
        <v>1</v>
      </c>
      <c r="Z41" s="10">
        <v>1.25</v>
      </c>
      <c r="AA41" s="10">
        <v>1.5</v>
      </c>
      <c r="AB41" s="10">
        <v>1.75</v>
      </c>
      <c r="AC41" s="22"/>
      <c r="AE41" s="21"/>
      <c r="AF41" s="10">
        <v>0.25</v>
      </c>
      <c r="AG41" s="10">
        <v>0.5</v>
      </c>
      <c r="AH41" s="10">
        <v>0.75</v>
      </c>
      <c r="AI41" s="10">
        <v>1</v>
      </c>
      <c r="AJ41" s="10">
        <v>1.25</v>
      </c>
      <c r="AK41" s="10">
        <v>1.5</v>
      </c>
      <c r="AL41" s="10">
        <v>1.75</v>
      </c>
      <c r="AM41" s="22"/>
      <c r="AO41" s="21"/>
      <c r="AP41" s="10">
        <v>0.25</v>
      </c>
      <c r="AQ41" s="10">
        <v>0.5</v>
      </c>
      <c r="AR41" s="10">
        <v>0.75</v>
      </c>
      <c r="AS41" s="10">
        <v>1</v>
      </c>
      <c r="AT41" s="10">
        <v>1.25</v>
      </c>
      <c r="AU41" s="10">
        <v>1.5</v>
      </c>
      <c r="AV41" s="10">
        <v>1.75</v>
      </c>
      <c r="AW41" s="22"/>
      <c r="AY41" s="21"/>
      <c r="AZ41" s="10">
        <v>0.25</v>
      </c>
      <c r="BA41" s="10">
        <v>0.5</v>
      </c>
      <c r="BB41" s="10">
        <v>0.75</v>
      </c>
      <c r="BC41" s="10">
        <v>1</v>
      </c>
      <c r="BD41" s="10">
        <v>1.25</v>
      </c>
      <c r="BE41" s="10">
        <v>1.5</v>
      </c>
      <c r="BF41" s="10">
        <v>1.75</v>
      </c>
      <c r="BG41" s="22"/>
    </row>
    <row r="42" spans="3:59">
      <c r="U42" s="21" t="s">
        <v>32</v>
      </c>
      <c r="V42" s="10">
        <f>M21*2</f>
        <v>1.5725366932982799E-3</v>
      </c>
      <c r="W42" s="10">
        <f t="shared" ref="W42:AB44" si="18">N21*2</f>
        <v>3.3823901300780424E-3</v>
      </c>
      <c r="X42" s="10">
        <f t="shared" si="18"/>
        <v>1.2247077715955465E-2</v>
      </c>
      <c r="Y42" s="10">
        <f t="shared" si="18"/>
        <v>1.033382600805194E-2</v>
      </c>
      <c r="Z42" s="10">
        <f t="shared" si="18"/>
        <v>9.4944067835020327E-3</v>
      </c>
      <c r="AA42" s="10">
        <f t="shared" si="18"/>
        <v>8.9965891089439226E-3</v>
      </c>
      <c r="AB42" s="10">
        <f t="shared" si="18"/>
        <v>1.1197610364336322E-2</v>
      </c>
      <c r="AC42" s="23" t="s">
        <v>13</v>
      </c>
      <c r="AE42" s="21" t="s">
        <v>32</v>
      </c>
      <c r="AF42" s="10">
        <f>D10*2</f>
        <v>7.6070447154908153E-4</v>
      </c>
      <c r="AG42" s="10">
        <f t="shared" ref="AG42:AL42" si="19">E10*2</f>
        <v>1.537891375229732E-3</v>
      </c>
      <c r="AH42" s="10">
        <f t="shared" si="19"/>
        <v>1.1242915293435988E-2</v>
      </c>
      <c r="AI42" s="10">
        <f t="shared" si="19"/>
        <v>8.0238815693949774E-3</v>
      </c>
      <c r="AJ42" s="10">
        <f t="shared" si="19"/>
        <v>3.2944872866456627E-4</v>
      </c>
      <c r="AK42" s="10">
        <f t="shared" si="19"/>
        <v>5.4817242521649854E-3</v>
      </c>
      <c r="AL42" s="10">
        <f t="shared" si="19"/>
        <v>1.0366575363775278E-2</v>
      </c>
      <c r="AM42" s="23" t="s">
        <v>13</v>
      </c>
      <c r="AO42" s="21" t="s">
        <v>32</v>
      </c>
      <c r="AP42" s="10">
        <f>D32*2</f>
        <v>7.3989383579872075E-4</v>
      </c>
      <c r="AQ42" s="10">
        <f t="shared" ref="AQ42:AV44" si="20">E21*2</f>
        <v>5.4723535864037269E-3</v>
      </c>
      <c r="AR42" s="10">
        <f t="shared" si="20"/>
        <v>1.2750270897221574E-2</v>
      </c>
      <c r="AS42" s="10">
        <f t="shared" si="20"/>
        <v>1.2755421733660824E-2</v>
      </c>
      <c r="AT42" s="10">
        <f t="shared" si="20"/>
        <v>1.2988713990261426E-2</v>
      </c>
      <c r="AU42" s="10">
        <f t="shared" si="20"/>
        <v>1.0105244659560262E-2</v>
      </c>
      <c r="AV42" s="10">
        <f t="shared" si="20"/>
        <v>9.9036408331918784E-3</v>
      </c>
      <c r="AW42" s="23" t="s">
        <v>13</v>
      </c>
      <c r="AY42" s="21" t="s">
        <v>32</v>
      </c>
      <c r="AZ42" s="10">
        <f>N21*2</f>
        <v>3.3823901300780424E-3</v>
      </c>
      <c r="BA42" s="10">
        <f t="shared" ref="BA42:BA44" si="21">O21*2</f>
        <v>1.2247077715955465E-2</v>
      </c>
      <c r="BB42" s="10">
        <f t="shared" ref="BB42:BB44" si="22">P21*2</f>
        <v>1.033382600805194E-2</v>
      </c>
      <c r="BC42" s="10">
        <f t="shared" ref="BC42:BC44" si="23">Q21*2</f>
        <v>9.4944067835020327E-3</v>
      </c>
      <c r="BD42" s="10">
        <f t="shared" ref="BD42:BD44" si="24">R21*2</f>
        <v>8.9965891089439226E-3</v>
      </c>
      <c r="BE42" s="10">
        <f t="shared" ref="BE42:BE44" si="25">S21*2</f>
        <v>1.1197610364336322E-2</v>
      </c>
      <c r="BF42" s="10">
        <f t="shared" ref="BF42:BF44" si="26">T21*2</f>
        <v>0</v>
      </c>
      <c r="BG42" s="23" t="s">
        <v>13</v>
      </c>
    </row>
    <row r="43" spans="3:59">
      <c r="U43" s="21" t="s">
        <v>33</v>
      </c>
      <c r="V43" s="10">
        <f t="shared" ref="V43:V44" si="27">M22*2</f>
        <v>4.0573686424395438E-3</v>
      </c>
      <c r="W43" s="10">
        <f t="shared" si="18"/>
        <v>6.9797880435544758E-3</v>
      </c>
      <c r="X43" s="10">
        <f t="shared" si="18"/>
        <v>9.3075385637914898E-3</v>
      </c>
      <c r="Y43" s="10">
        <f t="shared" si="18"/>
        <v>1.2298345594126672E-2</v>
      </c>
      <c r="Z43" s="10">
        <f t="shared" si="18"/>
        <v>1.2825341039362339E-2</v>
      </c>
      <c r="AA43" s="10">
        <f t="shared" si="18"/>
        <v>1.2543135623280152E-2</v>
      </c>
      <c r="AB43" s="10">
        <f t="shared" si="18"/>
        <v>1.5061942142720572E-2</v>
      </c>
      <c r="AC43" s="23" t="s">
        <v>23</v>
      </c>
      <c r="AE43" s="21" t="s">
        <v>33</v>
      </c>
      <c r="AF43" s="10">
        <f t="shared" ref="AF43:AF44" si="28">D11*2</f>
        <v>9.6136256606036124E-3</v>
      </c>
      <c r="AG43" s="10">
        <f t="shared" ref="AG43:AG44" si="29">E11*2</f>
        <v>8.0557594331202315E-3</v>
      </c>
      <c r="AH43" s="10">
        <f t="shared" ref="AH43:AH44" si="30">F11*2</f>
        <v>7.1403898378843995E-3</v>
      </c>
      <c r="AI43" s="10">
        <f t="shared" ref="AI43:AI44" si="31">G11*2</f>
        <v>7.9322749500284253E-3</v>
      </c>
      <c r="AJ43" s="10">
        <f t="shared" ref="AJ43:AJ44" si="32">H11*2</f>
        <v>8.9596114777250775E-3</v>
      </c>
      <c r="AK43" s="10">
        <f t="shared" ref="AK43:AK44" si="33">I11*2</f>
        <v>9.2249053754833617E-3</v>
      </c>
      <c r="AL43" s="10">
        <f t="shared" ref="AL43:AL44" si="34">J11*2</f>
        <v>1.3896234061201591E-2</v>
      </c>
      <c r="AM43" s="23" t="s">
        <v>23</v>
      </c>
      <c r="AO43" s="21" t="s">
        <v>33</v>
      </c>
      <c r="AP43" s="10">
        <f t="shared" ref="AP43:AP44" si="35">D22*2</f>
        <v>1.2037254775106795E-3</v>
      </c>
      <c r="AQ43" s="10">
        <f t="shared" si="20"/>
        <v>7.1126202671538338E-3</v>
      </c>
      <c r="AR43" s="10">
        <f t="shared" si="20"/>
        <v>1.2503561924221678E-2</v>
      </c>
      <c r="AS43" s="10">
        <f t="shared" si="20"/>
        <v>1.4320626329998264E-2</v>
      </c>
      <c r="AT43" s="10">
        <f t="shared" si="20"/>
        <v>1.3310298197096095E-2</v>
      </c>
      <c r="AU43" s="10">
        <f t="shared" si="20"/>
        <v>1.3144142318184743E-2</v>
      </c>
      <c r="AV43" s="10">
        <f t="shared" si="20"/>
        <v>1.6569609099219396E-2</v>
      </c>
      <c r="AW43" s="23" t="s">
        <v>23</v>
      </c>
      <c r="AY43" s="21" t="s">
        <v>33</v>
      </c>
      <c r="AZ43" s="10">
        <f t="shared" ref="AZ43:AZ44" si="36">N22*2</f>
        <v>6.9797880435544758E-3</v>
      </c>
      <c r="BA43" s="10">
        <f t="shared" si="21"/>
        <v>9.3075385637914898E-3</v>
      </c>
      <c r="BB43" s="10">
        <f t="shared" si="22"/>
        <v>1.2298345594126672E-2</v>
      </c>
      <c r="BC43" s="10">
        <f t="shared" si="23"/>
        <v>1.2825341039362339E-2</v>
      </c>
      <c r="BD43" s="10">
        <f t="shared" si="24"/>
        <v>1.2543135623280152E-2</v>
      </c>
      <c r="BE43" s="10">
        <f t="shared" si="25"/>
        <v>1.5061942142720572E-2</v>
      </c>
      <c r="BF43" s="10">
        <f t="shared" si="26"/>
        <v>0</v>
      </c>
      <c r="BG43" s="23" t="s">
        <v>23</v>
      </c>
    </row>
    <row r="44" spans="3:59">
      <c r="U44" s="21" t="s">
        <v>34</v>
      </c>
      <c r="V44" s="10">
        <f t="shared" si="27"/>
        <v>5.6943307449093148E-3</v>
      </c>
      <c r="W44" s="10">
        <f t="shared" si="18"/>
        <v>1.2387718557050105E-2</v>
      </c>
      <c r="X44" s="10">
        <f t="shared" si="18"/>
        <v>1.7554049849723263E-2</v>
      </c>
      <c r="Y44" s="10">
        <f t="shared" si="18"/>
        <v>1.9782683379929934E-2</v>
      </c>
      <c r="Z44" s="10">
        <f t="shared" si="18"/>
        <v>2.0825256075785836E-2</v>
      </c>
      <c r="AA44" s="10">
        <f t="shared" si="18"/>
        <v>1.8424216052470837E-2</v>
      </c>
      <c r="AB44" s="10">
        <f t="shared" si="18"/>
        <v>2.3188821963163495E-2</v>
      </c>
      <c r="AC44" s="23" t="s">
        <v>24</v>
      </c>
      <c r="AE44" s="21" t="s">
        <v>34</v>
      </c>
      <c r="AF44" s="10">
        <f t="shared" si="28"/>
        <v>2.1697721624471894E-2</v>
      </c>
      <c r="AG44" s="10">
        <f t="shared" si="29"/>
        <v>1.8406143365151686E-2</v>
      </c>
      <c r="AH44" s="10">
        <f t="shared" si="30"/>
        <v>1.7988250865547013E-2</v>
      </c>
      <c r="AI44" s="10">
        <f t="shared" si="31"/>
        <v>1.5299519109914809E-2</v>
      </c>
      <c r="AJ44" s="10">
        <f t="shared" si="32"/>
        <v>1.2378359462953513E-2</v>
      </c>
      <c r="AK44" s="10">
        <f t="shared" si="33"/>
        <v>1.5499617084077948E-2</v>
      </c>
      <c r="AL44" s="10">
        <f t="shared" si="34"/>
        <v>2.455568572791578E-2</v>
      </c>
      <c r="AM44" s="23" t="s">
        <v>24</v>
      </c>
      <c r="AO44" s="21" t="s">
        <v>34</v>
      </c>
      <c r="AP44" s="10">
        <f t="shared" si="35"/>
        <v>-2.4207208527280998E-3</v>
      </c>
      <c r="AQ44" s="10">
        <f t="shared" si="20"/>
        <v>1.2520350420302953E-2</v>
      </c>
      <c r="AR44" s="10">
        <f t="shared" si="20"/>
        <v>2.0050011372956408E-2</v>
      </c>
      <c r="AS44" s="10">
        <f t="shared" si="20"/>
        <v>2.4614952552178999E-2</v>
      </c>
      <c r="AT44" s="10">
        <f t="shared" si="20"/>
        <v>2.0488893873993958E-2</v>
      </c>
      <c r="AU44" s="10">
        <f t="shared" si="20"/>
        <v>1.7870818956998047E-2</v>
      </c>
      <c r="AV44" s="10">
        <f t="shared" si="20"/>
        <v>2.6683831907844915E-2</v>
      </c>
      <c r="AW44" s="23" t="s">
        <v>24</v>
      </c>
      <c r="AY44" s="21" t="s">
        <v>34</v>
      </c>
      <c r="AZ44" s="10">
        <f t="shared" si="36"/>
        <v>1.2387718557050105E-2</v>
      </c>
      <c r="BA44" s="10">
        <f t="shared" si="21"/>
        <v>1.7554049849723263E-2</v>
      </c>
      <c r="BB44" s="10">
        <f t="shared" si="22"/>
        <v>1.9782683379929934E-2</v>
      </c>
      <c r="BC44" s="10">
        <f t="shared" si="23"/>
        <v>2.0825256075785836E-2</v>
      </c>
      <c r="BD44" s="10">
        <f t="shared" si="24"/>
        <v>1.8424216052470837E-2</v>
      </c>
      <c r="BE44" s="10">
        <f t="shared" si="25"/>
        <v>2.3188821963163495E-2</v>
      </c>
      <c r="BF44" s="10">
        <f t="shared" si="26"/>
        <v>0</v>
      </c>
      <c r="BG44" s="23" t="s">
        <v>24</v>
      </c>
    </row>
    <row r="45" spans="3:59">
      <c r="U45" s="21"/>
      <c r="V45" s="10"/>
      <c r="W45" s="10"/>
      <c r="X45" s="10"/>
      <c r="Y45" s="10"/>
      <c r="Z45" s="10"/>
      <c r="AA45" s="10"/>
      <c r="AB45" s="24"/>
      <c r="AC45" s="25"/>
      <c r="AE45" s="21"/>
      <c r="AF45" s="10"/>
      <c r="AG45" s="10"/>
      <c r="AH45" s="10"/>
      <c r="AI45" s="10"/>
      <c r="AJ45" s="10"/>
      <c r="AK45" s="10"/>
      <c r="AL45" s="24"/>
      <c r="AM45" s="25"/>
      <c r="AO45" s="21"/>
      <c r="AP45" s="10"/>
      <c r="AQ45" s="10"/>
      <c r="AR45" s="10"/>
      <c r="AS45" s="10"/>
      <c r="AT45" s="10"/>
      <c r="AU45" s="10"/>
      <c r="AV45" s="24"/>
      <c r="AW45" s="25"/>
      <c r="AY45" s="21"/>
      <c r="AZ45" s="10"/>
      <c r="BA45" s="10"/>
      <c r="BB45" s="10"/>
      <c r="BC45" s="10"/>
      <c r="BD45" s="10"/>
      <c r="BE45" s="10"/>
      <c r="BF45" s="24"/>
      <c r="BG45" s="25"/>
    </row>
    <row r="46" spans="3:59">
      <c r="U46" s="21" t="s">
        <v>50</v>
      </c>
      <c r="V46" s="10"/>
      <c r="W46" s="10"/>
      <c r="X46" s="10"/>
      <c r="Y46" s="10"/>
      <c r="Z46" s="10"/>
      <c r="AA46" s="10"/>
      <c r="AB46" s="10"/>
      <c r="AC46" s="22"/>
      <c r="AE46" s="21" t="s">
        <v>50</v>
      </c>
      <c r="AF46" s="10"/>
      <c r="AG46" s="10"/>
      <c r="AH46" s="10"/>
      <c r="AI46" s="10"/>
      <c r="AJ46" s="10"/>
      <c r="AK46" s="10"/>
      <c r="AL46" s="10"/>
      <c r="AM46" s="22"/>
      <c r="AO46" s="21" t="s">
        <v>50</v>
      </c>
      <c r="AP46" s="10"/>
      <c r="AQ46" s="10"/>
      <c r="AR46" s="10"/>
      <c r="AS46" s="10"/>
      <c r="AT46" s="10"/>
      <c r="AU46" s="10"/>
      <c r="AV46" s="10"/>
      <c r="AW46" s="22"/>
      <c r="AY46" s="21" t="s">
        <v>50</v>
      </c>
      <c r="AZ46" s="10"/>
      <c r="BA46" s="10"/>
      <c r="BB46" s="10"/>
      <c r="BC46" s="10"/>
      <c r="BD46" s="10"/>
      <c r="BE46" s="10"/>
      <c r="BF46" s="10"/>
      <c r="BG46" s="22"/>
    </row>
    <row r="47" spans="3:59">
      <c r="U47" s="21"/>
      <c r="V47" s="10">
        <v>0.25</v>
      </c>
      <c r="W47" s="10">
        <v>0.5</v>
      </c>
      <c r="X47" s="10">
        <v>0.75</v>
      </c>
      <c r="Y47" s="10">
        <v>1</v>
      </c>
      <c r="Z47" s="10">
        <v>1.25</v>
      </c>
      <c r="AA47" s="10">
        <v>1.5</v>
      </c>
      <c r="AB47" s="10">
        <v>1.75</v>
      </c>
      <c r="AC47" s="22"/>
      <c r="AE47" s="21"/>
      <c r="AF47" s="10">
        <v>0.25</v>
      </c>
      <c r="AG47" s="10">
        <v>0.5</v>
      </c>
      <c r="AH47" s="10">
        <v>0.75</v>
      </c>
      <c r="AI47" s="10">
        <v>1</v>
      </c>
      <c r="AJ47" s="10">
        <v>1.25</v>
      </c>
      <c r="AK47" s="10">
        <v>1.5</v>
      </c>
      <c r="AL47" s="10">
        <v>1.75</v>
      </c>
      <c r="AM47" s="22"/>
      <c r="AO47" s="21"/>
      <c r="AP47" s="10">
        <v>0.25</v>
      </c>
      <c r="AQ47" s="10">
        <v>0.5</v>
      </c>
      <c r="AR47" s="10">
        <v>0.75</v>
      </c>
      <c r="AS47" s="10">
        <v>1</v>
      </c>
      <c r="AT47" s="10">
        <v>1.25</v>
      </c>
      <c r="AU47" s="10">
        <v>1.5</v>
      </c>
      <c r="AV47" s="10">
        <v>1.75</v>
      </c>
      <c r="AW47" s="22"/>
      <c r="AY47" s="21"/>
      <c r="AZ47" s="10">
        <v>0.25</v>
      </c>
      <c r="BA47" s="10">
        <v>0.5</v>
      </c>
      <c r="BB47" s="10">
        <v>0.75</v>
      </c>
      <c r="BC47" s="10">
        <v>1</v>
      </c>
      <c r="BD47" s="10">
        <v>1.25</v>
      </c>
      <c r="BE47" s="10">
        <v>1.5</v>
      </c>
      <c r="BF47" s="10">
        <v>1.75</v>
      </c>
      <c r="BG47" s="22"/>
    </row>
    <row r="48" spans="3:59">
      <c r="U48" s="21" t="s">
        <v>32</v>
      </c>
      <c r="V48" s="10">
        <f t="shared" ref="V48:AB48" si="37">$V$58*(1-EXP(-$X$58*V47))</f>
        <v>3.5996977197246785E-3</v>
      </c>
      <c r="W48" s="10">
        <f t="shared" si="37"/>
        <v>6.1262573599327325E-3</v>
      </c>
      <c r="X48" s="10">
        <f t="shared" si="37"/>
        <v>7.8996017106401882E-3</v>
      </c>
      <c r="Y48" s="10">
        <f t="shared" si="37"/>
        <v>9.1442785178447363E-3</v>
      </c>
      <c r="Z48" s="10">
        <f t="shared" si="37"/>
        <v>1.0017893590842191E-2</v>
      </c>
      <c r="AA48" s="10">
        <f t="shared" si="37"/>
        <v>1.0631067461641986E-2</v>
      </c>
      <c r="AB48" s="10">
        <f t="shared" si="37"/>
        <v>1.1061442586170889E-2</v>
      </c>
      <c r="AC48" s="23" t="s">
        <v>13</v>
      </c>
      <c r="AE48" s="21" t="s">
        <v>32</v>
      </c>
      <c r="AF48" s="10">
        <f>$AF58*(1-EXP(-$AH$58*AF47))</f>
        <v>2.3679858286189703E-3</v>
      </c>
      <c r="AG48" s="10">
        <f t="shared" ref="AG48:AL48" si="38">$AF$58*(1-EXP(-$AH$58*AG47))</f>
        <v>4.0317915792268347E-3</v>
      </c>
      <c r="AH48" s="10">
        <f t="shared" si="38"/>
        <v>5.2008228894227498E-3</v>
      </c>
      <c r="AI48" s="10">
        <f t="shared" si="38"/>
        <v>6.0222133694827493E-3</v>
      </c>
      <c r="AJ48" s="10">
        <f t="shared" si="38"/>
        <v>6.5993427541697399E-3</v>
      </c>
      <c r="AK48" s="10">
        <f t="shared" si="38"/>
        <v>7.0048482168637493E-3</v>
      </c>
      <c r="AL48" s="10">
        <f t="shared" si="38"/>
        <v>7.2897664425469987E-3</v>
      </c>
      <c r="AM48" s="23" t="s">
        <v>13</v>
      </c>
      <c r="AO48" s="21" t="s">
        <v>32</v>
      </c>
      <c r="AP48" s="10">
        <f>$AP$58*(1-EXP(-$AR$58*AP47))</f>
        <v>4.4776972188064574E-3</v>
      </c>
      <c r="AQ48" s="10">
        <f t="shared" ref="AQ48:AV48" si="39">$AP$58*(1-EXP(-$AR$58*AQ47))</f>
        <v>7.3727929807591644E-3</v>
      </c>
      <c r="AR48" s="10">
        <f t="shared" si="39"/>
        <v>9.2446434121982619E-3</v>
      </c>
      <c r="AS48" s="10">
        <f t="shared" si="39"/>
        <v>1.0454905291520506E-2</v>
      </c>
      <c r="AT48" s="10">
        <f t="shared" si="39"/>
        <v>1.1237411090028402E-2</v>
      </c>
      <c r="AU48" s="10">
        <f t="shared" si="39"/>
        <v>1.1743347313551682E-2</v>
      </c>
      <c r="AV48" s="10">
        <f t="shared" si="39"/>
        <v>1.2070464969115504E-2</v>
      </c>
      <c r="AW48" s="23" t="s">
        <v>13</v>
      </c>
      <c r="AY48" s="21" t="s">
        <v>32</v>
      </c>
      <c r="AZ48" s="10">
        <f>$AZ$58*(1-EXP(-$BB$58*AZ47))</f>
        <v>3.5996977197246785E-3</v>
      </c>
      <c r="BA48" s="10">
        <f t="shared" ref="BA48:BF48" si="40">$AZ$58*(1-EXP(-$BB$58*BA47))</f>
        <v>6.1262573599327325E-3</v>
      </c>
      <c r="BB48" s="10">
        <f t="shared" si="40"/>
        <v>7.8996017106401882E-3</v>
      </c>
      <c r="BC48" s="10">
        <f t="shared" si="40"/>
        <v>9.1442785178447363E-3</v>
      </c>
      <c r="BD48" s="10">
        <f t="shared" si="40"/>
        <v>1.0017893590842191E-2</v>
      </c>
      <c r="BE48" s="10">
        <f t="shared" si="40"/>
        <v>1.0631067461641986E-2</v>
      </c>
      <c r="BF48" s="10">
        <f t="shared" si="40"/>
        <v>1.1061442586170889E-2</v>
      </c>
      <c r="BG48" s="23" t="s">
        <v>13</v>
      </c>
    </row>
    <row r="49" spans="21:59">
      <c r="U49" s="21" t="s">
        <v>33</v>
      </c>
      <c r="V49" s="10">
        <f t="shared" ref="V49:AB49" si="41">$V$59*(1-EXP(-$X$59*V48))</f>
        <v>4.62515151374749E-3</v>
      </c>
      <c r="W49" s="10">
        <f t="shared" si="41"/>
        <v>7.8111203006393081E-3</v>
      </c>
      <c r="X49" s="10">
        <f t="shared" si="41"/>
        <v>1.0018042716497732E-2</v>
      </c>
      <c r="Y49" s="10">
        <f t="shared" si="41"/>
        <v>1.1552792958037716E-2</v>
      </c>
      <c r="Z49" s="10">
        <f t="shared" si="41"/>
        <v>1.2623042118786516E-2</v>
      </c>
      <c r="AA49" s="10">
        <f t="shared" si="41"/>
        <v>1.3370818590231141E-2</v>
      </c>
      <c r="AB49" s="10">
        <f t="shared" si="41"/>
        <v>1.3893994838782142E-2</v>
      </c>
      <c r="AC49" s="23" t="s">
        <v>23</v>
      </c>
      <c r="AE49" s="21" t="s">
        <v>33</v>
      </c>
      <c r="AF49" s="10">
        <f>$AF59*(1-EXP(-$AH$59*AF47))</f>
        <v>9.2600289218910913E-3</v>
      </c>
      <c r="AG49" s="10">
        <f t="shared" ref="AG49:AL49" si="42">$AF59*(1-EXP(-$AH$59*AG47))</f>
        <v>9.2600306480046524E-3</v>
      </c>
      <c r="AH49" s="10">
        <f t="shared" si="42"/>
        <v>9.2600306480049733E-3</v>
      </c>
      <c r="AI49" s="10">
        <f t="shared" si="42"/>
        <v>9.2600306480049733E-3</v>
      </c>
      <c r="AJ49" s="10">
        <f t="shared" si="42"/>
        <v>9.2600306480049733E-3</v>
      </c>
      <c r="AK49" s="10">
        <f t="shared" si="42"/>
        <v>9.2600306480049733E-3</v>
      </c>
      <c r="AL49" s="10">
        <f t="shared" si="42"/>
        <v>9.2600306480049733E-3</v>
      </c>
      <c r="AM49" s="23" t="s">
        <v>23</v>
      </c>
      <c r="AO49" s="21" t="s">
        <v>33</v>
      </c>
      <c r="AP49" s="10">
        <f>$AP$59*(1-EXP(-$AR$59*AP47))</f>
        <v>4.4288215444185956E-3</v>
      </c>
      <c r="AQ49" s="10">
        <f t="shared" ref="AQ49:AV49" si="43">$AP$59*(1-EXP(-$AR$59*AQ47))</f>
        <v>7.8038368770607771E-3</v>
      </c>
      <c r="AR49" s="10">
        <f t="shared" si="43"/>
        <v>1.0375791601659003E-2</v>
      </c>
      <c r="AS49" s="10">
        <f t="shared" si="43"/>
        <v>1.2335768210181409E-2</v>
      </c>
      <c r="AT49" s="10">
        <f t="shared" si="43"/>
        <v>1.3829382490874112E-2</v>
      </c>
      <c r="AU49" s="10">
        <f t="shared" si="43"/>
        <v>1.4967602003182996E-2</v>
      </c>
      <c r="AV49" s="10">
        <f t="shared" si="43"/>
        <v>1.5834990374429571E-2</v>
      </c>
      <c r="AW49" s="23" t="s">
        <v>23</v>
      </c>
      <c r="AY49" s="21" t="s">
        <v>33</v>
      </c>
      <c r="AZ49" s="10">
        <f>$AZ$59*(1-EXP(-$BB$59*AZ47))</f>
        <v>0.16628001700052472</v>
      </c>
      <c r="BA49" s="10">
        <f t="shared" ref="BA49:BF49" si="44">$AZ$59*(1-EXP(-$BB$59*BA47))</f>
        <v>0.20227152978847149</v>
      </c>
      <c r="BB49" s="10">
        <f t="shared" si="44"/>
        <v>0.21006193669443693</v>
      </c>
      <c r="BC49" s="10">
        <f t="shared" si="44"/>
        <v>0.21174817978508129</v>
      </c>
      <c r="BD49" s="10">
        <f t="shared" si="44"/>
        <v>0.2121131691617682</v>
      </c>
      <c r="BE49" s="10">
        <f t="shared" si="44"/>
        <v>0.21219217155818035</v>
      </c>
      <c r="BF49" s="10">
        <f t="shared" si="44"/>
        <v>0.21220927172338383</v>
      </c>
      <c r="BG49" s="23" t="s">
        <v>23</v>
      </c>
    </row>
    <row r="50" spans="21:59">
      <c r="U50" s="21" t="s">
        <v>34</v>
      </c>
      <c r="V50" s="10">
        <f t="shared" ref="V50:AB50" si="45">$V$60*(1-EXP(-$X$60*V49))</f>
        <v>7.4371541271680388E-3</v>
      </c>
      <c r="W50" s="10">
        <f t="shared" si="45"/>
        <v>1.2545255185956583E-2</v>
      </c>
      <c r="X50" s="10">
        <f t="shared" si="45"/>
        <v>1.6076543405115815E-2</v>
      </c>
      <c r="Y50" s="10">
        <f t="shared" si="45"/>
        <v>1.8528873390525731E-2</v>
      </c>
      <c r="Z50" s="10">
        <f t="shared" si="45"/>
        <v>2.0237333957384064E-2</v>
      </c>
      <c r="AA50" s="10">
        <f t="shared" si="45"/>
        <v>2.143021724089382E-2</v>
      </c>
      <c r="AB50" s="10">
        <f t="shared" si="45"/>
        <v>2.226441440993155E-2</v>
      </c>
      <c r="AC50" s="23" t="s">
        <v>24</v>
      </c>
      <c r="AE50" s="21" t="s">
        <v>34</v>
      </c>
      <c r="AF50" s="10">
        <f>$AF60*(1-EXP(-$AH$60*AF47))</f>
        <v>1.797483043934206E-2</v>
      </c>
      <c r="AG50" s="10">
        <f t="shared" ref="AG50:AL50" si="46">$AF60*(1-EXP(-$AH$60*AG47))</f>
        <v>1.7974830520984763E-2</v>
      </c>
      <c r="AH50" s="10">
        <f t="shared" si="46"/>
        <v>1.7974830520984763E-2</v>
      </c>
      <c r="AI50" s="10">
        <f t="shared" si="46"/>
        <v>1.7974830520984763E-2</v>
      </c>
      <c r="AJ50" s="10">
        <f t="shared" si="46"/>
        <v>1.7974830520984763E-2</v>
      </c>
      <c r="AK50" s="10">
        <f t="shared" si="46"/>
        <v>1.7974830520984763E-2</v>
      </c>
      <c r="AL50" s="10">
        <f t="shared" si="46"/>
        <v>1.7974830520984763E-2</v>
      </c>
      <c r="AM50" s="23" t="s">
        <v>24</v>
      </c>
      <c r="AO50" s="21" t="s">
        <v>34</v>
      </c>
      <c r="AP50" s="10">
        <f>$AP$60*(1-EXP(-$AR$60*AP47))</f>
        <v>6.8070729651787199E-3</v>
      </c>
      <c r="AQ50" s="10">
        <f t="shared" ref="AQ50:AV50" si="47">$AP$60*(1-EXP(-$AR$60*AQ47))</f>
        <v>1.2052209985747369E-2</v>
      </c>
      <c r="AR50" s="10">
        <f t="shared" si="47"/>
        <v>1.6093809437563653E-2</v>
      </c>
      <c r="AS50" s="10">
        <f t="shared" si="47"/>
        <v>1.9208032395870808E-2</v>
      </c>
      <c r="AT50" s="10">
        <f t="shared" si="47"/>
        <v>2.1607672624862073E-2</v>
      </c>
      <c r="AU50" s="10">
        <f t="shared" si="47"/>
        <v>2.3456696701071224E-2</v>
      </c>
      <c r="AV50" s="10">
        <f t="shared" si="47"/>
        <v>2.488144779212887E-2</v>
      </c>
      <c r="AW50" s="23" t="s">
        <v>24</v>
      </c>
      <c r="AY50" s="21" t="s">
        <v>34</v>
      </c>
      <c r="AZ50" s="10">
        <f>$AZ$60*(1-EXP(-$BB$60*AZ47))</f>
        <v>0.36743465179736884</v>
      </c>
      <c r="BA50" s="10">
        <f t="shared" ref="BA50:BF50" si="48">$AZ$60*(1-EXP(-$BB$60*BA47))</f>
        <v>0.67247017838143697</v>
      </c>
      <c r="BB50" s="10">
        <f t="shared" si="48"/>
        <v>0.92570343230364138</v>
      </c>
      <c r="BC50" s="10">
        <f t="shared" si="48"/>
        <v>1.1359316690279104</v>
      </c>
      <c r="BD50" s="10">
        <f t="shared" si="48"/>
        <v>1.3104581612309159</v>
      </c>
      <c r="BE50" s="10">
        <f t="shared" si="48"/>
        <v>1.4553459125401553</v>
      </c>
      <c r="BF50" s="10">
        <f t="shared" si="48"/>
        <v>1.5756282846572203</v>
      </c>
      <c r="BG50" s="23" t="s">
        <v>24</v>
      </c>
    </row>
    <row r="51" spans="21:59">
      <c r="U51" s="21"/>
      <c r="V51" s="10"/>
      <c r="W51" s="10"/>
      <c r="X51" s="10"/>
      <c r="Y51" s="10"/>
      <c r="Z51" s="10"/>
      <c r="AA51" s="10"/>
      <c r="AB51" s="10"/>
      <c r="AC51" s="22"/>
      <c r="AE51" s="21"/>
      <c r="AF51" s="10"/>
      <c r="AG51" s="10"/>
      <c r="AH51" s="10"/>
      <c r="AI51" s="10"/>
      <c r="AJ51" s="10"/>
      <c r="AK51" s="10"/>
      <c r="AL51" s="10"/>
      <c r="AM51" s="22"/>
      <c r="AO51" s="21"/>
      <c r="AP51" s="10"/>
      <c r="AQ51" s="10"/>
      <c r="AR51" s="10"/>
      <c r="AS51" s="10"/>
      <c r="AT51" s="10"/>
      <c r="AU51" s="10"/>
      <c r="AV51" s="10"/>
      <c r="AW51" s="22"/>
      <c r="AY51" s="21"/>
      <c r="AZ51" s="10"/>
      <c r="BA51" s="10"/>
      <c r="BB51" s="10"/>
      <c r="BC51" s="10"/>
      <c r="BD51" s="10"/>
      <c r="BE51" s="10"/>
      <c r="BF51" s="10"/>
      <c r="BG51" s="22"/>
    </row>
    <row r="52" spans="21:59">
      <c r="U52" s="21" t="s">
        <v>51</v>
      </c>
      <c r="V52" s="10"/>
      <c r="W52" s="10"/>
      <c r="X52" s="10"/>
      <c r="Y52" s="10"/>
      <c r="Z52" s="10"/>
      <c r="AA52" s="10"/>
      <c r="AB52" s="10"/>
      <c r="AC52" s="22"/>
      <c r="AE52" s="21" t="s">
        <v>51</v>
      </c>
      <c r="AF52" s="10"/>
      <c r="AG52" s="10"/>
      <c r="AH52" s="10"/>
      <c r="AI52" s="10"/>
      <c r="AJ52" s="10"/>
      <c r="AK52" s="10"/>
      <c r="AL52" s="10"/>
      <c r="AM52" s="22"/>
      <c r="AO52" s="21" t="s">
        <v>51</v>
      </c>
      <c r="AP52" s="10"/>
      <c r="AQ52" s="10"/>
      <c r="AR52" s="10"/>
      <c r="AS52" s="10"/>
      <c r="AT52" s="10"/>
      <c r="AU52" s="10"/>
      <c r="AV52" s="10"/>
      <c r="AW52" s="22"/>
      <c r="AY52" s="21" t="s">
        <v>51</v>
      </c>
      <c r="AZ52" s="10"/>
      <c r="BA52" s="10"/>
      <c r="BB52" s="10"/>
      <c r="BC52" s="10"/>
      <c r="BD52" s="10"/>
      <c r="BE52" s="10"/>
      <c r="BF52" s="10"/>
      <c r="BG52" s="22"/>
    </row>
    <row r="53" spans="21:59">
      <c r="U53" s="21"/>
      <c r="V53" s="10">
        <v>0.25</v>
      </c>
      <c r="W53" s="10">
        <v>0.5</v>
      </c>
      <c r="X53" s="10">
        <v>0.75</v>
      </c>
      <c r="Y53" s="10">
        <v>1</v>
      </c>
      <c r="Z53" s="10">
        <v>1.25</v>
      </c>
      <c r="AA53" s="10">
        <v>1.5</v>
      </c>
      <c r="AB53" s="10">
        <v>1.75</v>
      </c>
      <c r="AC53" s="23" t="s">
        <v>49</v>
      </c>
      <c r="AE53" s="21"/>
      <c r="AF53" s="10">
        <v>0.25</v>
      </c>
      <c r="AG53" s="10">
        <v>0.5</v>
      </c>
      <c r="AH53" s="10">
        <v>0.75</v>
      </c>
      <c r="AI53" s="10">
        <v>1</v>
      </c>
      <c r="AJ53" s="10">
        <v>1.25</v>
      </c>
      <c r="AK53" s="10">
        <v>1.5</v>
      </c>
      <c r="AL53" s="10">
        <v>1.75</v>
      </c>
      <c r="AM53" s="23" t="s">
        <v>49</v>
      </c>
      <c r="AO53" s="21"/>
      <c r="AP53" s="10">
        <v>0.25</v>
      </c>
      <c r="AQ53" s="10">
        <v>0.5</v>
      </c>
      <c r="AR53" s="10">
        <v>0.75</v>
      </c>
      <c r="AS53" s="10">
        <v>1</v>
      </c>
      <c r="AT53" s="10">
        <v>1.25</v>
      </c>
      <c r="AU53" s="10">
        <v>1.5</v>
      </c>
      <c r="AV53" s="10">
        <v>1.75</v>
      </c>
      <c r="AW53" s="23" t="s">
        <v>49</v>
      </c>
      <c r="AY53" s="21"/>
      <c r="AZ53" s="10">
        <v>0.25</v>
      </c>
      <c r="BA53" s="10">
        <v>0.5</v>
      </c>
      <c r="BB53" s="10">
        <v>0.75</v>
      </c>
      <c r="BC53" s="10">
        <v>1</v>
      </c>
      <c r="BD53" s="10">
        <v>1.25</v>
      </c>
      <c r="BE53" s="10">
        <v>1.5</v>
      </c>
      <c r="BF53" s="10">
        <v>1.75</v>
      </c>
      <c r="BG53" s="23" t="s">
        <v>49</v>
      </c>
    </row>
    <row r="54" spans="21:59">
      <c r="U54" s="21" t="s">
        <v>32</v>
      </c>
      <c r="V54" s="10">
        <f>ABS(V42-V48)^2</f>
        <v>4.109381827062131E-6</v>
      </c>
      <c r="W54" s="10">
        <f t="shared" ref="W54:AB54" si="49">ABS(W42-W48)^2</f>
        <v>7.5288073750704503E-6</v>
      </c>
      <c r="X54" s="10">
        <f t="shared" si="49"/>
        <v>1.890054761679208E-5</v>
      </c>
      <c r="Y54" s="10">
        <f t="shared" si="49"/>
        <v>1.4150232314582576E-6</v>
      </c>
      <c r="Z54" s="10">
        <f t="shared" si="49"/>
        <v>2.7403843745919205E-7</v>
      </c>
      <c r="AA54" s="10">
        <f t="shared" si="49"/>
        <v>2.671519485438575E-6</v>
      </c>
      <c r="AB54" s="10">
        <f t="shared" si="49"/>
        <v>1.8541663810510481E-8</v>
      </c>
      <c r="AC54" s="22">
        <f>SUM(V54:AB54)</f>
        <v>3.4917859637091204E-5</v>
      </c>
      <c r="AE54" s="21" t="s">
        <v>32</v>
      </c>
      <c r="AF54" s="10">
        <f>ABS(AF42-AF48)^2</f>
        <v>2.5833533607844232E-6</v>
      </c>
      <c r="AG54" s="10">
        <f t="shared" ref="AG54:AL54" si="50">ABS(AG42-AG48)^2</f>
        <v>6.2195382274967893E-6</v>
      </c>
      <c r="AH54" s="10">
        <f t="shared" si="50"/>
        <v>3.6506880618634477E-5</v>
      </c>
      <c r="AI54" s="10">
        <f t="shared" si="50"/>
        <v>4.0066755825398597E-6</v>
      </c>
      <c r="AJ54" s="10">
        <f t="shared" si="50"/>
        <v>3.9311571091065466E-5</v>
      </c>
      <c r="AK54" s="10">
        <f t="shared" si="50"/>
        <v>2.3199066118396815E-6</v>
      </c>
      <c r="AL54" s="10">
        <f t="shared" si="50"/>
        <v>9.4667531377499311E-6</v>
      </c>
      <c r="AM54" s="22">
        <f>SUM(AF54:AL54)</f>
        <v>1.0041467863011062E-4</v>
      </c>
      <c r="AO54" s="21" t="s">
        <v>32</v>
      </c>
      <c r="AP54" s="10">
        <f>ABS(AP42-AP48)^2</f>
        <v>1.397117413002408E-5</v>
      </c>
      <c r="AQ54" s="10">
        <f t="shared" ref="AQ54:AV54" si="51">ABS(AQ42-AQ48)^2</f>
        <v>3.611669891618062E-6</v>
      </c>
      <c r="AR54" s="10">
        <f t="shared" si="51"/>
        <v>1.2289424063750873E-5</v>
      </c>
      <c r="AS54" s="10">
        <f t="shared" si="51"/>
        <v>5.292375900557948E-6</v>
      </c>
      <c r="AT54" s="10">
        <f t="shared" si="51"/>
        <v>3.0670618483645985E-6</v>
      </c>
      <c r="AU54" s="10">
        <f t="shared" si="51"/>
        <v>2.6833803050137364E-6</v>
      </c>
      <c r="AV54" s="10">
        <f t="shared" si="51"/>
        <v>4.6951268360211687E-6</v>
      </c>
      <c r="AW54" s="22">
        <f>SUM(AP54:AV54)</f>
        <v>4.5610212975350475E-5</v>
      </c>
      <c r="AY54" s="21" t="s">
        <v>32</v>
      </c>
      <c r="AZ54" s="10">
        <f>ABS(AZ42-AZ48)^2</f>
        <v>4.7222588518030792E-8</v>
      </c>
      <c r="BA54" s="10">
        <f t="shared" ref="BA54:BF54" si="52">ABS(BA42-BA48)^2</f>
        <v>3.7464441830702252E-5</v>
      </c>
      <c r="BB54" s="10">
        <f t="shared" si="52"/>
        <v>5.9254479301097374E-6</v>
      </c>
      <c r="BC54" s="10">
        <f t="shared" si="52"/>
        <v>1.2258980241218633E-7</v>
      </c>
      <c r="BD54" s="10">
        <f t="shared" si="52"/>
        <v>1.0430628447454905E-6</v>
      </c>
      <c r="BE54" s="10">
        <f t="shared" si="52"/>
        <v>3.2097086059332349E-7</v>
      </c>
      <c r="BF54" s="10">
        <f t="shared" si="52"/>
        <v>1.2235551208715492E-4</v>
      </c>
      <c r="BG54" s="22">
        <f>SUM(AZ54:BF54)</f>
        <v>1.6727924794423594E-4</v>
      </c>
    </row>
    <row r="55" spans="21:59">
      <c r="U55" s="21" t="s">
        <v>33</v>
      </c>
      <c r="V55" s="10">
        <f t="shared" ref="V55:AB55" si="53">ABS(V43-V49)^2</f>
        <v>3.223773889506957E-7</v>
      </c>
      <c r="W55" s="10">
        <f t="shared" si="53"/>
        <v>6.9111332166976174E-7</v>
      </c>
      <c r="X55" s="10">
        <f t="shared" si="53"/>
        <v>5.0481615101281545E-7</v>
      </c>
      <c r="Y55" s="10">
        <f t="shared" si="53"/>
        <v>5.5584873317919099E-7</v>
      </c>
      <c r="Z55" s="10">
        <f t="shared" si="53"/>
        <v>4.0924853266142828E-8</v>
      </c>
      <c r="AA55" s="10">
        <f t="shared" si="53"/>
        <v>6.8505909378079271E-7</v>
      </c>
      <c r="AB55" s="10">
        <f t="shared" si="53"/>
        <v>1.364100904777045E-6</v>
      </c>
      <c r="AC55" s="22">
        <f t="shared" ref="AC55:AC56" si="54">SUM(V55:AB55)</f>
        <v>4.1642404466364447E-6</v>
      </c>
      <c r="AE55" s="21" t="s">
        <v>33</v>
      </c>
      <c r="AF55" s="10">
        <f t="shared" ref="AF55:AL55" si="55">ABS(AF43-AF49)^2</f>
        <v>1.2503065362813093E-7</v>
      </c>
      <c r="AG55" s="10">
        <f t="shared" si="55"/>
        <v>1.4502691589991989E-6</v>
      </c>
      <c r="AH55" s="10">
        <f t="shared" si="55"/>
        <v>4.4928771639286023E-6</v>
      </c>
      <c r="AI55" s="10">
        <f t="shared" si="55"/>
        <v>1.7629351935091902E-6</v>
      </c>
      <c r="AJ55" s="10">
        <f t="shared" si="55"/>
        <v>9.0251677871661012E-8</v>
      </c>
      <c r="AK55" s="10">
        <f t="shared" si="55"/>
        <v>1.2337847697174839E-9</v>
      </c>
      <c r="AL55" s="10">
        <f t="shared" si="55"/>
        <v>2.1494382088535969E-5</v>
      </c>
      <c r="AM55" s="22">
        <f t="shared" ref="AM55:AM56" si="56">SUM(AF55:AL55)</f>
        <v>2.9416979721242472E-5</v>
      </c>
      <c r="AO55" s="21" t="s">
        <v>33</v>
      </c>
      <c r="AP55" s="10">
        <f t="shared" ref="AP55:AV55" si="57">ABS(AP43-AP49)^2</f>
        <v>1.0401244640784909E-5</v>
      </c>
      <c r="AQ55" s="10">
        <f t="shared" si="57"/>
        <v>4.7778040181124735E-7</v>
      </c>
      <c r="AR55" s="10">
        <f t="shared" si="57"/>
        <v>4.5274065455784722E-6</v>
      </c>
      <c r="AS55" s="10">
        <f t="shared" si="57"/>
        <v>3.9396617558029017E-6</v>
      </c>
      <c r="AT55" s="10">
        <f t="shared" si="57"/>
        <v>2.6944850404702271E-7</v>
      </c>
      <c r="AU55" s="10">
        <f t="shared" si="57"/>
        <v>3.3250052228139246E-6</v>
      </c>
      <c r="AV55" s="10">
        <f t="shared" si="57"/>
        <v>5.396646708118283E-7</v>
      </c>
      <c r="AW55" s="22">
        <f t="shared" ref="AW55:AW56" si="58">SUM(AP55:AV55)</f>
        <v>2.3480211741650301E-5</v>
      </c>
      <c r="AY55" s="21" t="s">
        <v>33</v>
      </c>
      <c r="AZ55" s="10">
        <f t="shared" ref="AZ55:BF55" si="59">ABS(AZ43-AZ49)^2</f>
        <v>2.5376562945743142E-2</v>
      </c>
      <c r="BA55" s="10">
        <f t="shared" si="59"/>
        <v>3.723510190935838E-2</v>
      </c>
      <c r="BB55" s="10">
        <f t="shared" si="59"/>
        <v>3.9110437964890714E-2</v>
      </c>
      <c r="BC55" s="10">
        <f t="shared" si="59"/>
        <v>3.9570295774655304E-2</v>
      </c>
      <c r="BD55" s="10">
        <f t="shared" si="59"/>
        <v>3.9828198286553242E-2</v>
      </c>
      <c r="BE55" s="10">
        <f t="shared" si="59"/>
        <v>3.88603273493918E-2</v>
      </c>
      <c r="BF55" s="10">
        <f t="shared" si="59"/>
        <v>4.5032775005368952E-2</v>
      </c>
      <c r="BG55" s="22">
        <f t="shared" ref="BG55:BG56" si="60">SUM(AZ55:BF55)</f>
        <v>0.26501369923596152</v>
      </c>
    </row>
    <row r="56" spans="21:59">
      <c r="U56" s="21" t="s">
        <v>34</v>
      </c>
      <c r="V56" s="10">
        <f t="shared" ref="V56:AB56" si="61">ABS(V44-V50)^2</f>
        <v>3.0374333417477383E-6</v>
      </c>
      <c r="W56" s="10">
        <f t="shared" si="61"/>
        <v>2.48177894472176E-8</v>
      </c>
      <c r="X56" s="10">
        <f t="shared" si="61"/>
        <v>2.183025293856542E-6</v>
      </c>
      <c r="Y56" s="10">
        <f t="shared" si="61"/>
        <v>1.5720394895297663E-6</v>
      </c>
      <c r="Z56" s="10">
        <f t="shared" si="61"/>
        <v>3.456524173060274E-7</v>
      </c>
      <c r="AA56" s="10">
        <f t="shared" si="61"/>
        <v>9.0360431448003879E-6</v>
      </c>
      <c r="AB56" s="10">
        <f t="shared" si="61"/>
        <v>8.5452932447227116E-7</v>
      </c>
      <c r="AC56" s="22">
        <f t="shared" si="54"/>
        <v>1.7053540801159952E-5</v>
      </c>
      <c r="AE56" s="21" t="s">
        <v>34</v>
      </c>
      <c r="AF56" s="10">
        <f t="shared" ref="AF56:AL56" si="62">ABS(AF44-AF50)^2</f>
        <v>1.3859918776317421E-5</v>
      </c>
      <c r="AG56" s="10">
        <f t="shared" si="62"/>
        <v>1.8603076954336085E-7</v>
      </c>
      <c r="AH56" s="10">
        <f t="shared" si="62"/>
        <v>1.8010564816952276E-10</v>
      </c>
      <c r="AI56" s="10">
        <f t="shared" si="62"/>
        <v>7.1572911462011076E-6</v>
      </c>
      <c r="AJ56" s="10">
        <f t="shared" si="62"/>
        <v>3.1320488303381425E-5</v>
      </c>
      <c r="AK56" s="10">
        <f t="shared" si="62"/>
        <v>6.1266815582440475E-6</v>
      </c>
      <c r="AL56" s="10">
        <f t="shared" si="62"/>
        <v>4.3307655254591083E-5</v>
      </c>
      <c r="AM56" s="22">
        <f t="shared" si="56"/>
        <v>1.0195824591392662E-4</v>
      </c>
      <c r="AO56" s="21" t="s">
        <v>34</v>
      </c>
      <c r="AP56" s="10">
        <f t="shared" ref="AP56:AV56" si="63">ABS(AP44-AP50)^2</f>
        <v>8.5152178745799331E-5</v>
      </c>
      <c r="AQ56" s="10">
        <f t="shared" si="63"/>
        <v>2.1915546646589176E-7</v>
      </c>
      <c r="AR56" s="10">
        <f t="shared" si="63"/>
        <v>1.5651533753605387E-5</v>
      </c>
      <c r="AS56" s="10">
        <f t="shared" si="63"/>
        <v>2.9234785576691793E-5</v>
      </c>
      <c r="AT56" s="10">
        <f t="shared" si="63"/>
        <v>1.2516658933940199E-6</v>
      </c>
      <c r="AU56" s="10">
        <f t="shared" si="63"/>
        <v>3.1202030171732053E-5</v>
      </c>
      <c r="AV56" s="10">
        <f t="shared" si="63"/>
        <v>3.2485885005855097E-6</v>
      </c>
      <c r="AW56" s="22">
        <f t="shared" si="58"/>
        <v>1.6595993810827398E-4</v>
      </c>
      <c r="AY56" s="21" t="s">
        <v>34</v>
      </c>
      <c r="AZ56" s="10">
        <f t="shared" ref="AZ56:BF56" si="64">ABS(AZ44-AZ50)^2</f>
        <v>0.12605832480335533</v>
      </c>
      <c r="BA56" s="10">
        <f t="shared" si="64"/>
        <v>0.4289151354109681</v>
      </c>
      <c r="BB56" s="10">
        <f t="shared" si="64"/>
        <v>0.8206924033304982</v>
      </c>
      <c r="BC56" s="10">
        <f t="shared" si="64"/>
        <v>1.2434623122069544</v>
      </c>
      <c r="BD56" s="10">
        <f t="shared" si="64"/>
        <v>1.6693517154933772</v>
      </c>
      <c r="BE56" s="10">
        <f t="shared" si="64"/>
        <v>2.0510739320899538</v>
      </c>
      <c r="BF56" s="10">
        <f t="shared" si="64"/>
        <v>2.4826044914118541</v>
      </c>
      <c r="BG56" s="22">
        <f t="shared" si="60"/>
        <v>8.8221583147469609</v>
      </c>
    </row>
    <row r="57" spans="21:59">
      <c r="U57" s="21"/>
      <c r="V57" s="10"/>
      <c r="W57" s="10"/>
      <c r="X57" s="10"/>
      <c r="Y57" s="10"/>
      <c r="Z57" s="10"/>
      <c r="AA57" s="10"/>
      <c r="AB57" s="10"/>
      <c r="AC57" s="22"/>
      <c r="AE57" s="21"/>
      <c r="AF57" s="10"/>
      <c r="AG57" s="10"/>
      <c r="AH57" s="10"/>
      <c r="AI57" s="10"/>
      <c r="AJ57" s="10"/>
      <c r="AK57" s="10"/>
      <c r="AL57" s="10"/>
      <c r="AM57" s="22"/>
      <c r="AO57" s="21"/>
      <c r="AP57" s="10"/>
      <c r="AQ57" s="10"/>
      <c r="AR57" s="10"/>
      <c r="AS57" s="10"/>
      <c r="AT57" s="10"/>
      <c r="AU57" s="10"/>
      <c r="AV57" s="10"/>
      <c r="AW57" s="22"/>
      <c r="AY57" s="21"/>
      <c r="AZ57" s="10"/>
      <c r="BA57" s="10"/>
      <c r="BB57" s="10"/>
      <c r="BC57" s="10"/>
      <c r="BD57" s="10"/>
      <c r="BE57" s="10"/>
      <c r="BF57" s="10"/>
      <c r="BG57" s="22"/>
    </row>
    <row r="58" spans="21:59">
      <c r="U58" s="21" t="s">
        <v>46</v>
      </c>
      <c r="V58" s="10">
        <v>1.2074703079428222E-2</v>
      </c>
      <c r="W58" s="10" t="s">
        <v>47</v>
      </c>
      <c r="X58" s="10">
        <v>1.4159652954448321</v>
      </c>
      <c r="Y58" s="26" t="s">
        <v>13</v>
      </c>
      <c r="Z58" s="10"/>
      <c r="AA58" s="10"/>
      <c r="AB58" s="10"/>
      <c r="AC58" s="22"/>
      <c r="AE58" s="21" t="s">
        <v>46</v>
      </c>
      <c r="AF58" s="10">
        <v>7.9629587084851187E-3</v>
      </c>
      <c r="AG58" s="10" t="s">
        <v>47</v>
      </c>
      <c r="AH58" s="10">
        <v>1.4117285331867844</v>
      </c>
      <c r="AI58" s="26" t="s">
        <v>13</v>
      </c>
      <c r="AJ58" s="10"/>
      <c r="AK58" s="10"/>
      <c r="AL58" s="10"/>
      <c r="AM58" s="22"/>
      <c r="AO58" s="21" t="s">
        <v>46</v>
      </c>
      <c r="AP58" s="10">
        <v>1.2668870167203373E-2</v>
      </c>
      <c r="AQ58" s="10" t="s">
        <v>47</v>
      </c>
      <c r="AR58" s="10">
        <v>1.7443628469788626</v>
      </c>
      <c r="AS58" s="26" t="s">
        <v>13</v>
      </c>
      <c r="AT58" s="10"/>
      <c r="AU58" s="10"/>
      <c r="AV58" s="10"/>
      <c r="AW58" s="22"/>
      <c r="AY58" s="21" t="s">
        <v>46</v>
      </c>
      <c r="AZ58" s="10">
        <v>1.2074703079428222E-2</v>
      </c>
      <c r="BA58" s="10" t="s">
        <v>47</v>
      </c>
      <c r="BB58" s="10">
        <v>1.4159652954448321</v>
      </c>
      <c r="BC58" s="26" t="s">
        <v>13</v>
      </c>
      <c r="BD58" s="10"/>
      <c r="BE58" s="10"/>
      <c r="BF58" s="10"/>
      <c r="BG58" s="22"/>
    </row>
    <row r="59" spans="21:59">
      <c r="U59" s="21" t="s">
        <v>46</v>
      </c>
      <c r="V59" s="10">
        <v>0.21221399555391912</v>
      </c>
      <c r="W59" s="10" t="s">
        <v>47</v>
      </c>
      <c r="X59" s="10">
        <v>6.1215602474152933</v>
      </c>
      <c r="Y59" s="26" t="s">
        <v>23</v>
      </c>
      <c r="Z59" s="10"/>
      <c r="AA59" s="10"/>
      <c r="AB59" s="10"/>
      <c r="AC59" s="22"/>
      <c r="AE59" s="21" t="s">
        <v>46</v>
      </c>
      <c r="AF59" s="10">
        <v>9.2600306480049733E-3</v>
      </c>
      <c r="AG59" s="10" t="s">
        <v>47</v>
      </c>
      <c r="AH59" s="10">
        <v>61.981381380016515</v>
      </c>
      <c r="AI59" s="26" t="s">
        <v>23</v>
      </c>
      <c r="AJ59" s="10"/>
      <c r="AK59" s="10"/>
      <c r="AL59" s="10"/>
      <c r="AM59" s="22"/>
      <c r="AO59" s="21" t="s">
        <v>46</v>
      </c>
      <c r="AP59" s="10">
        <v>1.8612967026681301E-2</v>
      </c>
      <c r="AQ59" s="10" t="s">
        <v>47</v>
      </c>
      <c r="AR59" s="10">
        <v>1.0869346571507992</v>
      </c>
      <c r="AS59" s="26" t="s">
        <v>23</v>
      </c>
      <c r="AT59" s="10"/>
      <c r="AU59" s="10"/>
      <c r="AV59" s="10"/>
      <c r="AW59" s="22"/>
      <c r="AY59" s="21" t="s">
        <v>46</v>
      </c>
      <c r="AZ59" s="10">
        <v>0.21221399555391912</v>
      </c>
      <c r="BA59" s="10" t="s">
        <v>47</v>
      </c>
      <c r="BB59" s="10">
        <v>6.1215602474152933</v>
      </c>
      <c r="BC59" s="26" t="s">
        <v>23</v>
      </c>
      <c r="BD59" s="10"/>
      <c r="BE59" s="10"/>
      <c r="BF59" s="10"/>
      <c r="BG59" s="22"/>
    </row>
    <row r="60" spans="21:59">
      <c r="U60" s="21" t="s">
        <v>46</v>
      </c>
      <c r="V60" s="10">
        <v>2.1636236546578407</v>
      </c>
      <c r="W60" s="10" t="s">
        <v>47</v>
      </c>
      <c r="X60" s="10">
        <v>0.74446893670130643</v>
      </c>
      <c r="Y60" s="26" t="s">
        <v>24</v>
      </c>
      <c r="Z60" s="10"/>
      <c r="AA60" s="10"/>
      <c r="AB60" s="10"/>
      <c r="AC60" s="22"/>
      <c r="AE60" s="21" t="s">
        <v>46</v>
      </c>
      <c r="AF60" s="10">
        <v>1.7974830520984763E-2</v>
      </c>
      <c r="AG60" s="10" t="s">
        <v>47</v>
      </c>
      <c r="AH60" s="10">
        <v>76.839543547805164</v>
      </c>
      <c r="AI60" s="26" t="s">
        <v>24</v>
      </c>
      <c r="AJ60" s="10"/>
      <c r="AK60" s="10"/>
      <c r="AL60" s="10"/>
      <c r="AM60" s="22"/>
      <c r="AO60" s="21" t="s">
        <v>46</v>
      </c>
      <c r="AP60" s="10">
        <v>2.9665904362572694E-2</v>
      </c>
      <c r="AQ60" s="10" t="s">
        <v>47</v>
      </c>
      <c r="AR60" s="10">
        <v>1.0426433920171883</v>
      </c>
      <c r="AS60" s="26" t="s">
        <v>24</v>
      </c>
      <c r="AT60" s="10"/>
      <c r="AU60" s="10"/>
      <c r="AV60" s="10"/>
      <c r="AW60" s="22"/>
      <c r="AY60" s="21" t="s">
        <v>46</v>
      </c>
      <c r="AZ60" s="10">
        <v>2.1636236546578407</v>
      </c>
      <c r="BA60" s="10" t="s">
        <v>47</v>
      </c>
      <c r="BB60" s="10">
        <v>0.74446893670130643</v>
      </c>
      <c r="BC60" s="26" t="s">
        <v>24</v>
      </c>
      <c r="BD60" s="10"/>
      <c r="BE60" s="10"/>
      <c r="BF60" s="10"/>
      <c r="BG60" s="22"/>
    </row>
    <row r="61" spans="21:59">
      <c r="U61" s="21"/>
      <c r="V61" s="10"/>
      <c r="W61" s="10"/>
      <c r="X61" s="10"/>
      <c r="Y61" s="10"/>
      <c r="Z61" s="10"/>
      <c r="AA61" s="10"/>
      <c r="AB61" s="10"/>
      <c r="AC61" s="22"/>
      <c r="AE61" s="21"/>
      <c r="AF61" s="10"/>
      <c r="AG61" s="10"/>
      <c r="AH61" s="10"/>
      <c r="AI61" s="10"/>
      <c r="AJ61" s="10"/>
      <c r="AK61" s="10"/>
      <c r="AL61" s="10"/>
      <c r="AM61" s="22"/>
      <c r="AO61" s="21"/>
      <c r="AP61" s="10"/>
      <c r="AQ61" s="10"/>
      <c r="AR61" s="10"/>
      <c r="AS61" s="10"/>
      <c r="AT61" s="10"/>
      <c r="AU61" s="10"/>
      <c r="AV61" s="10"/>
      <c r="AW61" s="22"/>
      <c r="AY61" s="21"/>
      <c r="AZ61" s="10"/>
      <c r="BA61" s="10"/>
      <c r="BB61" s="10"/>
      <c r="BC61" s="10"/>
      <c r="BD61" s="10"/>
      <c r="BE61" s="10"/>
      <c r="BF61" s="10"/>
      <c r="BG61" s="22"/>
    </row>
    <row r="62" spans="21:59">
      <c r="U62" s="21" t="s">
        <v>48</v>
      </c>
      <c r="V62" s="10">
        <f>V58*X58</f>
        <v>1.7097360513271206E-2</v>
      </c>
      <c r="W62" s="26" t="s">
        <v>13</v>
      </c>
      <c r="X62" s="10"/>
      <c r="Y62" s="10"/>
      <c r="Z62" s="10" t="s">
        <v>53</v>
      </c>
      <c r="AA62" s="10">
        <f>V62/MAX($V$62:$V$64)</f>
        <v>1.0614529956553027E-2</v>
      </c>
      <c r="AB62" s="10"/>
      <c r="AC62" s="22"/>
      <c r="AE62" s="21" t="s">
        <v>48</v>
      </c>
      <c r="AF62" s="10">
        <f>AF58*AH58</f>
        <v>1.1241536017356628E-2</v>
      </c>
      <c r="AG62" s="26" t="s">
        <v>13</v>
      </c>
      <c r="AH62" s="10"/>
      <c r="AI62" s="10"/>
      <c r="AJ62" s="10" t="s">
        <v>53</v>
      </c>
      <c r="AK62" s="10">
        <f>AF62/MAX($V$62:$V$64)</f>
        <v>6.9790667817574009E-3</v>
      </c>
      <c r="AL62" s="10"/>
      <c r="AM62" s="22"/>
      <c r="AO62" s="21" t="s">
        <v>48</v>
      </c>
      <c r="AP62" s="10">
        <f>AP58*AR58</f>
        <v>2.2099106432868453E-2</v>
      </c>
      <c r="AQ62" s="26" t="s">
        <v>13</v>
      </c>
      <c r="AR62" s="10"/>
      <c r="AS62" s="10"/>
      <c r="AT62" s="10" t="s">
        <v>53</v>
      </c>
      <c r="AU62" s="10">
        <f>AP62/MAX($V$62:$V$64)</f>
        <v>1.3719756746233326E-2</v>
      </c>
      <c r="AV62" s="10"/>
      <c r="AW62" s="22"/>
      <c r="AY62" s="21" t="s">
        <v>48</v>
      </c>
      <c r="AZ62" s="10">
        <f>AZ58*BB58</f>
        <v>1.7097360513271206E-2</v>
      </c>
      <c r="BA62" s="26" t="s">
        <v>13</v>
      </c>
      <c r="BB62" s="10"/>
      <c r="BC62" s="10"/>
      <c r="BD62" s="10" t="s">
        <v>53</v>
      </c>
      <c r="BE62" s="10">
        <f>AZ62/MAX($V$62:$V$64)</f>
        <v>1.0614529956553027E-2</v>
      </c>
      <c r="BF62" s="10"/>
      <c r="BG62" s="22"/>
    </row>
    <row r="63" spans="21:59">
      <c r="U63" s="21" t="s">
        <v>48</v>
      </c>
      <c r="V63" s="10">
        <f t="shared" ref="V63:V64" si="65">V59*X59</f>
        <v>1.2990807591280371</v>
      </c>
      <c r="W63" s="26" t="s">
        <v>23</v>
      </c>
      <c r="X63" s="10"/>
      <c r="Y63" s="10"/>
      <c r="Z63" s="10" t="s">
        <v>53</v>
      </c>
      <c r="AA63" s="10">
        <f t="shared" ref="AA63:AA64" si="66">V63/MAX($V$62:$V$64)</f>
        <v>0.80650645595516834</v>
      </c>
      <c r="AB63" s="10"/>
      <c r="AC63" s="22"/>
      <c r="AE63" s="21" t="s">
        <v>48</v>
      </c>
      <c r="AF63" s="10">
        <f t="shared" ref="AF63:AF64" si="67">AF59*AH59</f>
        <v>0.57394949118463767</v>
      </c>
      <c r="AG63" s="26" t="s">
        <v>23</v>
      </c>
      <c r="AH63" s="10"/>
      <c r="AI63" s="10"/>
      <c r="AJ63" s="10" t="s">
        <v>53</v>
      </c>
      <c r="AK63" s="10">
        <f t="shared" ref="AK63:AK64" si="68">AF63/MAX($V$62:$V$64)</f>
        <v>0.35632424449369549</v>
      </c>
      <c r="AL63" s="10"/>
      <c r="AM63" s="22"/>
      <c r="AO63" s="21" t="s">
        <v>48</v>
      </c>
      <c r="AP63" s="10">
        <f t="shared" ref="AP63:AP64" si="69">AP59*AR59</f>
        <v>2.0231078933704971E-2</v>
      </c>
      <c r="AQ63" s="26" t="s">
        <v>23</v>
      </c>
      <c r="AR63" s="10"/>
      <c r="AS63" s="10"/>
      <c r="AT63" s="10" t="s">
        <v>53</v>
      </c>
      <c r="AU63" s="10">
        <f t="shared" ref="AU63:AU64" si="70">AP63/MAX($V$62:$V$64)</f>
        <v>1.25600318966494E-2</v>
      </c>
      <c r="AV63" s="10"/>
      <c r="AW63" s="22"/>
      <c r="AY63" s="21" t="s">
        <v>48</v>
      </c>
      <c r="AZ63" s="10">
        <f t="shared" ref="AZ63:AZ64" si="71">AZ59*BB59</f>
        <v>1.2990807591280371</v>
      </c>
      <c r="BA63" s="26" t="s">
        <v>23</v>
      </c>
      <c r="BB63" s="10"/>
      <c r="BC63" s="10"/>
      <c r="BD63" s="10" t="s">
        <v>53</v>
      </c>
      <c r="BE63" s="10">
        <f t="shared" ref="BE63:BE64" si="72">AZ63/MAX($V$62:$V$64)</f>
        <v>0.80650645595516834</v>
      </c>
      <c r="BF63" s="10"/>
      <c r="BG63" s="22"/>
    </row>
    <row r="64" spans="21:59">
      <c r="U64" s="27" t="s">
        <v>48</v>
      </c>
      <c r="V64" s="28">
        <f t="shared" si="65"/>
        <v>1.6107506016049173</v>
      </c>
      <c r="W64" s="29" t="s">
        <v>24</v>
      </c>
      <c r="X64" s="28"/>
      <c r="Y64" s="28"/>
      <c r="Z64" s="28" t="s">
        <v>53</v>
      </c>
      <c r="AA64" s="28">
        <f t="shared" si="66"/>
        <v>1</v>
      </c>
      <c r="AB64" s="28"/>
      <c r="AC64" s="30"/>
      <c r="AE64" s="27" t="s">
        <v>48</v>
      </c>
      <c r="AF64" s="28">
        <f t="shared" si="67"/>
        <v>1.3811777725816261</v>
      </c>
      <c r="AG64" s="29" t="s">
        <v>24</v>
      </c>
      <c r="AH64" s="28"/>
      <c r="AI64" s="28"/>
      <c r="AJ64" s="28" t="s">
        <v>53</v>
      </c>
      <c r="AK64" s="28">
        <f t="shared" si="68"/>
        <v>0.85747462779492378</v>
      </c>
      <c r="AL64" s="28"/>
      <c r="AM64" s="30"/>
      <c r="AO64" s="27" t="s">
        <v>48</v>
      </c>
      <c r="AP64" s="28">
        <f t="shared" si="69"/>
        <v>3.0930959151850297E-2</v>
      </c>
      <c r="AQ64" s="29" t="s">
        <v>24</v>
      </c>
      <c r="AR64" s="28"/>
      <c r="AS64" s="28"/>
      <c r="AT64" s="28" t="s">
        <v>53</v>
      </c>
      <c r="AU64" s="28">
        <f t="shared" si="70"/>
        <v>1.9202823280668871E-2</v>
      </c>
      <c r="AV64" s="28"/>
      <c r="AW64" s="30"/>
      <c r="AY64" s="27" t="s">
        <v>48</v>
      </c>
      <c r="AZ64" s="28">
        <f t="shared" si="71"/>
        <v>1.6107506016049173</v>
      </c>
      <c r="BA64" s="29" t="s">
        <v>24</v>
      </c>
      <c r="BB64" s="28"/>
      <c r="BC64" s="28"/>
      <c r="BD64" s="28" t="s">
        <v>53</v>
      </c>
      <c r="BE64" s="28">
        <f t="shared" si="72"/>
        <v>1</v>
      </c>
      <c r="BF64" s="28"/>
      <c r="BG64" s="30"/>
    </row>
    <row r="68" spans="33:36">
      <c r="AI68" t="s">
        <v>55</v>
      </c>
      <c r="AJ68" t="s">
        <v>49</v>
      </c>
    </row>
    <row r="69" spans="33:36">
      <c r="AH69" t="s">
        <v>13</v>
      </c>
      <c r="AI69">
        <v>1.7097360513271206E-2</v>
      </c>
      <c r="AJ69">
        <v>3.4917859637091204E-5</v>
      </c>
    </row>
    <row r="70" spans="33:36">
      <c r="AH70" t="s">
        <v>23</v>
      </c>
      <c r="AI70">
        <v>1.2990807591280371</v>
      </c>
      <c r="AJ70">
        <v>4.1642404466364447E-6</v>
      </c>
    </row>
    <row r="71" spans="33:36">
      <c r="AH71" t="s">
        <v>24</v>
      </c>
      <c r="AI71">
        <v>1.6107506016049173</v>
      </c>
      <c r="AJ71">
        <v>1.7053540801159952E-5</v>
      </c>
    </row>
    <row r="74" spans="33:36">
      <c r="AG74" t="s">
        <v>13</v>
      </c>
    </row>
    <row r="75" spans="33:36">
      <c r="AG75" t="s">
        <v>23</v>
      </c>
    </row>
    <row r="76" spans="33:36">
      <c r="AG76" t="s">
        <v>24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68C6-8458-4521-B066-F3EAACC5EC0E}">
  <dimension ref="A1:Y137"/>
  <sheetViews>
    <sheetView topLeftCell="A115" zoomScale="85" zoomScaleNormal="85" workbookViewId="0">
      <selection activeCell="N27" sqref="N27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78</v>
      </c>
      <c r="D14" s="1">
        <v>3.12</v>
      </c>
      <c r="E14" s="6">
        <v>12066.3717</v>
      </c>
      <c r="F14" s="12"/>
      <c r="G14" s="5">
        <v>1</v>
      </c>
      <c r="H14" s="1" t="s">
        <v>78</v>
      </c>
      <c r="I14" s="1">
        <v>3.11</v>
      </c>
      <c r="J14" s="6">
        <v>11265.6163</v>
      </c>
      <c r="L14" s="1" t="s">
        <v>78</v>
      </c>
      <c r="M14">
        <f t="shared" ref="M14:M20" si="0">(E23-E14)</f>
        <v>1689.2681000000011</v>
      </c>
      <c r="N14">
        <f t="shared" ref="N14:N20" si="1">(J23-J14)</f>
        <v>1639.5467000000008</v>
      </c>
      <c r="O14">
        <f t="shared" ref="O14:O20" si="2">(N14-M14)/J23</f>
        <v>-3.8528300649902955E-3</v>
      </c>
      <c r="R14" s="1" t="s">
        <v>78</v>
      </c>
      <c r="S14">
        <f t="shared" ref="S14:S20" si="3">O14</f>
        <v>-3.8528300649902955E-3</v>
      </c>
      <c r="T14">
        <f t="shared" ref="T14:T20" si="4">O32</f>
        <v>-1.8167826213385509E-2</v>
      </c>
      <c r="U14">
        <f t="shared" ref="U14:U20" si="5">O50</f>
        <v>-4.0996143593082486E-3</v>
      </c>
      <c r="V14">
        <f t="shared" ref="V14:V20" si="6">O68</f>
        <v>-4.5240015803172905E-3</v>
      </c>
      <c r="W14">
        <f t="shared" ref="W14:W20" si="7">O86</f>
        <v>8.3545401108572111E-3</v>
      </c>
      <c r="X14">
        <f t="shared" ref="X14:X20" si="8">O104</f>
        <v>1.0065223682100407E-2</v>
      </c>
      <c r="Y14">
        <f t="shared" ref="Y14:Y20" si="9">O122</f>
        <v>1.8308309085120608E-3</v>
      </c>
    </row>
    <row r="15" spans="1:25" ht="24">
      <c r="B15" s="5">
        <v>2</v>
      </c>
      <c r="C15" s="1" t="s">
        <v>79</v>
      </c>
      <c r="D15" s="1">
        <v>2.11</v>
      </c>
      <c r="E15" s="6">
        <v>8188.0582000000004</v>
      </c>
      <c r="F15" s="12"/>
      <c r="G15" s="5">
        <v>2</v>
      </c>
      <c r="H15" s="1" t="s">
        <v>79</v>
      </c>
      <c r="I15" s="1">
        <v>2.2799999999999998</v>
      </c>
      <c r="J15" s="6">
        <v>8258.2703999999994</v>
      </c>
      <c r="L15" s="1" t="s">
        <v>79</v>
      </c>
      <c r="M15">
        <f t="shared" si="0"/>
        <v>2559.5866999999989</v>
      </c>
      <c r="N15">
        <f t="shared" si="1"/>
        <v>2471.5702000000001</v>
      </c>
      <c r="O15">
        <f t="shared" si="2"/>
        <v>-8.2029643571777579E-3</v>
      </c>
      <c r="R15" s="1" t="s">
        <v>79</v>
      </c>
      <c r="S15">
        <f t="shared" si="3"/>
        <v>-8.2029643571777579E-3</v>
      </c>
      <c r="T15">
        <f t="shared" si="4"/>
        <v>-2.0440103484404854E-2</v>
      </c>
      <c r="U15">
        <f t="shared" si="5"/>
        <v>-1.8165251406053486E-2</v>
      </c>
      <c r="V15">
        <f t="shared" si="6"/>
        <v>-1.7498682554778391E-2</v>
      </c>
      <c r="W15">
        <f t="shared" si="7"/>
        <v>-8.483517726039334E-3</v>
      </c>
      <c r="X15">
        <f t="shared" si="8"/>
        <v>-6.7116826213695973E-3</v>
      </c>
      <c r="Y15">
        <f t="shared" si="9"/>
        <v>-1.0908613210507586E-2</v>
      </c>
    </row>
    <row r="16" spans="1:25" ht="24">
      <c r="B16" s="5">
        <v>3</v>
      </c>
      <c r="C16" s="1" t="s">
        <v>80</v>
      </c>
      <c r="D16" s="1">
        <v>3.73</v>
      </c>
      <c r="E16" s="6">
        <v>14455.9395</v>
      </c>
      <c r="F16" s="12"/>
      <c r="G16" s="5">
        <v>3</v>
      </c>
      <c r="H16" s="1" t="s">
        <v>80</v>
      </c>
      <c r="I16" s="1">
        <v>3.74</v>
      </c>
      <c r="J16" s="6">
        <v>13549.893599999999</v>
      </c>
      <c r="L16" s="1" t="s">
        <v>80</v>
      </c>
      <c r="M16">
        <f t="shared" si="0"/>
        <v>4707.4206999999988</v>
      </c>
      <c r="N16">
        <f t="shared" si="1"/>
        <v>4611.9220000000023</v>
      </c>
      <c r="O16">
        <f t="shared" si="2"/>
        <v>-5.2582132812754936E-3</v>
      </c>
      <c r="R16" s="1" t="s">
        <v>80</v>
      </c>
      <c r="S16">
        <f t="shared" si="3"/>
        <v>-5.2582132812754936E-3</v>
      </c>
      <c r="T16">
        <f t="shared" si="4"/>
        <v>-1.5436149431033837E-2</v>
      </c>
      <c r="U16">
        <f t="shared" si="5"/>
        <v>-1.1224251572205369E-2</v>
      </c>
      <c r="V16">
        <f t="shared" si="6"/>
        <v>-1.0137080310301182E-2</v>
      </c>
      <c r="W16">
        <f t="shared" si="7"/>
        <v>-2.7730224913740612E-3</v>
      </c>
      <c r="X16">
        <f t="shared" si="8"/>
        <v>1.0497183601955694E-3</v>
      </c>
      <c r="Y16">
        <f t="shared" si="9"/>
        <v>-7.4251623879210082E-4</v>
      </c>
    </row>
    <row r="17" spans="2:25" ht="24">
      <c r="B17" s="5">
        <v>4</v>
      </c>
      <c r="C17" s="1" t="s">
        <v>81</v>
      </c>
      <c r="D17" s="1">
        <v>3.3</v>
      </c>
      <c r="E17" s="6">
        <v>12790.929899999999</v>
      </c>
      <c r="F17" s="12"/>
      <c r="G17" s="5">
        <v>4</v>
      </c>
      <c r="H17" s="1" t="s">
        <v>81</v>
      </c>
      <c r="I17" s="1">
        <v>4.05</v>
      </c>
      <c r="J17" s="6">
        <v>14669.990100000001</v>
      </c>
      <c r="L17" s="1" t="s">
        <v>81</v>
      </c>
      <c r="M17">
        <f t="shared" si="0"/>
        <v>1469.4258000000009</v>
      </c>
      <c r="N17">
        <f t="shared" si="1"/>
        <v>1509.1690999999992</v>
      </c>
      <c r="O17">
        <f t="shared" si="2"/>
        <v>2.4564502709138476E-3</v>
      </c>
      <c r="R17" s="1" t="s">
        <v>81</v>
      </c>
      <c r="S17">
        <f t="shared" si="3"/>
        <v>2.4564502709138476E-3</v>
      </c>
      <c r="T17">
        <f t="shared" si="4"/>
        <v>-5.5688608466663543E-3</v>
      </c>
      <c r="U17">
        <f t="shared" si="5"/>
        <v>3.2324064262106717E-4</v>
      </c>
      <c r="V17">
        <f t="shared" si="6"/>
        <v>-3.6535435770019512E-4</v>
      </c>
      <c r="W17">
        <f t="shared" si="7"/>
        <v>5.0918263428990475E-3</v>
      </c>
      <c r="X17">
        <f t="shared" si="8"/>
        <v>1.0539406275333186E-2</v>
      </c>
      <c r="Y17">
        <f t="shared" si="9"/>
        <v>4.301221357827561E-3</v>
      </c>
    </row>
    <row r="18" spans="2:25" ht="24">
      <c r="B18" s="5">
        <v>5</v>
      </c>
      <c r="C18" s="1" t="s">
        <v>82</v>
      </c>
      <c r="D18" s="1">
        <v>16.21</v>
      </c>
      <c r="E18" s="6">
        <v>62742.6178</v>
      </c>
      <c r="F18" s="12"/>
      <c r="G18" s="5">
        <v>5</v>
      </c>
      <c r="H18" s="1" t="s">
        <v>82</v>
      </c>
      <c r="I18" s="1">
        <v>17.059999999999999</v>
      </c>
      <c r="J18" s="6">
        <v>61746.870499999997</v>
      </c>
      <c r="L18" s="1" t="s">
        <v>82</v>
      </c>
      <c r="M18">
        <f t="shared" si="0"/>
        <v>3459.3030000000072</v>
      </c>
      <c r="N18">
        <f t="shared" si="1"/>
        <v>3502.033500000005</v>
      </c>
      <c r="O18">
        <f t="shared" si="2"/>
        <v>6.5488456327171172E-4</v>
      </c>
      <c r="R18" s="1" t="s">
        <v>82</v>
      </c>
      <c r="S18">
        <f t="shared" si="3"/>
        <v>6.5488456327171172E-4</v>
      </c>
      <c r="T18">
        <f t="shared" si="4"/>
        <v>-4.0071716839806494E-3</v>
      </c>
      <c r="U18">
        <f t="shared" si="5"/>
        <v>-9.7810184848821859E-4</v>
      </c>
      <c r="V18">
        <f t="shared" si="6"/>
        <v>-1.1435950718661234E-3</v>
      </c>
      <c r="W18">
        <f t="shared" si="7"/>
        <v>1.5959950809111979E-3</v>
      </c>
      <c r="X18">
        <f t="shared" si="8"/>
        <v>3.6162603912194783E-3</v>
      </c>
      <c r="Y18">
        <f t="shared" si="9"/>
        <v>3.1081709220065533E-4</v>
      </c>
    </row>
    <row r="19" spans="2:25" ht="24">
      <c r="B19" s="5">
        <v>6</v>
      </c>
      <c r="C19" s="1" t="s">
        <v>83</v>
      </c>
      <c r="D19" s="1">
        <v>0.94</v>
      </c>
      <c r="E19" s="6">
        <v>3623.0542</v>
      </c>
      <c r="F19" s="12"/>
      <c r="G19" s="5">
        <v>6</v>
      </c>
      <c r="H19" s="1" t="s">
        <v>83</v>
      </c>
      <c r="I19" s="1">
        <v>0.99</v>
      </c>
      <c r="J19" s="6">
        <v>3580.3591000000001</v>
      </c>
      <c r="L19" s="1" t="s">
        <v>83</v>
      </c>
      <c r="M19">
        <f t="shared" si="0"/>
        <v>2157.0981999999999</v>
      </c>
      <c r="N19">
        <f t="shared" si="1"/>
        <v>2119.8377999999998</v>
      </c>
      <c r="O19">
        <f t="shared" si="2"/>
        <v>-6.5366864783214977E-3</v>
      </c>
      <c r="R19" s="1" t="s">
        <v>83</v>
      </c>
      <c r="S19">
        <f t="shared" si="3"/>
        <v>-6.5366864783214977E-3</v>
      </c>
      <c r="T19">
        <f t="shared" si="4"/>
        <v>-1.85993739123845E-2</v>
      </c>
      <c r="U19">
        <f t="shared" si="5"/>
        <v>-1.9398263635897691E-2</v>
      </c>
      <c r="V19">
        <f t="shared" si="6"/>
        <v>-2.0295976004585076E-2</v>
      </c>
      <c r="W19">
        <f t="shared" si="7"/>
        <v>-1.5267703244819592E-2</v>
      </c>
      <c r="X19">
        <f t="shared" si="8"/>
        <v>-1.100819146230929E-2</v>
      </c>
      <c r="Y19">
        <f t="shared" si="9"/>
        <v>-1.658641138505185E-2</v>
      </c>
    </row>
    <row r="20" spans="2:25" ht="24">
      <c r="B20" s="7">
        <v>7</v>
      </c>
      <c r="C20" s="8" t="s">
        <v>84</v>
      </c>
      <c r="D20" s="8">
        <v>1.59</v>
      </c>
      <c r="E20" s="9">
        <v>6156.6053000000002</v>
      </c>
      <c r="F20" s="12"/>
      <c r="G20" s="7">
        <v>7</v>
      </c>
      <c r="H20" s="8" t="s">
        <v>84</v>
      </c>
      <c r="I20" s="8">
        <v>1.75</v>
      </c>
      <c r="J20" s="9">
        <v>6342.9557999999997</v>
      </c>
      <c r="L20" s="8" t="s">
        <v>84</v>
      </c>
      <c r="M20">
        <f t="shared" si="0"/>
        <v>3807.852899999999</v>
      </c>
      <c r="N20">
        <f t="shared" si="1"/>
        <v>3772.3281999999999</v>
      </c>
      <c r="O20">
        <f t="shared" si="2"/>
        <v>-3.5119824613919918E-3</v>
      </c>
      <c r="R20" s="8" t="s">
        <v>84</v>
      </c>
      <c r="S20">
        <f t="shared" si="3"/>
        <v>-3.5119824613919918E-3</v>
      </c>
      <c r="T20">
        <f t="shared" si="4"/>
        <v>-1.1396886005699288E-2</v>
      </c>
      <c r="U20">
        <f t="shared" si="5"/>
        <v>-1.5254009398468873E-2</v>
      </c>
      <c r="V20">
        <f t="shared" si="6"/>
        <v>-1.6823523457567768E-2</v>
      </c>
      <c r="W20">
        <f t="shared" si="7"/>
        <v>-1.5090695087317823E-2</v>
      </c>
      <c r="X20">
        <f t="shared" si="8"/>
        <v>-9.0136632389897029E-3</v>
      </c>
      <c r="Y20">
        <f t="shared" si="9"/>
        <v>-1.3017488630060317E-2</v>
      </c>
    </row>
    <row r="21" spans="2:25">
      <c r="B21">
        <v>0.25</v>
      </c>
      <c r="C21" s="10" t="s">
        <v>5</v>
      </c>
      <c r="D21" s="10" t="s">
        <v>4</v>
      </c>
      <c r="E21" s="10"/>
      <c r="F21" s="10"/>
      <c r="G21">
        <v>0.25</v>
      </c>
      <c r="H21" s="10" t="s">
        <v>5</v>
      </c>
      <c r="I21" s="10" t="s">
        <v>6</v>
      </c>
      <c r="J21" s="10"/>
    </row>
    <row r="22" spans="2:2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25" ht="24">
      <c r="B23" s="5">
        <v>1</v>
      </c>
      <c r="C23" s="1" t="s">
        <v>78</v>
      </c>
      <c r="D23" s="1">
        <v>2.2599999999999998</v>
      </c>
      <c r="E23" s="6">
        <v>13755.639800000001</v>
      </c>
      <c r="G23" s="5">
        <v>1</v>
      </c>
      <c r="H23" s="1" t="s">
        <v>78</v>
      </c>
      <c r="I23" s="1">
        <v>2.23</v>
      </c>
      <c r="J23" s="6">
        <v>12905.163</v>
      </c>
    </row>
    <row r="24" spans="2:25" ht="24">
      <c r="B24" s="5">
        <v>2</v>
      </c>
      <c r="C24" s="1" t="s">
        <v>79</v>
      </c>
      <c r="D24" s="1">
        <v>1.77</v>
      </c>
      <c r="E24" s="6">
        <v>10747.644899999999</v>
      </c>
      <c r="G24" s="5">
        <v>2</v>
      </c>
      <c r="H24" s="1" t="s">
        <v>79</v>
      </c>
      <c r="I24" s="1">
        <v>1.85</v>
      </c>
      <c r="J24" s="6">
        <v>10729.8406</v>
      </c>
    </row>
    <row r="25" spans="2:25" ht="24">
      <c r="B25" s="5">
        <v>3</v>
      </c>
      <c r="C25" s="1" t="s">
        <v>80</v>
      </c>
      <c r="D25" s="1">
        <v>3.15</v>
      </c>
      <c r="E25" s="6">
        <v>19163.360199999999</v>
      </c>
      <c r="G25" s="5">
        <v>3</v>
      </c>
      <c r="H25" s="1" t="s">
        <v>80</v>
      </c>
      <c r="I25" s="1">
        <v>3.13</v>
      </c>
      <c r="J25" s="6">
        <v>18161.815600000002</v>
      </c>
    </row>
    <row r="26" spans="2:25" ht="24">
      <c r="B26" s="5">
        <v>4</v>
      </c>
      <c r="C26" s="1" t="s">
        <v>81</v>
      </c>
      <c r="D26" s="1">
        <v>2.34</v>
      </c>
      <c r="E26" s="6">
        <v>14260.3557</v>
      </c>
      <c r="G26" s="5">
        <v>4</v>
      </c>
      <c r="H26" s="1" t="s">
        <v>81</v>
      </c>
      <c r="I26" s="1">
        <v>2.79</v>
      </c>
      <c r="J26" s="6">
        <v>16179.1592</v>
      </c>
    </row>
    <row r="27" spans="2:25" ht="24">
      <c r="B27" s="5">
        <v>5</v>
      </c>
      <c r="C27" s="1" t="s">
        <v>82</v>
      </c>
      <c r="D27" s="1">
        <v>10.89</v>
      </c>
      <c r="E27" s="6">
        <v>66201.920800000007</v>
      </c>
      <c r="G27" s="5">
        <v>5</v>
      </c>
      <c r="H27" s="1" t="s">
        <v>82</v>
      </c>
      <c r="I27" s="1">
        <v>11.26</v>
      </c>
      <c r="J27" s="6">
        <v>65248.904000000002</v>
      </c>
    </row>
    <row r="28" spans="2:25" ht="24">
      <c r="B28" s="5">
        <v>6</v>
      </c>
      <c r="C28" s="1" t="s">
        <v>83</v>
      </c>
      <c r="D28" s="1">
        <v>0.95</v>
      </c>
      <c r="E28" s="6">
        <v>5780.1523999999999</v>
      </c>
      <c r="G28" s="5">
        <v>6</v>
      </c>
      <c r="H28" s="1" t="s">
        <v>83</v>
      </c>
      <c r="I28" s="1">
        <v>0.98</v>
      </c>
      <c r="J28" s="6">
        <v>5700.1968999999999</v>
      </c>
    </row>
    <row r="29" spans="2:25" ht="24">
      <c r="B29" s="7">
        <v>7</v>
      </c>
      <c r="C29" s="8" t="s">
        <v>84</v>
      </c>
      <c r="D29" s="8">
        <v>1.64</v>
      </c>
      <c r="E29" s="9">
        <v>9964.4581999999991</v>
      </c>
      <c r="G29" s="7">
        <v>7</v>
      </c>
      <c r="H29" s="8" t="s">
        <v>84</v>
      </c>
      <c r="I29" s="8">
        <v>1.75</v>
      </c>
      <c r="J29" s="9">
        <v>10115.284</v>
      </c>
    </row>
    <row r="30" spans="2:25">
      <c r="B30">
        <v>0.5</v>
      </c>
      <c r="C30" s="10" t="s">
        <v>3</v>
      </c>
      <c r="D30" s="10" t="s">
        <v>4</v>
      </c>
      <c r="G30">
        <v>0.5</v>
      </c>
      <c r="H30" s="10" t="s">
        <v>3</v>
      </c>
      <c r="I30" s="10" t="s">
        <v>6</v>
      </c>
    </row>
    <row r="31" spans="2:2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37</v>
      </c>
      <c r="M31" t="s">
        <v>4</v>
      </c>
      <c r="N31" t="s">
        <v>6</v>
      </c>
      <c r="O31" t="s">
        <v>36</v>
      </c>
    </row>
    <row r="32" spans="2:25" ht="24">
      <c r="B32" s="5">
        <v>1</v>
      </c>
      <c r="C32" s="1" t="s">
        <v>78</v>
      </c>
      <c r="D32" s="1">
        <v>3.81</v>
      </c>
      <c r="E32" s="6">
        <v>10689.9936</v>
      </c>
      <c r="G32" s="5">
        <v>1</v>
      </c>
      <c r="H32" s="1" t="s">
        <v>78</v>
      </c>
      <c r="I32" s="1">
        <v>3.63</v>
      </c>
      <c r="J32" s="6">
        <v>9872.7396000000008</v>
      </c>
      <c r="L32" s="1" t="s">
        <v>78</v>
      </c>
      <c r="M32">
        <f t="shared" ref="M32:M38" si="10">(E41-E32)</f>
        <v>3258.3155999999999</v>
      </c>
      <c r="N32">
        <f t="shared" ref="N32:N38" si="11">(J41-J32)</f>
        <v>3024.0096999999987</v>
      </c>
      <c r="O32">
        <f t="shared" ref="O32:O38" si="12">(N32-M32)/J41</f>
        <v>-1.8167826213385509E-2</v>
      </c>
    </row>
    <row r="33" spans="2:15" ht="24">
      <c r="B33" s="5">
        <v>2</v>
      </c>
      <c r="C33" s="1" t="s">
        <v>79</v>
      </c>
      <c r="D33" s="1">
        <v>2.31</v>
      </c>
      <c r="E33" s="6">
        <v>6481.5747000000001</v>
      </c>
      <c r="G33" s="5">
        <v>2</v>
      </c>
      <c r="H33" s="1" t="s">
        <v>79</v>
      </c>
      <c r="I33" s="1">
        <v>2.4300000000000002</v>
      </c>
      <c r="J33" s="6">
        <v>6609.0982000000004</v>
      </c>
      <c r="L33" s="1" t="s">
        <v>79</v>
      </c>
      <c r="M33">
        <f t="shared" si="10"/>
        <v>4278.5382</v>
      </c>
      <c r="N33">
        <f t="shared" si="11"/>
        <v>4060.4514999999992</v>
      </c>
      <c r="O33">
        <f t="shared" si="12"/>
        <v>-2.0440103484404854E-2</v>
      </c>
    </row>
    <row r="34" spans="2:15" ht="24">
      <c r="B34" s="5">
        <v>3</v>
      </c>
      <c r="C34" s="1" t="s">
        <v>80</v>
      </c>
      <c r="D34" s="1">
        <v>4.08</v>
      </c>
      <c r="E34" s="6">
        <v>11437.200800000001</v>
      </c>
      <c r="G34" s="5">
        <v>3</v>
      </c>
      <c r="H34" s="1" t="s">
        <v>80</v>
      </c>
      <c r="I34" s="1">
        <v>3.88</v>
      </c>
      <c r="J34" s="6">
        <v>10545.259099999999</v>
      </c>
      <c r="L34" s="1" t="s">
        <v>80</v>
      </c>
      <c r="M34">
        <f t="shared" si="10"/>
        <v>7757.2872000000007</v>
      </c>
      <c r="N34">
        <f t="shared" si="11"/>
        <v>7479.061099999999</v>
      </c>
      <c r="O34">
        <f t="shared" si="12"/>
        <v>-1.5436149431033837E-2</v>
      </c>
    </row>
    <row r="35" spans="2:15" ht="24">
      <c r="B35" s="5">
        <v>4</v>
      </c>
      <c r="C35" s="1" t="s">
        <v>81</v>
      </c>
      <c r="D35" s="1">
        <v>4.12</v>
      </c>
      <c r="E35" s="6">
        <v>11564.644399999999</v>
      </c>
      <c r="G35" s="5">
        <v>4</v>
      </c>
      <c r="H35" s="1" t="s">
        <v>81</v>
      </c>
      <c r="I35" s="1">
        <v>4.95</v>
      </c>
      <c r="J35" s="6">
        <v>13460.0306</v>
      </c>
      <c r="L35" s="1" t="s">
        <v>81</v>
      </c>
      <c r="M35">
        <f t="shared" si="10"/>
        <v>2803.0912000000008</v>
      </c>
      <c r="N35">
        <f t="shared" si="11"/>
        <v>2713.0257000000001</v>
      </c>
      <c r="O35">
        <f t="shared" si="12"/>
        <v>-5.5688608466663543E-3</v>
      </c>
    </row>
    <row r="36" spans="2:15" ht="24">
      <c r="B36" s="5">
        <v>5</v>
      </c>
      <c r="C36" s="1" t="s">
        <v>82</v>
      </c>
      <c r="D36" s="1">
        <v>21.07</v>
      </c>
      <c r="E36" s="6">
        <v>59125.299299999999</v>
      </c>
      <c r="G36" s="5">
        <v>5</v>
      </c>
      <c r="H36" s="1" t="s">
        <v>82</v>
      </c>
      <c r="I36" s="1">
        <v>21.36</v>
      </c>
      <c r="J36" s="6">
        <v>58089.7068</v>
      </c>
      <c r="L36" s="1" t="s">
        <v>82</v>
      </c>
      <c r="M36">
        <f t="shared" si="10"/>
        <v>7154.4836000000068</v>
      </c>
      <c r="N36">
        <f t="shared" si="11"/>
        <v>6894.0823999999993</v>
      </c>
      <c r="O36">
        <f t="shared" si="12"/>
        <v>-4.0071716839806494E-3</v>
      </c>
    </row>
    <row r="37" spans="2:15" ht="24">
      <c r="B37" s="5">
        <v>6</v>
      </c>
      <c r="C37" s="1" t="s">
        <v>83</v>
      </c>
      <c r="D37" s="1">
        <v>0.99</v>
      </c>
      <c r="E37" s="6">
        <v>2781.0423000000001</v>
      </c>
      <c r="G37" s="5">
        <v>6</v>
      </c>
      <c r="H37" s="1" t="s">
        <v>83</v>
      </c>
      <c r="I37" s="1">
        <v>1.01</v>
      </c>
      <c r="J37" s="6">
        <v>2751.0785000000001</v>
      </c>
      <c r="L37" s="1" t="s">
        <v>83</v>
      </c>
      <c r="M37">
        <f t="shared" si="10"/>
        <v>3012.4110000000001</v>
      </c>
      <c r="N37">
        <f t="shared" si="11"/>
        <v>2907.1711</v>
      </c>
      <c r="O37">
        <f t="shared" si="12"/>
        <v>-1.85993739123845E-2</v>
      </c>
    </row>
    <row r="38" spans="2:15" ht="24">
      <c r="B38" s="7">
        <v>7</v>
      </c>
      <c r="C38" s="8" t="s">
        <v>84</v>
      </c>
      <c r="D38" s="8">
        <v>1.62</v>
      </c>
      <c r="E38" s="9">
        <v>4538.2957999999999</v>
      </c>
      <c r="G38" s="7">
        <v>7</v>
      </c>
      <c r="H38" s="8" t="s">
        <v>84</v>
      </c>
      <c r="I38" s="8">
        <v>1.75</v>
      </c>
      <c r="J38" s="9">
        <v>4748.37</v>
      </c>
      <c r="L38" s="8" t="s">
        <v>84</v>
      </c>
      <c r="M38">
        <f t="shared" si="10"/>
        <v>5421.0136999999995</v>
      </c>
      <c r="N38">
        <f t="shared" si="11"/>
        <v>5306.4204</v>
      </c>
      <c r="O38">
        <f t="shared" si="12"/>
        <v>-1.1396886005699288E-2</v>
      </c>
    </row>
    <row r="39" spans="2:15">
      <c r="B39">
        <v>0.5</v>
      </c>
      <c r="C39" s="10" t="s">
        <v>5</v>
      </c>
      <c r="D39" s="10" t="s">
        <v>4</v>
      </c>
      <c r="G39">
        <v>0.5</v>
      </c>
      <c r="H39" s="10" t="s">
        <v>5</v>
      </c>
      <c r="I39" s="10" t="s">
        <v>6</v>
      </c>
    </row>
    <row r="40" spans="2:15">
      <c r="B40" s="2"/>
      <c r="C40" s="3" t="s">
        <v>0</v>
      </c>
      <c r="D40" s="3" t="s">
        <v>1</v>
      </c>
      <c r="E40" s="4" t="s">
        <v>2</v>
      </c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78</v>
      </c>
      <c r="D41" s="1">
        <v>2.29</v>
      </c>
      <c r="E41" s="6">
        <v>13948.3092</v>
      </c>
      <c r="G41" s="5">
        <v>1</v>
      </c>
      <c r="H41" s="1" t="s">
        <v>78</v>
      </c>
      <c r="I41" s="1">
        <v>2.2400000000000002</v>
      </c>
      <c r="J41" s="6">
        <v>12896.749299999999</v>
      </c>
    </row>
    <row r="42" spans="2:15" ht="24">
      <c r="B42" s="5">
        <v>2</v>
      </c>
      <c r="C42" s="1" t="s">
        <v>79</v>
      </c>
      <c r="D42" s="1">
        <v>1.76</v>
      </c>
      <c r="E42" s="6">
        <v>10760.1129</v>
      </c>
      <c r="G42" s="5">
        <v>2</v>
      </c>
      <c r="H42" s="1" t="s">
        <v>79</v>
      </c>
      <c r="I42" s="1">
        <v>1.85</v>
      </c>
      <c r="J42" s="6">
        <v>10669.5497</v>
      </c>
    </row>
    <row r="43" spans="2:15" ht="24">
      <c r="B43" s="5">
        <v>3</v>
      </c>
      <c r="C43" s="1" t="s">
        <v>80</v>
      </c>
      <c r="D43" s="1">
        <v>3.15</v>
      </c>
      <c r="E43" s="6">
        <v>19194.488000000001</v>
      </c>
      <c r="G43" s="5">
        <v>3</v>
      </c>
      <c r="H43" s="1" t="s">
        <v>80</v>
      </c>
      <c r="I43" s="1">
        <v>3.12</v>
      </c>
      <c r="J43" s="6">
        <v>18024.320199999998</v>
      </c>
    </row>
    <row r="44" spans="2:15" ht="24">
      <c r="B44" s="5">
        <v>4</v>
      </c>
      <c r="C44" s="1" t="s">
        <v>81</v>
      </c>
      <c r="D44" s="1">
        <v>2.36</v>
      </c>
      <c r="E44" s="6">
        <v>14367.7356</v>
      </c>
      <c r="G44" s="5">
        <v>4</v>
      </c>
      <c r="H44" s="1" t="s">
        <v>81</v>
      </c>
      <c r="I44" s="1">
        <v>2.8</v>
      </c>
      <c r="J44" s="6">
        <v>16173.0563</v>
      </c>
    </row>
    <row r="45" spans="2:15" ht="24">
      <c r="B45" s="5">
        <v>5</v>
      </c>
      <c r="C45" s="1" t="s">
        <v>82</v>
      </c>
      <c r="D45" s="1">
        <v>10.87</v>
      </c>
      <c r="E45" s="6">
        <v>66279.782900000006</v>
      </c>
      <c r="G45" s="5">
        <v>5</v>
      </c>
      <c r="H45" s="1" t="s">
        <v>82</v>
      </c>
      <c r="I45" s="1">
        <v>11.26</v>
      </c>
      <c r="J45" s="6">
        <v>64983.789199999999</v>
      </c>
    </row>
    <row r="46" spans="2:15" ht="24">
      <c r="B46" s="5">
        <v>6</v>
      </c>
      <c r="C46" s="1" t="s">
        <v>83</v>
      </c>
      <c r="D46" s="1">
        <v>0.95</v>
      </c>
      <c r="E46" s="6">
        <v>5793.4533000000001</v>
      </c>
      <c r="G46" s="5">
        <v>6</v>
      </c>
      <c r="H46" s="1" t="s">
        <v>83</v>
      </c>
      <c r="I46" s="1">
        <v>0.98</v>
      </c>
      <c r="J46" s="6">
        <v>5658.2496000000001</v>
      </c>
    </row>
    <row r="47" spans="2:15" ht="24">
      <c r="B47" s="7">
        <v>7</v>
      </c>
      <c r="C47" s="8" t="s">
        <v>84</v>
      </c>
      <c r="D47" s="8">
        <v>1.63</v>
      </c>
      <c r="E47" s="9">
        <v>9959.3094999999994</v>
      </c>
      <c r="G47" s="7">
        <v>7</v>
      </c>
      <c r="H47" s="8" t="s">
        <v>84</v>
      </c>
      <c r="I47" s="8">
        <v>1.74</v>
      </c>
      <c r="J47" s="9">
        <v>10054.7904</v>
      </c>
    </row>
    <row r="48" spans="2:15">
      <c r="B48">
        <v>0.75</v>
      </c>
      <c r="C48" s="10" t="s">
        <v>3</v>
      </c>
      <c r="D48" s="10" t="s">
        <v>4</v>
      </c>
      <c r="G48">
        <v>0.75</v>
      </c>
      <c r="H48" s="10" t="s">
        <v>3</v>
      </c>
      <c r="I48" s="10" t="s">
        <v>6</v>
      </c>
    </row>
    <row r="49" spans="2:15">
      <c r="B49" s="2"/>
      <c r="C49" s="3" t="s">
        <v>0</v>
      </c>
      <c r="D49" s="3" t="s">
        <v>1</v>
      </c>
      <c r="E49" s="4" t="s">
        <v>2</v>
      </c>
      <c r="G49" s="2"/>
      <c r="H49" s="3" t="s">
        <v>0</v>
      </c>
      <c r="I49" s="3" t="s">
        <v>1</v>
      </c>
      <c r="J49" s="4" t="s">
        <v>2</v>
      </c>
      <c r="L49" s="14" t="s">
        <v>37</v>
      </c>
      <c r="M49" t="s">
        <v>4</v>
      </c>
      <c r="N49" t="s">
        <v>6</v>
      </c>
      <c r="O49" t="s">
        <v>36</v>
      </c>
    </row>
    <row r="50" spans="2:15" ht="24">
      <c r="B50" s="5">
        <v>1</v>
      </c>
      <c r="C50" s="1" t="s">
        <v>78</v>
      </c>
      <c r="D50" s="1">
        <v>0.2</v>
      </c>
      <c r="E50" s="6">
        <v>9812.5241999999998</v>
      </c>
      <c r="G50" s="5">
        <v>1</v>
      </c>
      <c r="H50" s="1" t="s">
        <v>78</v>
      </c>
      <c r="I50" s="1">
        <v>2.9</v>
      </c>
      <c r="J50" s="6">
        <v>8850.3850000000002</v>
      </c>
      <c r="L50" s="1" t="s">
        <v>78</v>
      </c>
      <c r="M50">
        <f t="shared" ref="M50:M56" si="13">(E59-E50)</f>
        <v>4109.2047999999995</v>
      </c>
      <c r="N50">
        <f t="shared" ref="N50:N56" si="14">(J59-J50)</f>
        <v>4056.2924000000003</v>
      </c>
      <c r="O50">
        <f t="shared" ref="O50:O56" si="15">(N50-M50)/J59</f>
        <v>-4.0996143593082486E-3</v>
      </c>
    </row>
    <row r="51" spans="2:15" ht="24">
      <c r="B51" s="5">
        <v>2</v>
      </c>
      <c r="C51" s="1" t="s">
        <v>79</v>
      </c>
      <c r="D51" s="1">
        <v>0.11</v>
      </c>
      <c r="E51" s="6">
        <v>5592.6763000000001</v>
      </c>
      <c r="G51" s="5">
        <v>2</v>
      </c>
      <c r="H51" s="1" t="s">
        <v>79</v>
      </c>
      <c r="I51" s="1">
        <v>1.87</v>
      </c>
      <c r="J51" s="6">
        <v>5711.2268000000004</v>
      </c>
      <c r="L51" s="1" t="s">
        <v>79</v>
      </c>
      <c r="M51">
        <f t="shared" si="13"/>
        <v>5126.0996999999998</v>
      </c>
      <c r="N51">
        <f t="shared" si="14"/>
        <v>4932.7492000000002</v>
      </c>
      <c r="O51">
        <f t="shared" si="15"/>
        <v>-1.8165251406053486E-2</v>
      </c>
    </row>
    <row r="52" spans="2:15" ht="24">
      <c r="B52" s="5">
        <v>3</v>
      </c>
      <c r="C52" s="1" t="s">
        <v>80</v>
      </c>
      <c r="D52" s="1">
        <v>0.2</v>
      </c>
      <c r="E52" s="6">
        <v>9961.0378999999994</v>
      </c>
      <c r="G52" s="5">
        <v>3</v>
      </c>
      <c r="H52" s="1" t="s">
        <v>80</v>
      </c>
      <c r="I52" s="1">
        <v>2.95</v>
      </c>
      <c r="J52" s="6">
        <v>8983.8657000000003</v>
      </c>
      <c r="L52" s="1" t="s">
        <v>80</v>
      </c>
      <c r="M52">
        <f t="shared" si="13"/>
        <v>9176.7345999999998</v>
      </c>
      <c r="N52">
        <f t="shared" si="14"/>
        <v>8975.1580000000013</v>
      </c>
      <c r="O52">
        <f t="shared" si="15"/>
        <v>-1.1224251572205369E-2</v>
      </c>
    </row>
    <row r="53" spans="2:15" ht="24">
      <c r="B53" s="5">
        <v>4</v>
      </c>
      <c r="C53" s="1" t="s">
        <v>81</v>
      </c>
      <c r="D53" s="1">
        <v>0.22</v>
      </c>
      <c r="E53" s="6">
        <v>10749.114600000001</v>
      </c>
      <c r="G53" s="5">
        <v>4</v>
      </c>
      <c r="H53" s="1" t="s">
        <v>81</v>
      </c>
      <c r="I53" s="1">
        <v>4.09</v>
      </c>
      <c r="J53" s="6">
        <v>12474.6358</v>
      </c>
      <c r="L53" s="1" t="s">
        <v>81</v>
      </c>
      <c r="M53">
        <f t="shared" si="13"/>
        <v>3649.9290000000001</v>
      </c>
      <c r="N53">
        <f t="shared" si="14"/>
        <v>3655.1427999999996</v>
      </c>
      <c r="O53">
        <f t="shared" si="15"/>
        <v>3.2324064262106717E-4</v>
      </c>
    </row>
    <row r="54" spans="2:15" ht="24">
      <c r="B54" s="5">
        <v>5</v>
      </c>
      <c r="C54" s="1" t="s">
        <v>82</v>
      </c>
      <c r="D54" s="1">
        <v>1.1399999999999999</v>
      </c>
      <c r="E54" s="6">
        <v>56564.001499999998</v>
      </c>
      <c r="G54" s="5">
        <v>5</v>
      </c>
      <c r="H54" s="1" t="s">
        <v>82</v>
      </c>
      <c r="I54" s="1">
        <v>18.100000000000001</v>
      </c>
      <c r="J54" s="6">
        <v>55140.912600000003</v>
      </c>
      <c r="L54" s="1" t="s">
        <v>82</v>
      </c>
      <c r="M54">
        <f t="shared" si="13"/>
        <v>9699.7494000000006</v>
      </c>
      <c r="N54">
        <f t="shared" si="14"/>
        <v>9636.3905999999988</v>
      </c>
      <c r="O54">
        <f t="shared" si="15"/>
        <v>-9.7810184848821859E-4</v>
      </c>
    </row>
    <row r="55" spans="2:15" ht="24">
      <c r="B55" s="5">
        <v>6</v>
      </c>
      <c r="C55" s="1" t="s">
        <v>83</v>
      </c>
      <c r="D55" s="1">
        <v>0.05</v>
      </c>
      <c r="E55" s="6">
        <v>2401.2386999999999</v>
      </c>
      <c r="G55" s="5">
        <v>6</v>
      </c>
      <c r="H55" s="1" t="s">
        <v>83</v>
      </c>
      <c r="I55" s="1">
        <v>0.77</v>
      </c>
      <c r="J55" s="6">
        <v>2357.9877999999999</v>
      </c>
      <c r="L55" s="1" t="s">
        <v>83</v>
      </c>
      <c r="M55">
        <f t="shared" si="13"/>
        <v>3388.0758000000005</v>
      </c>
      <c r="N55">
        <f t="shared" si="14"/>
        <v>3278.7331999999997</v>
      </c>
      <c r="O55">
        <f t="shared" si="15"/>
        <v>-1.9398263635897691E-2</v>
      </c>
    </row>
    <row r="56" spans="2:15" ht="24">
      <c r="B56" s="7">
        <v>7</v>
      </c>
      <c r="C56" s="8" t="s">
        <v>84</v>
      </c>
      <c r="D56" s="8">
        <v>0.08</v>
      </c>
      <c r="E56" s="9">
        <v>3819.3611999999998</v>
      </c>
      <c r="G56" s="7">
        <v>7</v>
      </c>
      <c r="H56" s="8" t="s">
        <v>84</v>
      </c>
      <c r="I56" s="8">
        <v>1.31</v>
      </c>
      <c r="J56" s="9">
        <v>3987.7049999999999</v>
      </c>
      <c r="L56" s="8" t="s">
        <v>84</v>
      </c>
      <c r="M56">
        <f t="shared" si="13"/>
        <v>6153.8936000000012</v>
      </c>
      <c r="N56">
        <f t="shared" si="14"/>
        <v>6001.5179000000007</v>
      </c>
      <c r="O56">
        <f t="shared" si="15"/>
        <v>-1.5254009398468873E-2</v>
      </c>
    </row>
    <row r="57" spans="2:15">
      <c r="B57">
        <v>0.75</v>
      </c>
      <c r="C57" s="10" t="s">
        <v>5</v>
      </c>
      <c r="D57" s="10" t="s">
        <v>4</v>
      </c>
      <c r="G57">
        <v>0.75</v>
      </c>
      <c r="H57" s="10" t="s">
        <v>5</v>
      </c>
      <c r="I57" s="10" t="s">
        <v>6</v>
      </c>
    </row>
    <row r="58" spans="2:15">
      <c r="B58" s="2"/>
      <c r="C58" s="3" t="s">
        <v>0</v>
      </c>
      <c r="D58" s="3" t="s">
        <v>1</v>
      </c>
      <c r="E58" s="4" t="s">
        <v>2</v>
      </c>
      <c r="G58" s="2"/>
      <c r="H58" s="3" t="s">
        <v>0</v>
      </c>
      <c r="I58" s="3" t="s">
        <v>1</v>
      </c>
      <c r="J58" s="4" t="s">
        <v>2</v>
      </c>
    </row>
    <row r="59" spans="2:15" ht="24">
      <c r="B59" s="5">
        <v>1</v>
      </c>
      <c r="C59" s="1" t="s">
        <v>78</v>
      </c>
      <c r="D59" s="1">
        <v>2.2799999999999998</v>
      </c>
      <c r="E59" s="6">
        <v>13921.728999999999</v>
      </c>
      <c r="G59" s="5">
        <v>1</v>
      </c>
      <c r="H59" s="1" t="s">
        <v>78</v>
      </c>
      <c r="I59" s="1">
        <v>2.2400000000000002</v>
      </c>
      <c r="J59" s="6">
        <v>12906.6774</v>
      </c>
    </row>
    <row r="60" spans="2:15" ht="24">
      <c r="B60" s="5">
        <v>2</v>
      </c>
      <c r="C60" s="1" t="s">
        <v>79</v>
      </c>
      <c r="D60" s="1">
        <v>1.76</v>
      </c>
      <c r="E60" s="6">
        <v>10718.776</v>
      </c>
      <c r="G60" s="5">
        <v>2</v>
      </c>
      <c r="H60" s="1" t="s">
        <v>79</v>
      </c>
      <c r="I60" s="1">
        <v>1.85</v>
      </c>
      <c r="J60" s="6">
        <v>10643.976000000001</v>
      </c>
    </row>
    <row r="61" spans="2:15" ht="24">
      <c r="B61" s="5">
        <v>3</v>
      </c>
      <c r="C61" s="1" t="s">
        <v>80</v>
      </c>
      <c r="D61" s="1">
        <v>3.14</v>
      </c>
      <c r="E61" s="6">
        <v>19137.772499999999</v>
      </c>
      <c r="G61" s="5">
        <v>3</v>
      </c>
      <c r="H61" s="1" t="s">
        <v>80</v>
      </c>
      <c r="I61" s="1">
        <v>3.12</v>
      </c>
      <c r="J61" s="6">
        <v>17959.023700000002</v>
      </c>
    </row>
    <row r="62" spans="2:15" ht="24">
      <c r="B62" s="5">
        <v>4</v>
      </c>
      <c r="C62" s="1" t="s">
        <v>81</v>
      </c>
      <c r="D62" s="1">
        <v>2.36</v>
      </c>
      <c r="E62" s="6">
        <v>14399.043600000001</v>
      </c>
      <c r="G62" s="5">
        <v>4</v>
      </c>
      <c r="H62" s="1" t="s">
        <v>81</v>
      </c>
      <c r="I62" s="1">
        <v>2.8</v>
      </c>
      <c r="J62" s="6">
        <v>16129.7786</v>
      </c>
    </row>
    <row r="63" spans="2:15" ht="24">
      <c r="B63" s="5">
        <v>5</v>
      </c>
      <c r="C63" s="1" t="s">
        <v>82</v>
      </c>
      <c r="D63" s="1">
        <v>10.87</v>
      </c>
      <c r="E63" s="6">
        <v>66263.750899999999</v>
      </c>
      <c r="G63" s="5">
        <v>5</v>
      </c>
      <c r="H63" s="1" t="s">
        <v>82</v>
      </c>
      <c r="I63" s="1">
        <v>11.26</v>
      </c>
      <c r="J63" s="6">
        <v>64777.303200000002</v>
      </c>
    </row>
    <row r="64" spans="2:15" ht="24">
      <c r="B64" s="5">
        <v>6</v>
      </c>
      <c r="C64" s="1" t="s">
        <v>83</v>
      </c>
      <c r="D64" s="1">
        <v>0.95</v>
      </c>
      <c r="E64" s="6">
        <v>5789.3145000000004</v>
      </c>
      <c r="G64" s="5">
        <v>6</v>
      </c>
      <c r="H64" s="1" t="s">
        <v>83</v>
      </c>
      <c r="I64" s="1">
        <v>0.98</v>
      </c>
      <c r="J64" s="6">
        <v>5636.7209999999995</v>
      </c>
    </row>
    <row r="65" spans="2:15" ht="24">
      <c r="B65" s="7">
        <v>7</v>
      </c>
      <c r="C65" s="8" t="s">
        <v>84</v>
      </c>
      <c r="D65" s="8">
        <v>1.64</v>
      </c>
      <c r="E65" s="9">
        <v>9973.2548000000006</v>
      </c>
      <c r="G65" s="7">
        <v>7</v>
      </c>
      <c r="H65" s="8" t="s">
        <v>84</v>
      </c>
      <c r="I65" s="8">
        <v>1.74</v>
      </c>
      <c r="J65" s="9">
        <v>9989.2229000000007</v>
      </c>
    </row>
    <row r="66" spans="2:15">
      <c r="B66">
        <v>1</v>
      </c>
      <c r="C66" s="10" t="s">
        <v>3</v>
      </c>
      <c r="D66" s="10" t="s">
        <v>4</v>
      </c>
      <c r="G66">
        <v>1</v>
      </c>
      <c r="H66" s="10" t="s">
        <v>3</v>
      </c>
      <c r="I66" s="10" t="s">
        <v>6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37</v>
      </c>
      <c r="M67" t="s">
        <v>4</v>
      </c>
      <c r="N67" t="s">
        <v>6</v>
      </c>
      <c r="O67" t="s">
        <v>36</v>
      </c>
    </row>
    <row r="68" spans="2:15" ht="24">
      <c r="B68" s="5">
        <v>1</v>
      </c>
      <c r="C68" s="1" t="s">
        <v>78</v>
      </c>
      <c r="D68" s="1">
        <v>0.2</v>
      </c>
      <c r="E68" s="6">
        <v>9286.3886000000002</v>
      </c>
      <c r="G68" s="5">
        <v>1</v>
      </c>
      <c r="H68" s="1" t="s">
        <v>78</v>
      </c>
      <c r="I68" s="1">
        <v>2.94</v>
      </c>
      <c r="J68" s="6">
        <v>8307.0231000000003</v>
      </c>
      <c r="L68" s="1" t="s">
        <v>78</v>
      </c>
      <c r="M68">
        <f t="shared" ref="M68:M74" si="16">(E77-E68)</f>
        <v>4695.5185999999994</v>
      </c>
      <c r="N68">
        <f t="shared" ref="N68:N74" si="17">(J77-J68)</f>
        <v>4636.9599999999991</v>
      </c>
      <c r="O68">
        <f t="shared" ref="O68:O74" si="18">(N68-M68)/J77</f>
        <v>-4.5240015803172905E-3</v>
      </c>
    </row>
    <row r="69" spans="2:15" ht="24">
      <c r="B69" s="5">
        <v>2</v>
      </c>
      <c r="C69" s="1" t="s">
        <v>79</v>
      </c>
      <c r="D69" s="1">
        <v>0.11</v>
      </c>
      <c r="E69" s="6">
        <v>5115.7933000000003</v>
      </c>
      <c r="G69" s="5">
        <v>2</v>
      </c>
      <c r="H69" s="1" t="s">
        <v>79</v>
      </c>
      <c r="I69" s="1">
        <v>1.85</v>
      </c>
      <c r="J69" s="6">
        <v>5222.4222</v>
      </c>
      <c r="L69" s="1" t="s">
        <v>79</v>
      </c>
      <c r="M69">
        <f t="shared" si="16"/>
        <v>5601.549399999999</v>
      </c>
      <c r="N69">
        <f t="shared" si="17"/>
        <v>5415.4015000000009</v>
      </c>
      <c r="O69">
        <f t="shared" si="18"/>
        <v>-1.7498682554778391E-2</v>
      </c>
    </row>
    <row r="70" spans="2:15" ht="24">
      <c r="B70" s="5">
        <v>3</v>
      </c>
      <c r="C70" s="1" t="s">
        <v>80</v>
      </c>
      <c r="D70" s="1">
        <v>0.19</v>
      </c>
      <c r="E70" s="6">
        <v>9191.4686000000002</v>
      </c>
      <c r="G70" s="5">
        <v>3</v>
      </c>
      <c r="H70" s="1" t="s">
        <v>80</v>
      </c>
      <c r="I70" s="1">
        <v>2.9</v>
      </c>
      <c r="J70" s="6">
        <v>8206.991</v>
      </c>
      <c r="L70" s="1" t="s">
        <v>80</v>
      </c>
      <c r="M70">
        <f t="shared" si="16"/>
        <v>9945.4879000000001</v>
      </c>
      <c r="N70">
        <f t="shared" si="17"/>
        <v>9763.3213999999989</v>
      </c>
      <c r="O70">
        <f t="shared" si="18"/>
        <v>-1.0137080310301182E-2</v>
      </c>
    </row>
    <row r="71" spans="2:15" ht="24">
      <c r="B71" s="5">
        <v>4</v>
      </c>
      <c r="C71" s="1" t="s">
        <v>81</v>
      </c>
      <c r="D71" s="1">
        <v>0.22</v>
      </c>
      <c r="E71" s="6">
        <v>10251.772000000001</v>
      </c>
      <c r="G71" s="5">
        <v>4</v>
      </c>
      <c r="H71" s="1" t="s">
        <v>81</v>
      </c>
      <c r="I71" s="1">
        <v>4.25</v>
      </c>
      <c r="J71" s="6">
        <v>12018.6446</v>
      </c>
      <c r="L71" s="1" t="s">
        <v>81</v>
      </c>
      <c r="M71">
        <f t="shared" si="16"/>
        <v>4183.6034999999993</v>
      </c>
      <c r="N71">
        <f t="shared" si="17"/>
        <v>4177.6861000000008</v>
      </c>
      <c r="O71">
        <f t="shared" si="18"/>
        <v>-3.6535435770019512E-4</v>
      </c>
    </row>
    <row r="72" spans="2:15" ht="24">
      <c r="B72" s="5">
        <v>5</v>
      </c>
      <c r="C72" s="1" t="s">
        <v>82</v>
      </c>
      <c r="D72" s="1">
        <v>1.1599999999999999</v>
      </c>
      <c r="E72" s="6">
        <v>55001.938099999999</v>
      </c>
      <c r="G72" s="5">
        <v>5</v>
      </c>
      <c r="H72" s="1" t="s">
        <v>82</v>
      </c>
      <c r="I72" s="1">
        <v>18.98</v>
      </c>
      <c r="J72" s="6">
        <v>53624.529300000002</v>
      </c>
      <c r="L72" s="1" t="s">
        <v>82</v>
      </c>
      <c r="M72">
        <f t="shared" si="16"/>
        <v>11276.748600000006</v>
      </c>
      <c r="N72">
        <f t="shared" si="17"/>
        <v>11202.6126</v>
      </c>
      <c r="O72">
        <f t="shared" si="18"/>
        <v>-1.1435950718661234E-3</v>
      </c>
    </row>
    <row r="73" spans="2:15" ht="24">
      <c r="B73" s="5">
        <v>6</v>
      </c>
      <c r="C73" s="1" t="s">
        <v>83</v>
      </c>
      <c r="D73" s="1">
        <v>0.05</v>
      </c>
      <c r="E73" s="6">
        <v>2222.0659000000001</v>
      </c>
      <c r="G73" s="5">
        <v>6</v>
      </c>
      <c r="H73" s="1" t="s">
        <v>83</v>
      </c>
      <c r="I73" s="1">
        <v>0.77</v>
      </c>
      <c r="J73" s="6">
        <v>2186.5374999999999</v>
      </c>
      <c r="L73" s="1" t="s">
        <v>83</v>
      </c>
      <c r="M73">
        <f t="shared" si="16"/>
        <v>3576.1407999999997</v>
      </c>
      <c r="N73">
        <f t="shared" si="17"/>
        <v>3461.5081999999998</v>
      </c>
      <c r="O73">
        <f t="shared" si="18"/>
        <v>-2.0295976004585076E-2</v>
      </c>
    </row>
    <row r="74" spans="2:15" ht="24">
      <c r="B74" s="7">
        <v>7</v>
      </c>
      <c r="C74" s="8" t="s">
        <v>84</v>
      </c>
      <c r="D74" s="8">
        <v>7.0000000000000007E-2</v>
      </c>
      <c r="E74" s="9">
        <v>3466.2084</v>
      </c>
      <c r="G74" s="7">
        <v>7</v>
      </c>
      <c r="H74" s="8" t="s">
        <v>84</v>
      </c>
      <c r="I74" s="8">
        <v>1.3</v>
      </c>
      <c r="J74" s="9">
        <v>3663.1057999999998</v>
      </c>
      <c r="L74" s="8" t="s">
        <v>84</v>
      </c>
      <c r="M74">
        <f t="shared" si="16"/>
        <v>6515.0396000000001</v>
      </c>
      <c r="N74">
        <f t="shared" si="17"/>
        <v>6346.6404000000002</v>
      </c>
      <c r="O74">
        <f t="shared" si="18"/>
        <v>-1.6823523457567768E-2</v>
      </c>
    </row>
    <row r="75" spans="2:15">
      <c r="B75">
        <v>1</v>
      </c>
      <c r="C75" s="10" t="s">
        <v>5</v>
      </c>
      <c r="D75" s="10" t="s">
        <v>4</v>
      </c>
      <c r="G75">
        <v>1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78</v>
      </c>
      <c r="D77" s="1">
        <v>2.29</v>
      </c>
      <c r="E77" s="6">
        <v>13981.9072</v>
      </c>
      <c r="G77" s="5">
        <v>1</v>
      </c>
      <c r="H77" s="1" t="s">
        <v>78</v>
      </c>
      <c r="I77" s="1">
        <v>2.25</v>
      </c>
      <c r="J77" s="6">
        <v>12943.983099999999</v>
      </c>
    </row>
    <row r="78" spans="2:15" ht="24">
      <c r="B78" s="5">
        <v>2</v>
      </c>
      <c r="C78" s="1" t="s">
        <v>79</v>
      </c>
      <c r="D78" s="1">
        <v>1.76</v>
      </c>
      <c r="E78" s="6">
        <v>10717.342699999999</v>
      </c>
      <c r="G78" s="5">
        <v>2</v>
      </c>
      <c r="H78" s="1" t="s">
        <v>79</v>
      </c>
      <c r="I78" s="1">
        <v>1.85</v>
      </c>
      <c r="J78" s="6">
        <v>10637.823700000001</v>
      </c>
    </row>
    <row r="79" spans="2:15" ht="24">
      <c r="B79" s="5">
        <v>3</v>
      </c>
      <c r="C79" s="1" t="s">
        <v>80</v>
      </c>
      <c r="D79" s="1">
        <v>3.14</v>
      </c>
      <c r="E79" s="6">
        <v>19136.9565</v>
      </c>
      <c r="G79" s="5">
        <v>3</v>
      </c>
      <c r="H79" s="1" t="s">
        <v>80</v>
      </c>
      <c r="I79" s="1">
        <v>3.12</v>
      </c>
      <c r="J79" s="6">
        <v>17970.312399999999</v>
      </c>
    </row>
    <row r="80" spans="2:15" ht="24">
      <c r="B80" s="5">
        <v>4</v>
      </c>
      <c r="C80" s="1" t="s">
        <v>81</v>
      </c>
      <c r="D80" s="1">
        <v>2.37</v>
      </c>
      <c r="E80" s="6">
        <v>14435.3755</v>
      </c>
      <c r="G80" s="5">
        <v>4</v>
      </c>
      <c r="H80" s="1" t="s">
        <v>81</v>
      </c>
      <c r="I80" s="1">
        <v>2.81</v>
      </c>
      <c r="J80" s="6">
        <v>16196.3307</v>
      </c>
    </row>
    <row r="81" spans="2:15" ht="24">
      <c r="B81" s="5">
        <v>5</v>
      </c>
      <c r="C81" s="1" t="s">
        <v>82</v>
      </c>
      <c r="D81" s="1">
        <v>10.86</v>
      </c>
      <c r="E81" s="6">
        <v>66278.686700000006</v>
      </c>
      <c r="G81" s="5">
        <v>5</v>
      </c>
      <c r="H81" s="1" t="s">
        <v>82</v>
      </c>
      <c r="I81" s="1">
        <v>11.26</v>
      </c>
      <c r="J81" s="6">
        <v>64827.141900000002</v>
      </c>
    </row>
    <row r="82" spans="2:15" ht="24">
      <c r="B82" s="5">
        <v>6</v>
      </c>
      <c r="C82" s="1" t="s">
        <v>83</v>
      </c>
      <c r="D82" s="1">
        <v>0.95</v>
      </c>
      <c r="E82" s="6">
        <v>5798.2066999999997</v>
      </c>
      <c r="G82" s="5">
        <v>6</v>
      </c>
      <c r="H82" s="1" t="s">
        <v>83</v>
      </c>
      <c r="I82" s="1">
        <v>0.98</v>
      </c>
      <c r="J82" s="6">
        <v>5648.0456999999997</v>
      </c>
    </row>
    <row r="83" spans="2:15" ht="24">
      <c r="B83" s="7">
        <v>7</v>
      </c>
      <c r="C83" s="8" t="s">
        <v>84</v>
      </c>
      <c r="D83" s="8">
        <v>1.64</v>
      </c>
      <c r="E83" s="9">
        <v>9981.2479999999996</v>
      </c>
      <c r="G83" s="7">
        <v>7</v>
      </c>
      <c r="H83" s="8" t="s">
        <v>84</v>
      </c>
      <c r="I83" s="8">
        <v>1.74</v>
      </c>
      <c r="J83" s="9">
        <v>10009.7462</v>
      </c>
    </row>
    <row r="84" spans="2:15">
      <c r="B84">
        <v>1.25</v>
      </c>
      <c r="C84" s="10" t="s">
        <v>3</v>
      </c>
      <c r="D84" s="10" t="s">
        <v>4</v>
      </c>
      <c r="G84">
        <v>1.25</v>
      </c>
      <c r="H84" s="10" t="s">
        <v>3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  <c r="L85" s="14" t="s">
        <v>37</v>
      </c>
      <c r="M85" t="s">
        <v>4</v>
      </c>
      <c r="N85" t="s">
        <v>6</v>
      </c>
      <c r="O85" t="s">
        <v>36</v>
      </c>
    </row>
    <row r="86" spans="2:15" ht="24">
      <c r="B86" s="5">
        <v>1</v>
      </c>
      <c r="C86" s="1" t="s">
        <v>78</v>
      </c>
      <c r="D86" s="1">
        <v>0.2</v>
      </c>
      <c r="E86" s="6">
        <v>9019.3562999999995</v>
      </c>
      <c r="G86" s="5">
        <v>1</v>
      </c>
      <c r="H86" s="1" t="s">
        <v>78</v>
      </c>
      <c r="I86" s="1">
        <v>3.88</v>
      </c>
      <c r="J86" s="6">
        <v>8015.1337000000003</v>
      </c>
      <c r="L86" s="1" t="s">
        <v>78</v>
      </c>
      <c r="M86">
        <f t="shared" ref="M86:M92" si="19">(E95-E86)</f>
        <v>4954.7480000000014</v>
      </c>
      <c r="N86">
        <f t="shared" ref="N86:N92" si="20">(J95-J86)</f>
        <v>5064.0182999999997</v>
      </c>
      <c r="O86">
        <f t="shared" ref="O86:O92" si="21">(N86-M86)/J95</f>
        <v>8.3545401108572111E-3</v>
      </c>
    </row>
    <row r="87" spans="2:15" ht="24">
      <c r="B87" s="5">
        <v>2</v>
      </c>
      <c r="C87" s="1" t="s">
        <v>79</v>
      </c>
      <c r="D87" s="1">
        <v>0.11</v>
      </c>
      <c r="E87" s="6">
        <v>4865.6098000000002</v>
      </c>
      <c r="G87" s="5">
        <v>2</v>
      </c>
      <c r="H87" s="1" t="s">
        <v>79</v>
      </c>
      <c r="I87" s="1">
        <v>2.41</v>
      </c>
      <c r="J87" s="6">
        <v>4970.7749000000003</v>
      </c>
      <c r="L87" s="1" t="s">
        <v>79</v>
      </c>
      <c r="M87">
        <f t="shared" si="19"/>
        <v>5817.8186000000005</v>
      </c>
      <c r="N87">
        <f t="shared" si="20"/>
        <v>5727.0632999999998</v>
      </c>
      <c r="O87">
        <f t="shared" si="21"/>
        <v>-8.483517726039334E-3</v>
      </c>
    </row>
    <row r="88" spans="2:15" ht="24">
      <c r="B88" s="5">
        <v>3</v>
      </c>
      <c r="C88" s="1" t="s">
        <v>80</v>
      </c>
      <c r="D88" s="1">
        <v>0.19</v>
      </c>
      <c r="E88" s="6">
        <v>8801.2134999999998</v>
      </c>
      <c r="G88" s="5">
        <v>3</v>
      </c>
      <c r="H88" s="1" t="s">
        <v>80</v>
      </c>
      <c r="I88" s="1">
        <v>3.78</v>
      </c>
      <c r="J88" s="6">
        <v>7803.72</v>
      </c>
      <c r="L88" s="1" t="s">
        <v>80</v>
      </c>
      <c r="M88">
        <f t="shared" si="19"/>
        <v>10308.8971</v>
      </c>
      <c r="N88">
        <f t="shared" si="20"/>
        <v>10258.809299999997</v>
      </c>
      <c r="O88">
        <f t="shared" si="21"/>
        <v>-2.7730224913740612E-3</v>
      </c>
    </row>
    <row r="89" spans="2:15" ht="24">
      <c r="B89" s="5">
        <v>4</v>
      </c>
      <c r="C89" s="1" t="s">
        <v>81</v>
      </c>
      <c r="D89" s="1">
        <v>0.22</v>
      </c>
      <c r="E89" s="6">
        <v>9981.8397000000004</v>
      </c>
      <c r="G89" s="5">
        <v>4</v>
      </c>
      <c r="H89" s="1" t="s">
        <v>81</v>
      </c>
      <c r="I89" s="1">
        <v>5.69</v>
      </c>
      <c r="J89" s="6">
        <v>11761.4985</v>
      </c>
      <c r="L89" s="1" t="s">
        <v>81</v>
      </c>
      <c r="M89">
        <f t="shared" si="19"/>
        <v>4478.2153999999991</v>
      </c>
      <c r="N89">
        <f t="shared" si="20"/>
        <v>4561.3284000000003</v>
      </c>
      <c r="O89">
        <f t="shared" si="21"/>
        <v>5.0918263428990475E-3</v>
      </c>
    </row>
    <row r="90" spans="2:15" ht="24">
      <c r="B90" s="5">
        <v>5</v>
      </c>
      <c r="C90" s="1" t="s">
        <v>82</v>
      </c>
      <c r="D90" s="1">
        <v>1.17</v>
      </c>
      <c r="E90" s="6">
        <v>54083.823799999998</v>
      </c>
      <c r="G90" s="5">
        <v>5</v>
      </c>
      <c r="H90" s="1" t="s">
        <v>82</v>
      </c>
      <c r="I90" s="1">
        <v>25.53</v>
      </c>
      <c r="J90" s="6">
        <v>52722.228799999997</v>
      </c>
      <c r="L90" s="1" t="s">
        <v>82</v>
      </c>
      <c r="M90">
        <f t="shared" si="19"/>
        <v>12214.142800000001</v>
      </c>
      <c r="N90">
        <f t="shared" si="20"/>
        <v>12317.946600000003</v>
      </c>
      <c r="O90">
        <f t="shared" si="21"/>
        <v>1.5959950809111979E-3</v>
      </c>
    </row>
    <row r="91" spans="2:15" ht="24">
      <c r="B91" s="5">
        <v>6</v>
      </c>
      <c r="C91" s="1" t="s">
        <v>83</v>
      </c>
      <c r="D91" s="1">
        <v>0.05</v>
      </c>
      <c r="E91" s="6">
        <v>2122.8930999999998</v>
      </c>
      <c r="G91" s="5">
        <v>6</v>
      </c>
      <c r="H91" s="1" t="s">
        <v>83</v>
      </c>
      <c r="I91" s="1">
        <v>1.02</v>
      </c>
      <c r="J91" s="6">
        <v>2099.4931999999999</v>
      </c>
      <c r="L91" s="1" t="s">
        <v>83</v>
      </c>
      <c r="M91">
        <f t="shared" si="19"/>
        <v>3671.1870000000004</v>
      </c>
      <c r="N91">
        <f t="shared" si="20"/>
        <v>3584.4069</v>
      </c>
      <c r="O91">
        <f t="shared" si="21"/>
        <v>-1.5267703244819592E-2</v>
      </c>
    </row>
    <row r="92" spans="2:15" ht="24">
      <c r="B92" s="7">
        <v>7</v>
      </c>
      <c r="C92" s="8" t="s">
        <v>84</v>
      </c>
      <c r="D92" s="8">
        <v>7.0000000000000007E-2</v>
      </c>
      <c r="E92" s="9">
        <v>3284.9951000000001</v>
      </c>
      <c r="G92" s="7">
        <v>7</v>
      </c>
      <c r="H92" s="8" t="s">
        <v>84</v>
      </c>
      <c r="I92" s="8">
        <v>1.7</v>
      </c>
      <c r="J92" s="9">
        <v>3504.0938999999998</v>
      </c>
      <c r="L92" s="8" t="s">
        <v>84</v>
      </c>
      <c r="M92">
        <f t="shared" si="19"/>
        <v>6705.5463</v>
      </c>
      <c r="N92">
        <f t="shared" si="20"/>
        <v>6553.7662</v>
      </c>
      <c r="O92">
        <f t="shared" si="21"/>
        <v>-1.5090695087317823E-2</v>
      </c>
    </row>
    <row r="93" spans="2:15">
      <c r="B93">
        <v>1.25</v>
      </c>
      <c r="C93" s="10" t="s">
        <v>5</v>
      </c>
      <c r="D93" s="10" t="s">
        <v>4</v>
      </c>
      <c r="G93">
        <v>1.25</v>
      </c>
      <c r="H93" s="10" t="s">
        <v>5</v>
      </c>
      <c r="I93" s="10" t="s">
        <v>6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78</v>
      </c>
      <c r="D95" s="1">
        <v>2.29</v>
      </c>
      <c r="E95" s="6">
        <v>13974.104300000001</v>
      </c>
      <c r="G95" s="5">
        <v>1</v>
      </c>
      <c r="H95" s="1" t="s">
        <v>78</v>
      </c>
      <c r="I95" s="1">
        <v>2.2599999999999998</v>
      </c>
      <c r="J95" s="6">
        <v>13079.152</v>
      </c>
    </row>
    <row r="96" spans="2:15" ht="24">
      <c r="B96" s="5">
        <v>2</v>
      </c>
      <c r="C96" s="1" t="s">
        <v>79</v>
      </c>
      <c r="D96" s="1">
        <v>1.75</v>
      </c>
      <c r="E96" s="6">
        <v>10683.428400000001</v>
      </c>
      <c r="G96" s="5">
        <v>2</v>
      </c>
      <c r="H96" s="1" t="s">
        <v>79</v>
      </c>
      <c r="I96" s="1">
        <v>1.85</v>
      </c>
      <c r="J96" s="6">
        <v>10697.8382</v>
      </c>
    </row>
    <row r="97" spans="2:15" ht="24">
      <c r="B97" s="5">
        <v>3</v>
      </c>
      <c r="C97" s="1" t="s">
        <v>80</v>
      </c>
      <c r="D97" s="1">
        <v>3.13</v>
      </c>
      <c r="E97" s="6">
        <v>19110.1106</v>
      </c>
      <c r="G97" s="5">
        <v>3</v>
      </c>
      <c r="H97" s="1" t="s">
        <v>80</v>
      </c>
      <c r="I97" s="1">
        <v>3.12</v>
      </c>
      <c r="J97" s="6">
        <v>18062.529299999998</v>
      </c>
    </row>
    <row r="98" spans="2:15" ht="24">
      <c r="B98" s="5">
        <v>4</v>
      </c>
      <c r="C98" s="1" t="s">
        <v>81</v>
      </c>
      <c r="D98" s="1">
        <v>2.37</v>
      </c>
      <c r="E98" s="6">
        <v>14460.0551</v>
      </c>
      <c r="G98" s="5">
        <v>4</v>
      </c>
      <c r="H98" s="1" t="s">
        <v>81</v>
      </c>
      <c r="I98" s="1">
        <v>2.82</v>
      </c>
      <c r="J98" s="6">
        <v>16322.8269</v>
      </c>
    </row>
    <row r="99" spans="2:15" ht="24">
      <c r="B99" s="5">
        <v>5</v>
      </c>
      <c r="C99" s="1" t="s">
        <v>82</v>
      </c>
      <c r="D99" s="1">
        <v>10.87</v>
      </c>
      <c r="E99" s="6">
        <v>66297.9666</v>
      </c>
      <c r="G99" s="5">
        <v>5</v>
      </c>
      <c r="H99" s="1" t="s">
        <v>82</v>
      </c>
      <c r="I99" s="1">
        <v>11.23</v>
      </c>
      <c r="J99" s="6">
        <v>65040.1754</v>
      </c>
    </row>
    <row r="100" spans="2:15" ht="24">
      <c r="B100" s="5">
        <v>6</v>
      </c>
      <c r="C100" s="1" t="s">
        <v>83</v>
      </c>
      <c r="D100" s="1">
        <v>0.95</v>
      </c>
      <c r="E100" s="6">
        <v>5794.0801000000001</v>
      </c>
      <c r="G100" s="5">
        <v>6</v>
      </c>
      <c r="H100" s="1" t="s">
        <v>83</v>
      </c>
      <c r="I100" s="1">
        <v>0.98</v>
      </c>
      <c r="J100" s="6">
        <v>5683.9000999999998</v>
      </c>
    </row>
    <row r="101" spans="2:15" ht="24">
      <c r="B101" s="7">
        <v>7</v>
      </c>
      <c r="C101" s="8" t="s">
        <v>84</v>
      </c>
      <c r="D101" s="8">
        <v>1.64</v>
      </c>
      <c r="E101" s="9">
        <v>9990.5414000000001</v>
      </c>
      <c r="G101" s="7">
        <v>7</v>
      </c>
      <c r="H101" s="8" t="s">
        <v>84</v>
      </c>
      <c r="I101" s="8">
        <v>1.74</v>
      </c>
      <c r="J101" s="9">
        <v>10057.8601</v>
      </c>
    </row>
    <row r="102" spans="2:15">
      <c r="B102">
        <v>1.5</v>
      </c>
      <c r="C102" s="10" t="s">
        <v>3</v>
      </c>
      <c r="D102" s="10" t="s">
        <v>4</v>
      </c>
      <c r="G102">
        <v>1.5</v>
      </c>
      <c r="H102" s="10" t="s">
        <v>3</v>
      </c>
      <c r="I102" s="10" t="s">
        <v>6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  <c r="L103" s="14" t="s">
        <v>37</v>
      </c>
      <c r="M103" t="s">
        <v>4</v>
      </c>
      <c r="N103" t="s">
        <v>6</v>
      </c>
      <c r="O103" t="s">
        <v>36</v>
      </c>
    </row>
    <row r="104" spans="2:15" ht="24">
      <c r="B104" s="5">
        <v>1</v>
      </c>
      <c r="C104" s="1" t="s">
        <v>78</v>
      </c>
      <c r="D104" s="1">
        <v>0.2</v>
      </c>
      <c r="E104" s="6">
        <v>8870.8824000000004</v>
      </c>
      <c r="G104" s="5">
        <v>1</v>
      </c>
      <c r="H104" s="1" t="s">
        <v>78</v>
      </c>
      <c r="I104" s="1">
        <v>3.87</v>
      </c>
      <c r="J104" s="6">
        <v>7869.4632000000001</v>
      </c>
      <c r="L104" s="1" t="s">
        <v>78</v>
      </c>
      <c r="M104">
        <f t="shared" ref="M104:M110" si="22">(E113-E104)</f>
        <v>5145.091699999999</v>
      </c>
      <c r="N104">
        <f t="shared" ref="N104:N110" si="23">(J113-J104)</f>
        <v>5277.4179999999997</v>
      </c>
      <c r="O104">
        <f t="shared" ref="O104:O110" si="24">(N104-M104)/J113</f>
        <v>1.0065223682100407E-2</v>
      </c>
    </row>
    <row r="105" spans="2:15" ht="24">
      <c r="B105" s="5">
        <v>2</v>
      </c>
      <c r="C105" s="1" t="s">
        <v>79</v>
      </c>
      <c r="D105" s="1">
        <v>0.1</v>
      </c>
      <c r="E105" s="6">
        <v>4722.6727000000001</v>
      </c>
      <c r="G105" s="5">
        <v>2</v>
      </c>
      <c r="H105" s="1" t="s">
        <v>79</v>
      </c>
      <c r="I105" s="1">
        <v>2.37</v>
      </c>
      <c r="J105" s="6">
        <v>4832.0421999999999</v>
      </c>
      <c r="L105" s="1" t="s">
        <v>79</v>
      </c>
      <c r="M105">
        <f t="shared" si="22"/>
        <v>5952.0567000000001</v>
      </c>
      <c r="N105">
        <f t="shared" si="23"/>
        <v>5880.1597999999994</v>
      </c>
      <c r="O105">
        <f t="shared" si="24"/>
        <v>-6.7116826213695973E-3</v>
      </c>
    </row>
    <row r="106" spans="2:15" ht="24">
      <c r="B106" s="5">
        <v>3</v>
      </c>
      <c r="C106" s="1" t="s">
        <v>80</v>
      </c>
      <c r="D106" s="1">
        <v>0.19</v>
      </c>
      <c r="E106" s="6">
        <v>8584.6488000000008</v>
      </c>
      <c r="G106" s="5">
        <v>3</v>
      </c>
      <c r="H106" s="1" t="s">
        <v>80</v>
      </c>
      <c r="I106" s="1">
        <v>3.72</v>
      </c>
      <c r="J106" s="6">
        <v>7574.4222</v>
      </c>
      <c r="L106" s="1" t="s">
        <v>80</v>
      </c>
      <c r="M106">
        <f t="shared" si="22"/>
        <v>10511.524199999998</v>
      </c>
      <c r="N106">
        <f t="shared" si="23"/>
        <v>10530.529299999998</v>
      </c>
      <c r="O106">
        <f t="shared" si="24"/>
        <v>1.0497183601955694E-3</v>
      </c>
    </row>
    <row r="107" spans="2:15" ht="24">
      <c r="B107" s="5">
        <v>4</v>
      </c>
      <c r="C107" s="1" t="s">
        <v>81</v>
      </c>
      <c r="D107" s="1">
        <v>0.22</v>
      </c>
      <c r="E107" s="6">
        <v>9832.9680000000008</v>
      </c>
      <c r="G107" s="5">
        <v>4</v>
      </c>
      <c r="H107" s="1" t="s">
        <v>81</v>
      </c>
      <c r="I107" s="1">
        <v>5.71</v>
      </c>
      <c r="J107" s="6">
        <v>11619.777400000001</v>
      </c>
      <c r="L107" s="1" t="s">
        <v>81</v>
      </c>
      <c r="M107">
        <f t="shared" si="22"/>
        <v>4650.5185999999994</v>
      </c>
      <c r="N107">
        <f t="shared" si="23"/>
        <v>4823.8243999999995</v>
      </c>
      <c r="O107">
        <f t="shared" si="24"/>
        <v>1.0539406275333186E-2</v>
      </c>
    </row>
    <row r="108" spans="2:15" ht="24">
      <c r="B108" s="5">
        <v>5</v>
      </c>
      <c r="C108" s="1" t="s">
        <v>82</v>
      </c>
      <c r="D108" s="1">
        <v>1.18</v>
      </c>
      <c r="E108" s="6">
        <v>53563.358699999997</v>
      </c>
      <c r="G108" s="5">
        <v>5</v>
      </c>
      <c r="H108" s="1" t="s">
        <v>82</v>
      </c>
      <c r="I108" s="1">
        <v>25.66</v>
      </c>
      <c r="J108" s="6">
        <v>52212.386200000001</v>
      </c>
      <c r="L108" s="1" t="s">
        <v>82</v>
      </c>
      <c r="M108">
        <f t="shared" si="22"/>
        <v>12735.363200000007</v>
      </c>
      <c r="N108">
        <f t="shared" si="23"/>
        <v>12971.083599999998</v>
      </c>
      <c r="O108">
        <f t="shared" si="24"/>
        <v>3.6162603912194783E-3</v>
      </c>
    </row>
    <row r="109" spans="2:15" ht="24">
      <c r="B109" s="5">
        <v>6</v>
      </c>
      <c r="C109" s="1" t="s">
        <v>83</v>
      </c>
      <c r="D109" s="1">
        <v>0.05</v>
      </c>
      <c r="E109" s="6">
        <v>2074.9782</v>
      </c>
      <c r="G109" s="5">
        <v>6</v>
      </c>
      <c r="H109" s="1" t="s">
        <v>83</v>
      </c>
      <c r="I109" s="1">
        <v>1</v>
      </c>
      <c r="J109" s="6">
        <v>2042.6056000000001</v>
      </c>
      <c r="L109" s="1" t="s">
        <v>83</v>
      </c>
      <c r="M109">
        <f t="shared" si="22"/>
        <v>3705.9432000000002</v>
      </c>
      <c r="N109">
        <f t="shared" si="23"/>
        <v>3643.3510999999999</v>
      </c>
      <c r="O109">
        <f t="shared" si="24"/>
        <v>-1.100819146230929E-2</v>
      </c>
    </row>
    <row r="110" spans="2:15" ht="24">
      <c r="B110" s="7">
        <v>7</v>
      </c>
      <c r="C110" s="8" t="s">
        <v>84</v>
      </c>
      <c r="D110" s="8">
        <v>7.0000000000000007E-2</v>
      </c>
      <c r="E110" s="9">
        <v>3183.9306999999999</v>
      </c>
      <c r="G110" s="7">
        <v>7</v>
      </c>
      <c r="H110" s="8" t="s">
        <v>84</v>
      </c>
      <c r="I110" s="8">
        <v>1.67</v>
      </c>
      <c r="J110" s="9">
        <v>3392.1077</v>
      </c>
      <c r="L110" s="8" t="s">
        <v>84</v>
      </c>
      <c r="M110">
        <f t="shared" si="22"/>
        <v>6783.9749000000002</v>
      </c>
      <c r="N110">
        <f t="shared" si="23"/>
        <v>6693.0704999999998</v>
      </c>
      <c r="O110">
        <f t="shared" si="24"/>
        <v>-9.0136632389897029E-3</v>
      </c>
    </row>
    <row r="111" spans="2:15">
      <c r="B111">
        <v>1.5</v>
      </c>
      <c r="C111" s="10" t="s">
        <v>5</v>
      </c>
      <c r="D111" s="10" t="s">
        <v>4</v>
      </c>
      <c r="G111">
        <v>1.5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78</v>
      </c>
      <c r="D113" s="1">
        <v>2.2999999999999998</v>
      </c>
      <c r="E113" s="6">
        <v>14015.974099999999</v>
      </c>
      <c r="G113" s="5">
        <v>1</v>
      </c>
      <c r="H113" s="1" t="s">
        <v>78</v>
      </c>
      <c r="I113" s="1">
        <v>2.2599999999999998</v>
      </c>
      <c r="J113" s="6">
        <v>13146.8812</v>
      </c>
    </row>
    <row r="114" spans="2:15" ht="24">
      <c r="B114" s="5">
        <v>2</v>
      </c>
      <c r="C114" s="1" t="s">
        <v>79</v>
      </c>
      <c r="D114" s="1">
        <v>1.75</v>
      </c>
      <c r="E114" s="6">
        <v>10674.7294</v>
      </c>
      <c r="G114" s="5">
        <v>2</v>
      </c>
      <c r="H114" s="1" t="s">
        <v>79</v>
      </c>
      <c r="I114" s="1">
        <v>1.84</v>
      </c>
      <c r="J114" s="6">
        <v>10712.201999999999</v>
      </c>
    </row>
    <row r="115" spans="2:15" ht="24">
      <c r="B115" s="5">
        <v>3</v>
      </c>
      <c r="C115" s="1" t="s">
        <v>80</v>
      </c>
      <c r="D115" s="1">
        <v>3.13</v>
      </c>
      <c r="E115" s="6">
        <v>19096.172999999999</v>
      </c>
      <c r="G115" s="5">
        <v>3</v>
      </c>
      <c r="H115" s="1" t="s">
        <v>80</v>
      </c>
      <c r="I115" s="1">
        <v>3.12</v>
      </c>
      <c r="J115" s="6">
        <v>18104.951499999999</v>
      </c>
    </row>
    <row r="116" spans="2:15" ht="24">
      <c r="B116" s="5">
        <v>4</v>
      </c>
      <c r="C116" s="1" t="s">
        <v>81</v>
      </c>
      <c r="D116" s="1">
        <v>2.37</v>
      </c>
      <c r="E116" s="6">
        <v>14483.4866</v>
      </c>
      <c r="G116" s="5">
        <v>4</v>
      </c>
      <c r="H116" s="1" t="s">
        <v>81</v>
      </c>
      <c r="I116" s="1">
        <v>2.83</v>
      </c>
      <c r="J116" s="6">
        <v>16443.6018</v>
      </c>
    </row>
    <row r="117" spans="2:15" ht="24">
      <c r="B117" s="5">
        <v>5</v>
      </c>
      <c r="C117" s="1" t="s">
        <v>82</v>
      </c>
      <c r="D117" s="1">
        <v>10.87</v>
      </c>
      <c r="E117" s="6">
        <v>66298.721900000004</v>
      </c>
      <c r="G117" s="5">
        <v>5</v>
      </c>
      <c r="H117" s="1" t="s">
        <v>82</v>
      </c>
      <c r="I117" s="1">
        <v>11.23</v>
      </c>
      <c r="J117" s="6">
        <v>65183.469799999999</v>
      </c>
    </row>
    <row r="118" spans="2:15" ht="24">
      <c r="B118" s="5">
        <v>6</v>
      </c>
      <c r="C118" s="1" t="s">
        <v>83</v>
      </c>
      <c r="D118" s="1">
        <v>0.95</v>
      </c>
      <c r="E118" s="6">
        <v>5780.9214000000002</v>
      </c>
      <c r="G118" s="5">
        <v>6</v>
      </c>
      <c r="H118" s="1" t="s">
        <v>83</v>
      </c>
      <c r="I118" s="1">
        <v>0.98</v>
      </c>
      <c r="J118" s="6">
        <v>5685.9566999999997</v>
      </c>
    </row>
    <row r="119" spans="2:15" ht="24">
      <c r="B119" s="7">
        <v>7</v>
      </c>
      <c r="C119" s="8" t="s">
        <v>84</v>
      </c>
      <c r="D119" s="8">
        <v>1.63</v>
      </c>
      <c r="E119" s="9">
        <v>9967.9056</v>
      </c>
      <c r="G119" s="7">
        <v>7</v>
      </c>
      <c r="H119" s="8" t="s">
        <v>84</v>
      </c>
      <c r="I119" s="8">
        <v>1.74</v>
      </c>
      <c r="J119" s="9">
        <v>10085.1782</v>
      </c>
    </row>
    <row r="120" spans="2:15">
      <c r="B120">
        <v>1.75</v>
      </c>
      <c r="C120" s="10" t="s">
        <v>3</v>
      </c>
      <c r="D120" s="10" t="s">
        <v>4</v>
      </c>
      <c r="G120">
        <v>1.75</v>
      </c>
      <c r="H120" s="10" t="s">
        <v>3</v>
      </c>
      <c r="I120" s="10" t="s">
        <v>6</v>
      </c>
    </row>
    <row r="121" spans="2:15">
      <c r="B121" s="2"/>
      <c r="C121" s="3" t="s">
        <v>0</v>
      </c>
      <c r="D121" s="3" t="s">
        <v>1</v>
      </c>
      <c r="E121" s="4" t="s">
        <v>2</v>
      </c>
      <c r="G121" s="2"/>
      <c r="H121" s="3" t="s">
        <v>0</v>
      </c>
      <c r="I121" s="3" t="s">
        <v>1</v>
      </c>
      <c r="J121" s="4" t="s">
        <v>2</v>
      </c>
      <c r="L121" s="14" t="s">
        <v>37</v>
      </c>
      <c r="M121" t="s">
        <v>4</v>
      </c>
      <c r="N121" t="s">
        <v>6</v>
      </c>
      <c r="O121" t="s">
        <v>36</v>
      </c>
    </row>
    <row r="122" spans="2:15" ht="24">
      <c r="B122" s="5">
        <v>1</v>
      </c>
      <c r="C122" s="1" t="s">
        <v>78</v>
      </c>
      <c r="D122" s="1">
        <v>0.19</v>
      </c>
      <c r="E122" s="6">
        <v>8778.9477999999999</v>
      </c>
      <c r="G122" s="5">
        <v>1</v>
      </c>
      <c r="H122" s="1" t="s">
        <v>78</v>
      </c>
      <c r="I122" s="1">
        <v>3.86</v>
      </c>
      <c r="J122" s="6">
        <v>7839.1871000000001</v>
      </c>
      <c r="L122" s="1" t="s">
        <v>78</v>
      </c>
      <c r="M122">
        <f t="shared" ref="M122:M128" si="25">(E131-E122)</f>
        <v>5320.3618999999999</v>
      </c>
      <c r="N122">
        <f t="shared" ref="N122:N128" si="26">(J131-J122)</f>
        <v>5344.4990000000007</v>
      </c>
      <c r="O122">
        <f t="shared" ref="O122:O128" si="27">(N122-M122)/J131</f>
        <v>1.8308309085120608E-3</v>
      </c>
    </row>
    <row r="123" spans="2:15" ht="24">
      <c r="B123" s="5">
        <v>2</v>
      </c>
      <c r="C123" s="1" t="s">
        <v>79</v>
      </c>
      <c r="D123" s="1">
        <v>0.1</v>
      </c>
      <c r="E123" s="6">
        <v>4630.5428000000002</v>
      </c>
      <c r="G123" s="5">
        <v>2</v>
      </c>
      <c r="H123" s="1" t="s">
        <v>79</v>
      </c>
      <c r="I123" s="1">
        <v>2.34</v>
      </c>
      <c r="J123" s="6">
        <v>4747.2339000000002</v>
      </c>
      <c r="L123" s="1" t="s">
        <v>79</v>
      </c>
      <c r="M123">
        <f t="shared" si="25"/>
        <v>6083.1236999999992</v>
      </c>
      <c r="N123">
        <f t="shared" si="26"/>
        <v>5966.2544000000007</v>
      </c>
      <c r="O123">
        <f t="shared" si="27"/>
        <v>-1.0908613210507586E-2</v>
      </c>
    </row>
    <row r="124" spans="2:15" ht="24">
      <c r="B124" s="5">
        <v>3</v>
      </c>
      <c r="C124" s="1" t="s">
        <v>80</v>
      </c>
      <c r="D124" s="1">
        <v>0.19</v>
      </c>
      <c r="E124" s="6">
        <v>8449.2198000000008</v>
      </c>
      <c r="G124" s="5">
        <v>3</v>
      </c>
      <c r="H124" s="1" t="s">
        <v>80</v>
      </c>
      <c r="I124" s="1">
        <v>3.67</v>
      </c>
      <c r="J124" s="6">
        <v>7466.9061000000002</v>
      </c>
      <c r="L124" s="1" t="s">
        <v>80</v>
      </c>
      <c r="M124">
        <f t="shared" si="25"/>
        <v>10692.837600000001</v>
      </c>
      <c r="N124">
        <f t="shared" si="26"/>
        <v>10679.363699999998</v>
      </c>
      <c r="O124">
        <f t="shared" si="27"/>
        <v>-7.4251623879210082E-4</v>
      </c>
    </row>
    <row r="125" spans="2:15" ht="24">
      <c r="B125" s="5">
        <v>4</v>
      </c>
      <c r="C125" s="1" t="s">
        <v>81</v>
      </c>
      <c r="D125" s="1">
        <v>0.22</v>
      </c>
      <c r="E125" s="6">
        <v>9753.2886999999992</v>
      </c>
      <c r="G125" s="5">
        <v>4</v>
      </c>
      <c r="H125" s="1" t="s">
        <v>81</v>
      </c>
      <c r="I125" s="1">
        <v>5.74</v>
      </c>
      <c r="J125" s="6">
        <v>11674.207200000001</v>
      </c>
      <c r="L125" s="1" t="s">
        <v>81</v>
      </c>
      <c r="M125">
        <f t="shared" si="25"/>
        <v>4769.9501</v>
      </c>
      <c r="N125">
        <f t="shared" si="26"/>
        <v>4840.9856</v>
      </c>
      <c r="O125">
        <f t="shared" si="27"/>
        <v>4.301221357827561E-3</v>
      </c>
    </row>
    <row r="126" spans="2:15" ht="24">
      <c r="B126" s="5">
        <v>5</v>
      </c>
      <c r="C126" s="1" t="s">
        <v>82</v>
      </c>
      <c r="D126" s="1">
        <v>1.18</v>
      </c>
      <c r="E126" s="6">
        <v>53284.737800000003</v>
      </c>
      <c r="G126" s="5">
        <v>5</v>
      </c>
      <c r="H126" s="1" t="s">
        <v>82</v>
      </c>
      <c r="I126" s="1">
        <v>25.71</v>
      </c>
      <c r="J126" s="6">
        <v>52263.846599999997</v>
      </c>
      <c r="L126" s="1" t="s">
        <v>82</v>
      </c>
      <c r="M126">
        <f t="shared" si="25"/>
        <v>13049.7696</v>
      </c>
      <c r="N126">
        <f t="shared" si="26"/>
        <v>13070.076500000003</v>
      </c>
      <c r="O126">
        <f t="shared" si="27"/>
        <v>3.1081709220065533E-4</v>
      </c>
    </row>
    <row r="127" spans="2:15" ht="24">
      <c r="B127" s="5">
        <v>6</v>
      </c>
      <c r="C127" s="1" t="s">
        <v>83</v>
      </c>
      <c r="D127" s="1">
        <v>0.05</v>
      </c>
      <c r="E127" s="6">
        <v>2043.0550000000001</v>
      </c>
      <c r="G127" s="5">
        <v>6</v>
      </c>
      <c r="H127" s="1" t="s">
        <v>83</v>
      </c>
      <c r="I127" s="1">
        <v>1</v>
      </c>
      <c r="J127" s="6">
        <v>2033.1080999999999</v>
      </c>
      <c r="L127" s="1" t="s">
        <v>83</v>
      </c>
      <c r="M127">
        <f t="shared" si="25"/>
        <v>3758.4775</v>
      </c>
      <c r="N127">
        <f t="shared" si="26"/>
        <v>3663.9832000000001</v>
      </c>
      <c r="O127">
        <f t="shared" si="27"/>
        <v>-1.658641138505185E-2</v>
      </c>
    </row>
    <row r="128" spans="2:15" ht="24">
      <c r="B128" s="7">
        <v>7</v>
      </c>
      <c r="C128" s="8" t="s">
        <v>84</v>
      </c>
      <c r="D128" s="8">
        <v>7.0000000000000007E-2</v>
      </c>
      <c r="E128" s="9">
        <v>3127.7957000000001</v>
      </c>
      <c r="G128" s="7">
        <v>7</v>
      </c>
      <c r="H128" s="8" t="s">
        <v>84</v>
      </c>
      <c r="I128" s="8">
        <v>1.68</v>
      </c>
      <c r="J128" s="9">
        <v>3405.8622</v>
      </c>
      <c r="L128" s="8" t="s">
        <v>84</v>
      </c>
      <c r="M128">
        <f t="shared" si="25"/>
        <v>6850.303899999999</v>
      </c>
      <c r="N128">
        <f t="shared" si="26"/>
        <v>6718.51</v>
      </c>
      <c r="O128">
        <f t="shared" si="27"/>
        <v>-1.3017488630060317E-2</v>
      </c>
    </row>
    <row r="129" spans="2:10">
      <c r="B129">
        <v>1.75</v>
      </c>
      <c r="C129" s="10" t="s">
        <v>5</v>
      </c>
      <c r="D129" s="10" t="s">
        <v>4</v>
      </c>
      <c r="G129">
        <v>1.75</v>
      </c>
      <c r="H129" s="10" t="s">
        <v>5</v>
      </c>
      <c r="I129" s="10" t="s">
        <v>6</v>
      </c>
    </row>
    <row r="130" spans="2:10">
      <c r="B130" s="2"/>
      <c r="C130" s="3" t="s">
        <v>0</v>
      </c>
      <c r="D130" s="3" t="s">
        <v>1</v>
      </c>
      <c r="E130" s="4" t="s">
        <v>2</v>
      </c>
      <c r="G130" s="2"/>
      <c r="H130" s="3" t="s">
        <v>0</v>
      </c>
      <c r="I130" s="3" t="s">
        <v>1</v>
      </c>
      <c r="J130" s="4" t="s">
        <v>2</v>
      </c>
    </row>
    <row r="131" spans="2:10" ht="24">
      <c r="B131" s="5">
        <v>1</v>
      </c>
      <c r="C131" s="1" t="s">
        <v>78</v>
      </c>
      <c r="D131" s="1">
        <v>2.31</v>
      </c>
      <c r="E131" s="6">
        <v>14099.3097</v>
      </c>
      <c r="G131" s="5">
        <v>1</v>
      </c>
      <c r="H131" s="1" t="s">
        <v>78</v>
      </c>
      <c r="I131" s="1">
        <v>2.2599999999999998</v>
      </c>
      <c r="J131" s="6">
        <v>13183.686100000001</v>
      </c>
    </row>
    <row r="132" spans="2:10" ht="24">
      <c r="B132" s="5">
        <v>2</v>
      </c>
      <c r="C132" s="1" t="s">
        <v>79</v>
      </c>
      <c r="D132" s="1">
        <v>1.75</v>
      </c>
      <c r="E132" s="6">
        <v>10713.666499999999</v>
      </c>
      <c r="G132" s="5">
        <v>2</v>
      </c>
      <c r="H132" s="1" t="s">
        <v>79</v>
      </c>
      <c r="I132" s="1">
        <v>1.84</v>
      </c>
      <c r="J132" s="6">
        <v>10713.488300000001</v>
      </c>
    </row>
    <row r="133" spans="2:10" ht="24">
      <c r="B133" s="5">
        <v>3</v>
      </c>
      <c r="C133" s="1" t="s">
        <v>80</v>
      </c>
      <c r="D133" s="1">
        <v>3.13</v>
      </c>
      <c r="E133" s="6">
        <v>19142.057400000002</v>
      </c>
      <c r="G133" s="5">
        <v>3</v>
      </c>
      <c r="H133" s="1" t="s">
        <v>80</v>
      </c>
      <c r="I133" s="1">
        <v>3.12</v>
      </c>
      <c r="J133" s="6">
        <v>18146.269799999998</v>
      </c>
    </row>
    <row r="134" spans="2:10" ht="24">
      <c r="B134" s="5">
        <v>4</v>
      </c>
      <c r="C134" s="1" t="s">
        <v>81</v>
      </c>
      <c r="D134" s="1">
        <v>2.38</v>
      </c>
      <c r="E134" s="6">
        <v>14523.238799999999</v>
      </c>
      <c r="G134" s="5">
        <v>4</v>
      </c>
      <c r="H134" s="1" t="s">
        <v>81</v>
      </c>
      <c r="I134" s="1">
        <v>2.84</v>
      </c>
      <c r="J134" s="6">
        <v>16515.192800000001</v>
      </c>
    </row>
    <row r="135" spans="2:10" ht="24">
      <c r="B135" s="5">
        <v>5</v>
      </c>
      <c r="C135" s="1" t="s">
        <v>82</v>
      </c>
      <c r="D135" s="1">
        <v>10.85</v>
      </c>
      <c r="E135" s="6">
        <v>66334.507400000002</v>
      </c>
      <c r="G135" s="5">
        <v>5</v>
      </c>
      <c r="H135" s="1" t="s">
        <v>82</v>
      </c>
      <c r="I135" s="1">
        <v>11.22</v>
      </c>
      <c r="J135" s="6">
        <v>65333.9231</v>
      </c>
    </row>
    <row r="136" spans="2:10" ht="24">
      <c r="B136" s="5">
        <v>6</v>
      </c>
      <c r="C136" s="1" t="s">
        <v>83</v>
      </c>
      <c r="D136" s="1">
        <v>0.95</v>
      </c>
      <c r="E136" s="6">
        <v>5801.5325000000003</v>
      </c>
      <c r="G136" s="5">
        <v>6</v>
      </c>
      <c r="H136" s="1" t="s">
        <v>83</v>
      </c>
      <c r="I136" s="1">
        <v>0.98</v>
      </c>
      <c r="J136" s="6">
        <v>5697.0913</v>
      </c>
    </row>
    <row r="137" spans="2:10" ht="24">
      <c r="B137" s="7">
        <v>7</v>
      </c>
      <c r="C137" s="8" t="s">
        <v>84</v>
      </c>
      <c r="D137" s="8">
        <v>1.63</v>
      </c>
      <c r="E137" s="9">
        <v>9978.0995999999996</v>
      </c>
      <c r="G137" s="7">
        <v>7</v>
      </c>
      <c r="H137" s="8" t="s">
        <v>84</v>
      </c>
      <c r="I137" s="8">
        <v>1.74</v>
      </c>
      <c r="J137" s="9">
        <v>10124.3722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31DF5-EF93-45B2-8D94-9519BAEF8A7D}">
  <dimension ref="A1:Y137"/>
  <sheetViews>
    <sheetView topLeftCell="A119" zoomScale="85" zoomScaleNormal="85" workbookViewId="0">
      <selection activeCell="R13" sqref="R13:Y20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78</v>
      </c>
      <c r="D14" s="1">
        <v>3.13</v>
      </c>
      <c r="E14" s="6">
        <v>12136.970499999999</v>
      </c>
      <c r="F14" s="12"/>
      <c r="G14" s="5">
        <v>1</v>
      </c>
      <c r="H14" s="1" t="s">
        <v>78</v>
      </c>
      <c r="I14" s="1">
        <v>3.15</v>
      </c>
      <c r="J14" s="6">
        <v>11416.0538</v>
      </c>
      <c r="L14" s="1" t="s">
        <v>78</v>
      </c>
      <c r="M14">
        <f t="shared" ref="M14:M20" si="0">(E23-E14)</f>
        <v>1646.4634000000005</v>
      </c>
      <c r="N14">
        <f t="shared" ref="N14:N20" si="1">(J23-J14)</f>
        <v>1664.6244999999999</v>
      </c>
      <c r="O14">
        <f t="shared" ref="O14:O20" si="2">(N14-M14)/J23</f>
        <v>1.3883913038362354E-3</v>
      </c>
      <c r="R14" s="1" t="s">
        <v>78</v>
      </c>
      <c r="S14">
        <f t="shared" ref="S14:S20" si="3">O14</f>
        <v>1.3883913038362354E-3</v>
      </c>
      <c r="T14">
        <f t="shared" ref="T14:T20" si="4">O32</f>
        <v>2.1731836866856809E-3</v>
      </c>
      <c r="U14">
        <f t="shared" ref="U14:U20" si="5">O50</f>
        <v>-9.4498696633481365E-3</v>
      </c>
      <c r="V14">
        <f t="shared" ref="V14:V20" si="6">O68</f>
        <v>7.5090837785677681E-3</v>
      </c>
      <c r="W14">
        <f t="shared" ref="W14:W20" si="7">O86</f>
        <v>-4.7664252640811132E-4</v>
      </c>
      <c r="X14">
        <f t="shared" ref="X14:X20" si="8">O104</f>
        <v>9.7736873548160356E-3</v>
      </c>
      <c r="Y14">
        <f t="shared" ref="Y14:Y20" si="9">O122</f>
        <v>1.051177029966981E-2</v>
      </c>
    </row>
    <row r="15" spans="1:25" ht="24">
      <c r="B15" s="5">
        <v>2</v>
      </c>
      <c r="C15" s="1" t="s">
        <v>79</v>
      </c>
      <c r="D15" s="1">
        <v>2.11</v>
      </c>
      <c r="E15" s="6">
        <v>8195.0594000000001</v>
      </c>
      <c r="F15" s="12"/>
      <c r="G15" s="5">
        <v>2</v>
      </c>
      <c r="H15" s="1" t="s">
        <v>79</v>
      </c>
      <c r="I15" s="1">
        <v>2.2799999999999998</v>
      </c>
      <c r="J15" s="6">
        <v>8278.2502000000004</v>
      </c>
      <c r="L15" s="1" t="s">
        <v>79</v>
      </c>
      <c r="M15">
        <f t="shared" si="0"/>
        <v>2542.3569000000007</v>
      </c>
      <c r="N15">
        <f t="shared" si="1"/>
        <v>2483.2264999999989</v>
      </c>
      <c r="O15">
        <f t="shared" si="2"/>
        <v>-5.4946362519190167E-3</v>
      </c>
      <c r="R15" s="1" t="s">
        <v>79</v>
      </c>
      <c r="S15">
        <f t="shared" si="3"/>
        <v>-5.4946362519190167E-3</v>
      </c>
      <c r="T15">
        <f t="shared" si="4"/>
        <v>-7.4387220991012195E-3</v>
      </c>
      <c r="U15">
        <f t="shared" si="5"/>
        <v>-1.5599968429189634E-2</v>
      </c>
      <c r="V15">
        <f t="shared" si="6"/>
        <v>-8.4870186207880987E-3</v>
      </c>
      <c r="W15">
        <f t="shared" si="7"/>
        <v>-8.4118663057146104E-3</v>
      </c>
      <c r="X15">
        <f t="shared" si="8"/>
        <v>-2.2100934724846085E-3</v>
      </c>
      <c r="Y15">
        <f t="shared" si="9"/>
        <v>-1.8486664155706368E-3</v>
      </c>
    </row>
    <row r="16" spans="1:25" ht="24">
      <c r="B16" s="5">
        <v>3</v>
      </c>
      <c r="C16" s="1" t="s">
        <v>80</v>
      </c>
      <c r="D16" s="1">
        <v>3.72</v>
      </c>
      <c r="E16" s="6">
        <v>14436.4733</v>
      </c>
      <c r="F16" s="12"/>
      <c r="G16" s="5">
        <v>3</v>
      </c>
      <c r="H16" s="1" t="s">
        <v>80</v>
      </c>
      <c r="I16" s="1">
        <v>3.72</v>
      </c>
      <c r="J16" s="6">
        <v>13512.1896</v>
      </c>
      <c r="L16" s="1" t="s">
        <v>80</v>
      </c>
      <c r="M16">
        <f t="shared" si="0"/>
        <v>4677.5317000000014</v>
      </c>
      <c r="N16">
        <f t="shared" si="1"/>
        <v>4662.3534000000018</v>
      </c>
      <c r="O16">
        <f t="shared" si="2"/>
        <v>-8.3514066901157178E-4</v>
      </c>
      <c r="R16" s="1" t="s">
        <v>80</v>
      </c>
      <c r="S16">
        <f t="shared" si="3"/>
        <v>-8.3514066901157178E-4</v>
      </c>
      <c r="T16">
        <f t="shared" si="4"/>
        <v>-2.1814770260468364E-3</v>
      </c>
      <c r="U16">
        <f t="shared" si="5"/>
        <v>-9.6060468282914129E-3</v>
      </c>
      <c r="V16">
        <f t="shared" si="6"/>
        <v>-1.7576059297303244E-3</v>
      </c>
      <c r="W16">
        <f t="shared" si="7"/>
        <v>-2.3946312753097272E-3</v>
      </c>
      <c r="X16">
        <f t="shared" si="8"/>
        <v>3.6947239014684199E-3</v>
      </c>
      <c r="Y16">
        <f t="shared" si="9"/>
        <v>4.5822660125272264E-3</v>
      </c>
    </row>
    <row r="17" spans="2:25" ht="24">
      <c r="B17" s="5">
        <v>4</v>
      </c>
      <c r="C17" s="1" t="s">
        <v>81</v>
      </c>
      <c r="D17" s="1">
        <v>3.26</v>
      </c>
      <c r="E17" s="6">
        <v>12657.8621</v>
      </c>
      <c r="F17" s="12"/>
      <c r="G17" s="5">
        <v>4</v>
      </c>
      <c r="H17" s="1" t="s">
        <v>81</v>
      </c>
      <c r="I17" s="1">
        <v>4.0999999999999996</v>
      </c>
      <c r="J17" s="6">
        <v>14867.7562</v>
      </c>
      <c r="L17" s="1" t="s">
        <v>81</v>
      </c>
      <c r="M17">
        <f t="shared" si="0"/>
        <v>1494.1793999999991</v>
      </c>
      <c r="N17">
        <f t="shared" si="1"/>
        <v>1540.0069000000003</v>
      </c>
      <c r="O17">
        <f t="shared" si="2"/>
        <v>2.7930376444794741E-3</v>
      </c>
      <c r="R17" s="1" t="s">
        <v>81</v>
      </c>
      <c r="S17">
        <f t="shared" si="3"/>
        <v>2.7930376444794741E-3</v>
      </c>
      <c r="T17">
        <f t="shared" si="4"/>
        <v>3.8220543715979929E-3</v>
      </c>
      <c r="U17">
        <f t="shared" si="5"/>
        <v>-9.2113240312659862E-3</v>
      </c>
      <c r="V17">
        <f t="shared" si="6"/>
        <v>4.6141381774315185E-3</v>
      </c>
      <c r="W17">
        <f t="shared" si="7"/>
        <v>4.5285717868185655E-3</v>
      </c>
      <c r="X17">
        <f t="shared" si="8"/>
        <v>4.303159210470869E-3</v>
      </c>
      <c r="Y17">
        <f t="shared" si="9"/>
        <v>1.0098226658580626E-2</v>
      </c>
    </row>
    <row r="18" spans="2:25" ht="24">
      <c r="B18" s="5">
        <v>5</v>
      </c>
      <c r="C18" s="1" t="s">
        <v>82</v>
      </c>
      <c r="D18" s="1">
        <v>16.239999999999998</v>
      </c>
      <c r="E18" s="6">
        <v>62975.331400000003</v>
      </c>
      <c r="F18" s="12"/>
      <c r="G18" s="5">
        <v>5</v>
      </c>
      <c r="H18" s="1" t="s">
        <v>82</v>
      </c>
      <c r="I18" s="1">
        <v>17.02</v>
      </c>
      <c r="J18" s="6">
        <v>61786.445800000001</v>
      </c>
      <c r="L18" s="1" t="s">
        <v>82</v>
      </c>
      <c r="M18">
        <f t="shared" si="0"/>
        <v>3529.7095999999947</v>
      </c>
      <c r="N18">
        <f t="shared" si="1"/>
        <v>3545.7695999999996</v>
      </c>
      <c r="O18">
        <f t="shared" si="2"/>
        <v>2.4582053282100927E-4</v>
      </c>
      <c r="R18" s="1" t="s">
        <v>82</v>
      </c>
      <c r="S18">
        <f t="shared" si="3"/>
        <v>2.4582053282100927E-4</v>
      </c>
      <c r="T18">
        <f t="shared" si="4"/>
        <v>6.794181396649621E-4</v>
      </c>
      <c r="U18">
        <f t="shared" si="5"/>
        <v>-6.8235201202687243E-3</v>
      </c>
      <c r="V18">
        <f t="shared" si="6"/>
        <v>1.6211241921933284E-3</v>
      </c>
      <c r="W18">
        <f t="shared" si="7"/>
        <v>4.0683226646929664E-4</v>
      </c>
      <c r="X18">
        <f t="shared" si="8"/>
        <v>-5.3346621322501774E-4</v>
      </c>
      <c r="Y18">
        <f t="shared" si="9"/>
        <v>8.6731219321005046E-4</v>
      </c>
    </row>
    <row r="19" spans="2:25" ht="24">
      <c r="B19" s="5">
        <v>6</v>
      </c>
      <c r="C19" s="1" t="s">
        <v>83</v>
      </c>
      <c r="D19" s="1">
        <v>0.93</v>
      </c>
      <c r="E19" s="6">
        <v>3624.1010000000001</v>
      </c>
      <c r="F19" s="12"/>
      <c r="G19" s="5">
        <v>6</v>
      </c>
      <c r="H19" s="1" t="s">
        <v>83</v>
      </c>
      <c r="I19" s="1">
        <v>0.99</v>
      </c>
      <c r="J19" s="6">
        <v>3584.4535000000001</v>
      </c>
      <c r="L19" s="1" t="s">
        <v>83</v>
      </c>
      <c r="M19">
        <f t="shared" si="0"/>
        <v>2153.9666999999995</v>
      </c>
      <c r="N19">
        <f t="shared" si="1"/>
        <v>2134.9717999999998</v>
      </c>
      <c r="O19">
        <f t="shared" si="2"/>
        <v>-3.3211203929876818E-3</v>
      </c>
      <c r="R19" s="1" t="s">
        <v>83</v>
      </c>
      <c r="S19">
        <f t="shared" si="3"/>
        <v>-3.3211203929876818E-3</v>
      </c>
      <c r="T19">
        <f t="shared" si="4"/>
        <v>-5.5849997089325249E-3</v>
      </c>
      <c r="U19">
        <f t="shared" si="5"/>
        <v>-1.415480036915826E-2</v>
      </c>
      <c r="V19">
        <f t="shared" si="6"/>
        <v>-1.2638058358182973E-2</v>
      </c>
      <c r="W19">
        <f t="shared" si="7"/>
        <v>-9.4889856525915486E-3</v>
      </c>
      <c r="X19">
        <f t="shared" si="8"/>
        <v>-6.1260099795846417E-3</v>
      </c>
      <c r="Y19">
        <f t="shared" si="9"/>
        <v>-1.0409685319461296E-2</v>
      </c>
    </row>
    <row r="20" spans="2:25" ht="24">
      <c r="B20" s="7">
        <v>7</v>
      </c>
      <c r="C20" s="8" t="s">
        <v>84</v>
      </c>
      <c r="D20" s="8">
        <v>1.59</v>
      </c>
      <c r="E20" s="9">
        <v>6166.0280000000002</v>
      </c>
      <c r="F20" s="12"/>
      <c r="G20" s="7">
        <v>7</v>
      </c>
      <c r="H20" s="8" t="s">
        <v>84</v>
      </c>
      <c r="I20" s="8">
        <v>1.74</v>
      </c>
      <c r="J20" s="9">
        <v>6328.2858999999999</v>
      </c>
      <c r="L20" s="8" t="s">
        <v>84</v>
      </c>
      <c r="M20">
        <f t="shared" si="0"/>
        <v>3857.0020999999997</v>
      </c>
      <c r="N20">
        <f t="shared" si="1"/>
        <v>3834.5631000000003</v>
      </c>
      <c r="O20">
        <f t="shared" si="2"/>
        <v>-2.207943855113797E-3</v>
      </c>
      <c r="R20" s="8" t="s">
        <v>84</v>
      </c>
      <c r="S20">
        <f t="shared" si="3"/>
        <v>-2.207943855113797E-3</v>
      </c>
      <c r="T20">
        <f t="shared" si="4"/>
        <v>-3.2246017950388873E-3</v>
      </c>
      <c r="U20">
        <f t="shared" si="5"/>
        <v>-1.6404726779968966E-2</v>
      </c>
      <c r="V20">
        <f t="shared" si="6"/>
        <v>-1.4465381656881432E-2</v>
      </c>
      <c r="W20">
        <f t="shared" si="7"/>
        <v>-7.536988673674215E-3</v>
      </c>
      <c r="X20">
        <f t="shared" si="8"/>
        <v>-9.3741635400925623E-3</v>
      </c>
      <c r="Y20">
        <f t="shared" si="9"/>
        <v>-8.339511319181498E-3</v>
      </c>
    </row>
    <row r="21" spans="2:25">
      <c r="B21">
        <v>0.25</v>
      </c>
      <c r="C21" s="10" t="s">
        <v>5</v>
      </c>
      <c r="D21" s="10" t="s">
        <v>4</v>
      </c>
      <c r="E21" s="10"/>
      <c r="F21" s="10"/>
      <c r="G21">
        <v>0.25</v>
      </c>
      <c r="H21" s="10" t="s">
        <v>5</v>
      </c>
      <c r="I21" s="10" t="s">
        <v>6</v>
      </c>
      <c r="J21" s="10"/>
    </row>
    <row r="22" spans="2:2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25" ht="24">
      <c r="B23" s="5">
        <v>1</v>
      </c>
      <c r="C23" s="1" t="s">
        <v>78</v>
      </c>
      <c r="D23" s="1">
        <v>2.2599999999999998</v>
      </c>
      <c r="E23" s="6">
        <v>13783.4339</v>
      </c>
      <c r="G23" s="5">
        <v>1</v>
      </c>
      <c r="H23" s="1" t="s">
        <v>78</v>
      </c>
      <c r="I23" s="1">
        <v>2.25</v>
      </c>
      <c r="J23" s="6">
        <v>13080.6783</v>
      </c>
    </row>
    <row r="24" spans="2:25" ht="24">
      <c r="B24" s="5">
        <v>2</v>
      </c>
      <c r="C24" s="1" t="s">
        <v>79</v>
      </c>
      <c r="D24" s="1">
        <v>1.76</v>
      </c>
      <c r="E24" s="6">
        <v>10737.416300000001</v>
      </c>
      <c r="G24" s="5">
        <v>2</v>
      </c>
      <c r="H24" s="1" t="s">
        <v>79</v>
      </c>
      <c r="I24" s="1">
        <v>1.85</v>
      </c>
      <c r="J24" s="6">
        <v>10761.476699999999</v>
      </c>
    </row>
    <row r="25" spans="2:25" ht="24">
      <c r="B25" s="5">
        <v>3</v>
      </c>
      <c r="C25" s="1" t="s">
        <v>80</v>
      </c>
      <c r="D25" s="1">
        <v>3.14</v>
      </c>
      <c r="E25" s="6">
        <v>19114.005000000001</v>
      </c>
      <c r="G25" s="5">
        <v>3</v>
      </c>
      <c r="H25" s="1" t="s">
        <v>80</v>
      </c>
      <c r="I25" s="1">
        <v>3.12</v>
      </c>
      <c r="J25" s="6">
        <v>18174.543000000001</v>
      </c>
    </row>
    <row r="26" spans="2:25" ht="24">
      <c r="B26" s="5">
        <v>4</v>
      </c>
      <c r="C26" s="1" t="s">
        <v>81</v>
      </c>
      <c r="D26" s="1">
        <v>2.3199999999999998</v>
      </c>
      <c r="E26" s="6">
        <v>14152.041499999999</v>
      </c>
      <c r="G26" s="5">
        <v>4</v>
      </c>
      <c r="H26" s="1" t="s">
        <v>81</v>
      </c>
      <c r="I26" s="1">
        <v>2.82</v>
      </c>
      <c r="J26" s="6">
        <v>16407.7631</v>
      </c>
    </row>
    <row r="27" spans="2:25" ht="24">
      <c r="B27" s="5">
        <v>5</v>
      </c>
      <c r="C27" s="1" t="s">
        <v>82</v>
      </c>
      <c r="D27" s="1">
        <v>10.92</v>
      </c>
      <c r="E27" s="6">
        <v>66505.040999999997</v>
      </c>
      <c r="G27" s="5">
        <v>5</v>
      </c>
      <c r="H27" s="1" t="s">
        <v>82</v>
      </c>
      <c r="I27" s="1">
        <v>11.23</v>
      </c>
      <c r="J27" s="6">
        <v>65332.215400000001</v>
      </c>
    </row>
    <row r="28" spans="2:25" ht="24">
      <c r="B28" s="5">
        <v>6</v>
      </c>
      <c r="C28" s="1" t="s">
        <v>83</v>
      </c>
      <c r="D28" s="1">
        <v>0.95</v>
      </c>
      <c r="E28" s="6">
        <v>5778.0676999999996</v>
      </c>
      <c r="G28" s="5">
        <v>6</v>
      </c>
      <c r="H28" s="1" t="s">
        <v>83</v>
      </c>
      <c r="I28" s="1">
        <v>0.98</v>
      </c>
      <c r="J28" s="6">
        <v>5719.4252999999999</v>
      </c>
    </row>
    <row r="29" spans="2:25" ht="24">
      <c r="B29" s="7">
        <v>7</v>
      </c>
      <c r="C29" s="8" t="s">
        <v>84</v>
      </c>
      <c r="D29" s="8">
        <v>1.65</v>
      </c>
      <c r="E29" s="9">
        <v>10023.0301</v>
      </c>
      <c r="G29" s="7">
        <v>7</v>
      </c>
      <c r="H29" s="8" t="s">
        <v>84</v>
      </c>
      <c r="I29" s="8">
        <v>1.75</v>
      </c>
      <c r="J29" s="9">
        <v>10162.849</v>
      </c>
    </row>
    <row r="30" spans="2:25">
      <c r="B30">
        <v>0.5</v>
      </c>
      <c r="C30" s="10" t="s">
        <v>3</v>
      </c>
      <c r="D30" s="10" t="s">
        <v>4</v>
      </c>
      <c r="G30">
        <v>0.5</v>
      </c>
      <c r="H30" s="10" t="s">
        <v>3</v>
      </c>
      <c r="I30" s="10" t="s">
        <v>6</v>
      </c>
    </row>
    <row r="31" spans="2:2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37</v>
      </c>
      <c r="M31" t="s">
        <v>4</v>
      </c>
      <c r="N31" t="s">
        <v>6</v>
      </c>
      <c r="O31" t="s">
        <v>36</v>
      </c>
    </row>
    <row r="32" spans="2:25" ht="24">
      <c r="B32" s="5">
        <v>1</v>
      </c>
      <c r="C32" s="1" t="s">
        <v>78</v>
      </c>
      <c r="D32" s="1">
        <v>3.83</v>
      </c>
      <c r="E32" s="6">
        <v>10735.509599999999</v>
      </c>
      <c r="G32" s="5">
        <v>1</v>
      </c>
      <c r="H32" s="1" t="s">
        <v>78</v>
      </c>
      <c r="I32" s="1">
        <v>3.66</v>
      </c>
      <c r="J32" s="6">
        <v>9969.3619999999992</v>
      </c>
      <c r="L32" s="1" t="s">
        <v>78</v>
      </c>
      <c r="M32">
        <f t="shared" ref="M32:M38" si="10">(E41-E32)</f>
        <v>3224.3932999999997</v>
      </c>
      <c r="N32">
        <f t="shared" ref="N32:N38" si="11">(J41-J32)</f>
        <v>3253.128200000001</v>
      </c>
      <c r="O32">
        <f t="shared" ref="O32:O38" si="12">(N32-M32)/J41</f>
        <v>2.1731836866856809E-3</v>
      </c>
    </row>
    <row r="33" spans="2:15" ht="24">
      <c r="B33" s="5">
        <v>2</v>
      </c>
      <c r="C33" s="1" t="s">
        <v>79</v>
      </c>
      <c r="D33" s="1">
        <v>2.31</v>
      </c>
      <c r="E33" s="6">
        <v>6480.4170999999997</v>
      </c>
      <c r="G33" s="5">
        <v>2</v>
      </c>
      <c r="H33" s="1" t="s">
        <v>79</v>
      </c>
      <c r="I33" s="1">
        <v>2.42</v>
      </c>
      <c r="J33" s="6">
        <v>6579.5757000000003</v>
      </c>
      <c r="L33" s="1" t="s">
        <v>79</v>
      </c>
      <c r="M33">
        <f t="shared" si="10"/>
        <v>4263.2480999999998</v>
      </c>
      <c r="N33">
        <f t="shared" si="11"/>
        <v>4183.1868999999997</v>
      </c>
      <c r="O33">
        <f t="shared" si="12"/>
        <v>-7.4387220991012195E-3</v>
      </c>
    </row>
    <row r="34" spans="2:15" ht="24">
      <c r="B34" s="5">
        <v>3</v>
      </c>
      <c r="C34" s="1" t="s">
        <v>80</v>
      </c>
      <c r="D34" s="1">
        <v>4.0599999999999996</v>
      </c>
      <c r="E34" s="6">
        <v>11405.1502</v>
      </c>
      <c r="G34" s="5">
        <v>3</v>
      </c>
      <c r="H34" s="1" t="s">
        <v>80</v>
      </c>
      <c r="I34" s="1">
        <v>3.85</v>
      </c>
      <c r="J34" s="6">
        <v>10467.464900000001</v>
      </c>
      <c r="L34" s="1" t="s">
        <v>80</v>
      </c>
      <c r="M34">
        <f t="shared" si="10"/>
        <v>7729.2459999999992</v>
      </c>
      <c r="N34">
        <f t="shared" si="11"/>
        <v>7689.6367000000009</v>
      </c>
      <c r="O34">
        <f t="shared" si="12"/>
        <v>-2.1814770260468364E-3</v>
      </c>
    </row>
    <row r="35" spans="2:15" ht="24">
      <c r="B35" s="5">
        <v>4</v>
      </c>
      <c r="C35" s="1" t="s">
        <v>81</v>
      </c>
      <c r="D35" s="1">
        <v>4.0599999999999996</v>
      </c>
      <c r="E35" s="6">
        <v>11406.453799999999</v>
      </c>
      <c r="G35" s="5">
        <v>4</v>
      </c>
      <c r="H35" s="1" t="s">
        <v>81</v>
      </c>
      <c r="I35" s="1">
        <v>5.01</v>
      </c>
      <c r="J35" s="6">
        <v>13620.4187</v>
      </c>
      <c r="L35" s="1" t="s">
        <v>81</v>
      </c>
      <c r="M35">
        <f t="shared" si="10"/>
        <v>2850.4534000000003</v>
      </c>
      <c r="N35">
        <f t="shared" si="11"/>
        <v>2913.6475000000009</v>
      </c>
      <c r="O35">
        <f t="shared" si="12"/>
        <v>3.8220543715979929E-3</v>
      </c>
    </row>
    <row r="36" spans="2:15" ht="24">
      <c r="B36" s="5">
        <v>5</v>
      </c>
      <c r="C36" s="1" t="s">
        <v>82</v>
      </c>
      <c r="D36" s="1">
        <v>21.13</v>
      </c>
      <c r="E36" s="6">
        <v>59294.694300000003</v>
      </c>
      <c r="G36" s="5">
        <v>5</v>
      </c>
      <c r="H36" s="1" t="s">
        <v>82</v>
      </c>
      <c r="I36" s="1">
        <v>21.33</v>
      </c>
      <c r="J36" s="6">
        <v>58044.4274</v>
      </c>
      <c r="L36" s="1" t="s">
        <v>82</v>
      </c>
      <c r="M36">
        <f t="shared" si="10"/>
        <v>7262.8266999999905</v>
      </c>
      <c r="N36">
        <f t="shared" si="11"/>
        <v>7307.2278000000006</v>
      </c>
      <c r="O36">
        <f t="shared" si="12"/>
        <v>6.794181396649621E-4</v>
      </c>
    </row>
    <row r="37" spans="2:15" ht="24">
      <c r="B37" s="5">
        <v>6</v>
      </c>
      <c r="C37" s="1" t="s">
        <v>83</v>
      </c>
      <c r="D37" s="1">
        <v>0.99</v>
      </c>
      <c r="E37" s="6">
        <v>2773.7512000000002</v>
      </c>
      <c r="G37" s="5">
        <v>6</v>
      </c>
      <c r="H37" s="1" t="s">
        <v>83</v>
      </c>
      <c r="I37" s="1">
        <v>1</v>
      </c>
      <c r="J37" s="6">
        <v>2734.0637999999999</v>
      </c>
      <c r="L37" s="1" t="s">
        <v>83</v>
      </c>
      <c r="M37">
        <f t="shared" si="10"/>
        <v>3016.4783000000002</v>
      </c>
      <c r="N37">
        <f t="shared" si="11"/>
        <v>2984.5398999999998</v>
      </c>
      <c r="O37">
        <f t="shared" si="12"/>
        <v>-5.5849997089325249E-3</v>
      </c>
    </row>
    <row r="38" spans="2:15" ht="24">
      <c r="B38" s="7">
        <v>7</v>
      </c>
      <c r="C38" s="8" t="s">
        <v>84</v>
      </c>
      <c r="D38" s="8">
        <v>1.62</v>
      </c>
      <c r="E38" s="9">
        <v>4550.4764999999998</v>
      </c>
      <c r="G38" s="7">
        <v>7</v>
      </c>
      <c r="H38" s="8" t="s">
        <v>84</v>
      </c>
      <c r="I38" s="8">
        <v>1.73</v>
      </c>
      <c r="J38" s="9">
        <v>4708.192</v>
      </c>
      <c r="L38" s="8" t="s">
        <v>84</v>
      </c>
      <c r="M38">
        <f t="shared" si="10"/>
        <v>5468.2195000000002</v>
      </c>
      <c r="N38">
        <f t="shared" si="11"/>
        <v>5435.5101000000004</v>
      </c>
      <c r="O38">
        <f t="shared" si="12"/>
        <v>-3.2246017950388873E-3</v>
      </c>
    </row>
    <row r="39" spans="2:15">
      <c r="B39">
        <v>0.5</v>
      </c>
      <c r="C39" s="10" t="s">
        <v>5</v>
      </c>
      <c r="D39" s="10" t="s">
        <v>4</v>
      </c>
      <c r="G39">
        <v>0.5</v>
      </c>
      <c r="H39" s="10" t="s">
        <v>5</v>
      </c>
      <c r="I39" s="10" t="s">
        <v>6</v>
      </c>
    </row>
    <row r="40" spans="2:15">
      <c r="B40" s="2"/>
      <c r="C40" s="3" t="s">
        <v>0</v>
      </c>
      <c r="D40" s="3" t="s">
        <v>1</v>
      </c>
      <c r="E40" s="4" t="s">
        <v>2</v>
      </c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78</v>
      </c>
      <c r="D41" s="1">
        <v>2.29</v>
      </c>
      <c r="E41" s="6">
        <v>13959.902899999999</v>
      </c>
      <c r="G41" s="5">
        <v>1</v>
      </c>
      <c r="H41" s="1" t="s">
        <v>78</v>
      </c>
      <c r="I41" s="1">
        <v>2.27</v>
      </c>
      <c r="J41" s="6">
        <v>13222.4902</v>
      </c>
    </row>
    <row r="42" spans="2:15" ht="24">
      <c r="B42" s="5">
        <v>2</v>
      </c>
      <c r="C42" s="1" t="s">
        <v>79</v>
      </c>
      <c r="D42" s="1">
        <v>1.76</v>
      </c>
      <c r="E42" s="6">
        <v>10743.665199999999</v>
      </c>
      <c r="G42" s="5">
        <v>2</v>
      </c>
      <c r="H42" s="1" t="s">
        <v>79</v>
      </c>
      <c r="I42" s="1">
        <v>1.85</v>
      </c>
      <c r="J42" s="6">
        <v>10762.7626</v>
      </c>
    </row>
    <row r="43" spans="2:15" ht="24">
      <c r="B43" s="5">
        <v>3</v>
      </c>
      <c r="C43" s="1" t="s">
        <v>80</v>
      </c>
      <c r="D43" s="1">
        <v>3.13</v>
      </c>
      <c r="E43" s="6">
        <v>19134.396199999999</v>
      </c>
      <c r="G43" s="5">
        <v>3</v>
      </c>
      <c r="H43" s="1" t="s">
        <v>80</v>
      </c>
      <c r="I43" s="1">
        <v>3.12</v>
      </c>
      <c r="J43" s="6">
        <v>18157.101600000002</v>
      </c>
    </row>
    <row r="44" spans="2:15" ht="24">
      <c r="B44" s="5">
        <v>4</v>
      </c>
      <c r="C44" s="1" t="s">
        <v>81</v>
      </c>
      <c r="D44" s="1">
        <v>2.33</v>
      </c>
      <c r="E44" s="6">
        <v>14256.9072</v>
      </c>
      <c r="G44" s="5">
        <v>4</v>
      </c>
      <c r="H44" s="1" t="s">
        <v>81</v>
      </c>
      <c r="I44" s="1">
        <v>2.84</v>
      </c>
      <c r="J44" s="6">
        <v>16534.066200000001</v>
      </c>
    </row>
    <row r="45" spans="2:15" ht="24">
      <c r="B45" s="5">
        <v>5</v>
      </c>
      <c r="C45" s="1" t="s">
        <v>82</v>
      </c>
      <c r="D45" s="1">
        <v>10.9</v>
      </c>
      <c r="E45" s="6">
        <v>66557.520999999993</v>
      </c>
      <c r="G45" s="5">
        <v>5</v>
      </c>
      <c r="H45" s="1" t="s">
        <v>82</v>
      </c>
      <c r="I45" s="1">
        <v>11.21</v>
      </c>
      <c r="J45" s="6">
        <v>65351.655200000001</v>
      </c>
    </row>
    <row r="46" spans="2:15" ht="24">
      <c r="B46" s="5">
        <v>6</v>
      </c>
      <c r="C46" s="1" t="s">
        <v>83</v>
      </c>
      <c r="D46" s="1">
        <v>0.95</v>
      </c>
      <c r="E46" s="6">
        <v>5790.2295000000004</v>
      </c>
      <c r="G46" s="5">
        <v>6</v>
      </c>
      <c r="H46" s="1" t="s">
        <v>83</v>
      </c>
      <c r="I46" s="1">
        <v>0.98</v>
      </c>
      <c r="J46" s="6">
        <v>5718.6036999999997</v>
      </c>
    </row>
    <row r="47" spans="2:15" ht="24">
      <c r="B47" s="7">
        <v>7</v>
      </c>
      <c r="C47" s="8" t="s">
        <v>84</v>
      </c>
      <c r="D47" s="8">
        <v>1.64</v>
      </c>
      <c r="E47" s="9">
        <v>10018.696</v>
      </c>
      <c r="G47" s="7">
        <v>7</v>
      </c>
      <c r="H47" s="8" t="s">
        <v>84</v>
      </c>
      <c r="I47" s="8">
        <v>1.74</v>
      </c>
      <c r="J47" s="9">
        <v>10143.7021</v>
      </c>
    </row>
    <row r="48" spans="2:15">
      <c r="B48">
        <v>0.75</v>
      </c>
      <c r="C48" s="10" t="s">
        <v>3</v>
      </c>
      <c r="D48" s="10" t="s">
        <v>4</v>
      </c>
      <c r="G48">
        <v>0.75</v>
      </c>
      <c r="H48" s="10" t="s">
        <v>3</v>
      </c>
      <c r="I48" s="10" t="s">
        <v>6</v>
      </c>
    </row>
    <row r="49" spans="2:15">
      <c r="B49" s="2"/>
      <c r="C49" s="3" t="s">
        <v>0</v>
      </c>
      <c r="D49" s="3" t="s">
        <v>1</v>
      </c>
      <c r="E49" s="4" t="s">
        <v>2</v>
      </c>
      <c r="G49" s="2"/>
      <c r="H49" s="3" t="s">
        <v>0</v>
      </c>
      <c r="I49" s="3" t="s">
        <v>1</v>
      </c>
      <c r="J49" s="4" t="s">
        <v>2</v>
      </c>
      <c r="L49" s="14" t="s">
        <v>37</v>
      </c>
      <c r="M49" t="s">
        <v>4</v>
      </c>
      <c r="N49" t="s">
        <v>6</v>
      </c>
      <c r="O49" t="s">
        <v>36</v>
      </c>
    </row>
    <row r="50" spans="2:15" ht="24">
      <c r="B50" s="5">
        <v>1</v>
      </c>
      <c r="C50" s="1" t="s">
        <v>78</v>
      </c>
      <c r="D50" s="1">
        <v>3.98</v>
      </c>
      <c r="E50" s="6">
        <v>9831.8120999999992</v>
      </c>
      <c r="G50" s="5">
        <v>1</v>
      </c>
      <c r="H50" s="1" t="s">
        <v>78</v>
      </c>
      <c r="I50" s="1">
        <v>2.94</v>
      </c>
      <c r="J50" s="6">
        <v>9019.2954000000009</v>
      </c>
      <c r="L50" s="1" t="s">
        <v>78</v>
      </c>
      <c r="M50">
        <f t="shared" ref="M50:M56" si="13">(E59-E50)</f>
        <v>4161.0864000000001</v>
      </c>
      <c r="N50">
        <f t="shared" ref="N50:N56" si="14">(J59-J50)</f>
        <v>4037.6994999999988</v>
      </c>
      <c r="O50">
        <f t="shared" ref="O50:O56" si="15">(N50-M50)/J59</f>
        <v>-9.4498696633481365E-3</v>
      </c>
    </row>
    <row r="51" spans="2:15" ht="24">
      <c r="B51" s="5">
        <v>2</v>
      </c>
      <c r="C51" s="1" t="s">
        <v>79</v>
      </c>
      <c r="D51" s="1">
        <v>2.2599999999999998</v>
      </c>
      <c r="E51" s="6">
        <v>5574.1345000000001</v>
      </c>
      <c r="G51" s="5">
        <v>2</v>
      </c>
      <c r="H51" s="1" t="s">
        <v>79</v>
      </c>
      <c r="I51" s="1">
        <v>1.85</v>
      </c>
      <c r="J51" s="6">
        <v>5681.5186999999996</v>
      </c>
      <c r="L51" s="1" t="s">
        <v>79</v>
      </c>
      <c r="M51">
        <f t="shared" si="13"/>
        <v>5136.2574000000004</v>
      </c>
      <c r="N51">
        <f t="shared" si="14"/>
        <v>4970.0926000000009</v>
      </c>
      <c r="O51">
        <f t="shared" si="15"/>
        <v>-1.5599968429189634E-2</v>
      </c>
    </row>
    <row r="52" spans="2:15" ht="24">
      <c r="B52" s="5">
        <v>3</v>
      </c>
      <c r="C52" s="1" t="s">
        <v>80</v>
      </c>
      <c r="D52" s="1">
        <v>4.01</v>
      </c>
      <c r="E52" s="6">
        <v>9907.2875000000004</v>
      </c>
      <c r="G52" s="5">
        <v>3</v>
      </c>
      <c r="H52" s="1" t="s">
        <v>80</v>
      </c>
      <c r="I52" s="1">
        <v>2.91</v>
      </c>
      <c r="J52" s="6">
        <v>8925.7356999999993</v>
      </c>
      <c r="L52" s="1" t="s">
        <v>80</v>
      </c>
      <c r="M52">
        <f t="shared" si="13"/>
        <v>9194.1135999999988</v>
      </c>
      <c r="N52">
        <f t="shared" si="14"/>
        <v>9021.7096000000001</v>
      </c>
      <c r="O52">
        <f t="shared" si="15"/>
        <v>-9.6060468282914129E-3</v>
      </c>
    </row>
    <row r="53" spans="2:15" ht="24">
      <c r="B53" s="5">
        <v>4</v>
      </c>
      <c r="C53" s="1" t="s">
        <v>81</v>
      </c>
      <c r="D53" s="1">
        <v>4.28</v>
      </c>
      <c r="E53" s="6">
        <v>10574.244500000001</v>
      </c>
      <c r="G53" s="5">
        <v>4</v>
      </c>
      <c r="H53" s="1" t="s">
        <v>81</v>
      </c>
      <c r="I53" s="1">
        <v>4.16</v>
      </c>
      <c r="J53" s="6">
        <v>12778.341399999999</v>
      </c>
      <c r="L53" s="1" t="s">
        <v>81</v>
      </c>
      <c r="M53">
        <f t="shared" si="13"/>
        <v>3732.0643</v>
      </c>
      <c r="N53">
        <f t="shared" si="14"/>
        <v>3581.3697000000011</v>
      </c>
      <c r="O53">
        <f t="shared" si="15"/>
        <v>-9.2113240312659862E-3</v>
      </c>
    </row>
    <row r="54" spans="2:15" ht="24">
      <c r="B54" s="5">
        <v>5</v>
      </c>
      <c r="C54" s="1" t="s">
        <v>82</v>
      </c>
      <c r="D54" s="1">
        <v>22.96</v>
      </c>
      <c r="E54" s="6">
        <v>56750.033199999998</v>
      </c>
      <c r="G54" s="5">
        <v>5</v>
      </c>
      <c r="H54" s="1" t="s">
        <v>82</v>
      </c>
      <c r="I54" s="1">
        <v>18.07</v>
      </c>
      <c r="J54" s="6">
        <v>55451.845699999998</v>
      </c>
      <c r="L54" s="1" t="s">
        <v>82</v>
      </c>
      <c r="M54">
        <f t="shared" si="13"/>
        <v>9829.1240000000034</v>
      </c>
      <c r="N54">
        <f t="shared" si="14"/>
        <v>9386.6969000000026</v>
      </c>
      <c r="O54">
        <f t="shared" si="15"/>
        <v>-6.8235201202687243E-3</v>
      </c>
    </row>
    <row r="55" spans="2:15" ht="24">
      <c r="B55" s="5">
        <v>6</v>
      </c>
      <c r="C55" s="1" t="s">
        <v>83</v>
      </c>
      <c r="D55" s="1">
        <v>0.97</v>
      </c>
      <c r="E55" s="6">
        <v>2394.8847000000001</v>
      </c>
      <c r="G55" s="5">
        <v>6</v>
      </c>
      <c r="H55" s="1" t="s">
        <v>83</v>
      </c>
      <c r="I55" s="1">
        <v>0.77</v>
      </c>
      <c r="J55" s="6">
        <v>2354.8845999999999</v>
      </c>
      <c r="L55" s="1" t="s">
        <v>83</v>
      </c>
      <c r="M55">
        <f t="shared" si="13"/>
        <v>3389.7474999999999</v>
      </c>
      <c r="N55">
        <f t="shared" si="14"/>
        <v>3309.5683000000004</v>
      </c>
      <c r="O55">
        <f t="shared" si="15"/>
        <v>-1.415480036915826E-2</v>
      </c>
    </row>
    <row r="56" spans="2:15" ht="24">
      <c r="B56" s="7">
        <v>7</v>
      </c>
      <c r="C56" s="8" t="s">
        <v>84</v>
      </c>
      <c r="D56" s="8">
        <v>1.55</v>
      </c>
      <c r="E56" s="9">
        <v>3828.4755</v>
      </c>
      <c r="G56" s="7">
        <v>7</v>
      </c>
      <c r="H56" s="8" t="s">
        <v>84</v>
      </c>
      <c r="I56" s="8">
        <v>1.3</v>
      </c>
      <c r="J56" s="9">
        <v>4000.6653000000001</v>
      </c>
      <c r="L56" s="8" t="s">
        <v>84</v>
      </c>
      <c r="M56">
        <f t="shared" si="13"/>
        <v>6190.7942000000003</v>
      </c>
      <c r="N56">
        <f t="shared" si="14"/>
        <v>6026.3045000000002</v>
      </c>
      <c r="O56">
        <f t="shared" si="15"/>
        <v>-1.6404726779968966E-2</v>
      </c>
    </row>
    <row r="57" spans="2:15">
      <c r="B57">
        <v>0.75</v>
      </c>
      <c r="C57" s="10" t="s">
        <v>5</v>
      </c>
      <c r="D57" s="10" t="s">
        <v>4</v>
      </c>
      <c r="G57">
        <v>0.75</v>
      </c>
      <c r="H57" s="10" t="s">
        <v>5</v>
      </c>
      <c r="I57" s="10" t="s">
        <v>6</v>
      </c>
    </row>
    <row r="58" spans="2:15">
      <c r="B58" s="2"/>
      <c r="C58" s="3" t="s">
        <v>0</v>
      </c>
      <c r="D58" s="3" t="s">
        <v>1</v>
      </c>
      <c r="E58" s="4" t="s">
        <v>2</v>
      </c>
      <c r="G58" s="2"/>
      <c r="H58" s="3" t="s">
        <v>0</v>
      </c>
      <c r="I58" s="3" t="s">
        <v>1</v>
      </c>
      <c r="J58" s="4" t="s">
        <v>2</v>
      </c>
    </row>
    <row r="59" spans="2:15" ht="24">
      <c r="B59" s="5">
        <v>1</v>
      </c>
      <c r="C59" s="1" t="s">
        <v>78</v>
      </c>
      <c r="D59" s="1">
        <v>2.29</v>
      </c>
      <c r="E59" s="6">
        <v>13992.898499999999</v>
      </c>
      <c r="G59" s="5">
        <v>1</v>
      </c>
      <c r="H59" s="1" t="s">
        <v>78</v>
      </c>
      <c r="I59" s="1">
        <v>2.2599999999999998</v>
      </c>
      <c r="J59" s="6">
        <v>13056.9949</v>
      </c>
    </row>
    <row r="60" spans="2:15" ht="24">
      <c r="B60" s="5">
        <v>2</v>
      </c>
      <c r="C60" s="1" t="s">
        <v>79</v>
      </c>
      <c r="D60" s="1">
        <v>1.75</v>
      </c>
      <c r="E60" s="6">
        <v>10710.391900000001</v>
      </c>
      <c r="G60" s="5">
        <v>2</v>
      </c>
      <c r="H60" s="1" t="s">
        <v>79</v>
      </c>
      <c r="I60" s="1">
        <v>1.85</v>
      </c>
      <c r="J60" s="6">
        <v>10651.6113</v>
      </c>
    </row>
    <row r="61" spans="2:15" ht="24">
      <c r="B61" s="5">
        <v>3</v>
      </c>
      <c r="C61" s="1" t="s">
        <v>80</v>
      </c>
      <c r="D61" s="1">
        <v>3.13</v>
      </c>
      <c r="E61" s="6">
        <v>19101.401099999999</v>
      </c>
      <c r="G61" s="5">
        <v>3</v>
      </c>
      <c r="H61" s="1" t="s">
        <v>80</v>
      </c>
      <c r="I61" s="1">
        <v>3.11</v>
      </c>
      <c r="J61" s="6">
        <v>17947.445299999999</v>
      </c>
    </row>
    <row r="62" spans="2:15" ht="24">
      <c r="B62" s="5">
        <v>4</v>
      </c>
      <c r="C62" s="1" t="s">
        <v>81</v>
      </c>
      <c r="D62" s="1">
        <v>2.34</v>
      </c>
      <c r="E62" s="6">
        <v>14306.308800000001</v>
      </c>
      <c r="G62" s="5">
        <v>4</v>
      </c>
      <c r="H62" s="1" t="s">
        <v>81</v>
      </c>
      <c r="I62" s="1">
        <v>2.83</v>
      </c>
      <c r="J62" s="6">
        <v>16359.7111</v>
      </c>
    </row>
    <row r="63" spans="2:15" ht="24">
      <c r="B63" s="5">
        <v>5</v>
      </c>
      <c r="C63" s="1" t="s">
        <v>82</v>
      </c>
      <c r="D63" s="1">
        <v>10.9</v>
      </c>
      <c r="E63" s="6">
        <v>66579.157200000001</v>
      </c>
      <c r="G63" s="5">
        <v>5</v>
      </c>
      <c r="H63" s="1" t="s">
        <v>82</v>
      </c>
      <c r="I63" s="1">
        <v>11.23</v>
      </c>
      <c r="J63" s="6">
        <v>64838.542600000001</v>
      </c>
    </row>
    <row r="64" spans="2:15" ht="24">
      <c r="B64" s="5">
        <v>6</v>
      </c>
      <c r="C64" s="1" t="s">
        <v>83</v>
      </c>
      <c r="D64" s="1">
        <v>0.95</v>
      </c>
      <c r="E64" s="6">
        <v>5784.6322</v>
      </c>
      <c r="G64" s="5">
        <v>6</v>
      </c>
      <c r="H64" s="1" t="s">
        <v>83</v>
      </c>
      <c r="I64" s="1">
        <v>0.98</v>
      </c>
      <c r="J64" s="6">
        <v>5664.4529000000002</v>
      </c>
    </row>
    <row r="65" spans="2:15" ht="24">
      <c r="B65" s="7">
        <v>7</v>
      </c>
      <c r="C65" s="8" t="s">
        <v>84</v>
      </c>
      <c r="D65" s="8">
        <v>1.64</v>
      </c>
      <c r="E65" s="9">
        <v>10019.269700000001</v>
      </c>
      <c r="G65" s="7">
        <v>7</v>
      </c>
      <c r="H65" s="8" t="s">
        <v>84</v>
      </c>
      <c r="I65" s="8">
        <v>1.74</v>
      </c>
      <c r="J65" s="9">
        <v>10026.969800000001</v>
      </c>
    </row>
    <row r="66" spans="2:15">
      <c r="B66">
        <v>1</v>
      </c>
      <c r="C66" s="10" t="s">
        <v>3</v>
      </c>
      <c r="D66" s="10" t="s">
        <v>4</v>
      </c>
      <c r="G66">
        <v>1</v>
      </c>
      <c r="H66" s="10" t="s">
        <v>3</v>
      </c>
      <c r="I66" s="10" t="s">
        <v>6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37</v>
      </c>
      <c r="M67" t="s">
        <v>4</v>
      </c>
      <c r="N67" t="s">
        <v>6</v>
      </c>
      <c r="O67" t="s">
        <v>36</v>
      </c>
    </row>
    <row r="68" spans="2:15" ht="24">
      <c r="B68" s="5">
        <v>1</v>
      </c>
      <c r="C68" s="1" t="s">
        <v>78</v>
      </c>
      <c r="D68" s="1">
        <v>0.2</v>
      </c>
      <c r="E68" s="6">
        <v>9318.8456999999999</v>
      </c>
      <c r="G68" s="5">
        <v>1</v>
      </c>
      <c r="H68" s="1" t="s">
        <v>78</v>
      </c>
      <c r="I68" s="1">
        <v>0.18</v>
      </c>
      <c r="J68" s="6">
        <v>8368.9930000000004</v>
      </c>
      <c r="L68" s="1" t="s">
        <v>78</v>
      </c>
      <c r="M68">
        <f t="shared" ref="M68:M74" si="16">(E77-E68)</f>
        <v>4660.1169000000009</v>
      </c>
      <c r="N68">
        <f t="shared" ref="N68:N74" si="17">(J77-J68)</f>
        <v>4758.6937999999991</v>
      </c>
      <c r="O68">
        <f t="shared" ref="O68:O74" si="18">(N68-M68)/J77</f>
        <v>7.5090837785677681E-3</v>
      </c>
    </row>
    <row r="69" spans="2:15" ht="24">
      <c r="B69" s="5">
        <v>2</v>
      </c>
      <c r="C69" s="1" t="s">
        <v>79</v>
      </c>
      <c r="D69" s="1">
        <v>0.11</v>
      </c>
      <c r="E69" s="6">
        <v>5094.6152000000002</v>
      </c>
      <c r="G69" s="5">
        <v>2</v>
      </c>
      <c r="H69" s="1" t="s">
        <v>79</v>
      </c>
      <c r="I69" s="1">
        <v>0.11</v>
      </c>
      <c r="J69" s="6">
        <v>5180.7766000000001</v>
      </c>
      <c r="L69" s="1" t="s">
        <v>79</v>
      </c>
      <c r="M69">
        <f t="shared" si="16"/>
        <v>5578.8425000000007</v>
      </c>
      <c r="N69">
        <f t="shared" si="17"/>
        <v>5488.2938999999997</v>
      </c>
      <c r="O69">
        <f t="shared" si="18"/>
        <v>-8.4870186207880987E-3</v>
      </c>
    </row>
    <row r="70" spans="2:15" ht="24">
      <c r="B70" s="5">
        <v>3</v>
      </c>
      <c r="C70" s="1" t="s">
        <v>80</v>
      </c>
      <c r="D70" s="1">
        <v>0.19</v>
      </c>
      <c r="E70" s="6">
        <v>9145.1548000000003</v>
      </c>
      <c r="G70" s="5">
        <v>3</v>
      </c>
      <c r="H70" s="1" t="s">
        <v>80</v>
      </c>
      <c r="I70" s="1">
        <v>0.17</v>
      </c>
      <c r="J70" s="6">
        <v>8111.7353000000003</v>
      </c>
      <c r="L70" s="1" t="s">
        <v>80</v>
      </c>
      <c r="M70">
        <f t="shared" si="16"/>
        <v>9883.4206000000013</v>
      </c>
      <c r="N70">
        <f t="shared" si="17"/>
        <v>9851.8476999999984</v>
      </c>
      <c r="O70">
        <f t="shared" si="18"/>
        <v>-1.7576059297303244E-3</v>
      </c>
    </row>
    <row r="71" spans="2:15" ht="24">
      <c r="B71" s="5">
        <v>4</v>
      </c>
      <c r="C71" s="1" t="s">
        <v>81</v>
      </c>
      <c r="D71" s="1">
        <v>0.21</v>
      </c>
      <c r="E71" s="6">
        <v>10090.487800000001</v>
      </c>
      <c r="G71" s="5">
        <v>4</v>
      </c>
      <c r="H71" s="1" t="s">
        <v>81</v>
      </c>
      <c r="I71" s="1">
        <v>0.26</v>
      </c>
      <c r="J71" s="6">
        <v>12158.502899999999</v>
      </c>
      <c r="L71" s="1" t="s">
        <v>81</v>
      </c>
      <c r="M71">
        <f t="shared" si="16"/>
        <v>4174.2673999999988</v>
      </c>
      <c r="N71">
        <f t="shared" si="17"/>
        <v>4249.9784</v>
      </c>
      <c r="O71">
        <f t="shared" si="18"/>
        <v>4.6141381774315185E-3</v>
      </c>
    </row>
    <row r="72" spans="2:15" ht="24">
      <c r="B72" s="5">
        <v>5</v>
      </c>
      <c r="C72" s="1" t="s">
        <v>82</v>
      </c>
      <c r="D72" s="1">
        <v>1.17</v>
      </c>
      <c r="E72" s="6">
        <v>55179.665099999998</v>
      </c>
      <c r="G72" s="5">
        <v>5</v>
      </c>
      <c r="H72" s="1" t="s">
        <v>82</v>
      </c>
      <c r="I72" s="1">
        <v>1.1499999999999999</v>
      </c>
      <c r="J72" s="6">
        <v>53557.152999999998</v>
      </c>
      <c r="L72" s="1" t="s">
        <v>82</v>
      </c>
      <c r="M72">
        <f t="shared" si="16"/>
        <v>11160.863400000002</v>
      </c>
      <c r="N72">
        <f t="shared" si="17"/>
        <v>11265.949700000005</v>
      </c>
      <c r="O72">
        <f t="shared" si="18"/>
        <v>1.6211241921933284E-3</v>
      </c>
    </row>
    <row r="73" spans="2:15" ht="24">
      <c r="B73" s="5">
        <v>6</v>
      </c>
      <c r="C73" s="1" t="s">
        <v>83</v>
      </c>
      <c r="D73" s="1">
        <v>0.05</v>
      </c>
      <c r="E73" s="6">
        <v>2209.2953000000002</v>
      </c>
      <c r="G73" s="5">
        <v>6</v>
      </c>
      <c r="H73" s="1" t="s">
        <v>83</v>
      </c>
      <c r="I73" s="1">
        <v>0.05</v>
      </c>
      <c r="J73" s="6">
        <v>2170.2777000000001</v>
      </c>
      <c r="L73" s="1" t="s">
        <v>83</v>
      </c>
      <c r="M73">
        <f t="shared" si="16"/>
        <v>3557.7674000000002</v>
      </c>
      <c r="N73">
        <f t="shared" si="17"/>
        <v>3486.2795000000001</v>
      </c>
      <c r="O73">
        <f t="shared" si="18"/>
        <v>-1.2638058358182973E-2</v>
      </c>
    </row>
    <row r="74" spans="2:15" ht="24">
      <c r="B74" s="7">
        <v>7</v>
      </c>
      <c r="C74" s="8" t="s">
        <v>84</v>
      </c>
      <c r="D74" s="8">
        <v>7.0000000000000007E-2</v>
      </c>
      <c r="E74" s="9">
        <v>3474.0243999999998</v>
      </c>
      <c r="G74" s="7">
        <v>7</v>
      </c>
      <c r="H74" s="8" t="s">
        <v>84</v>
      </c>
      <c r="I74" s="8">
        <v>0.08</v>
      </c>
      <c r="J74" s="9">
        <v>3640.1457</v>
      </c>
      <c r="L74" s="8" t="s">
        <v>84</v>
      </c>
      <c r="M74">
        <f t="shared" si="16"/>
        <v>6505.5519000000004</v>
      </c>
      <c r="N74">
        <f t="shared" si="17"/>
        <v>6360.8831999999993</v>
      </c>
      <c r="O74">
        <f t="shared" si="18"/>
        <v>-1.4465381656881432E-2</v>
      </c>
    </row>
    <row r="75" spans="2:15">
      <c r="B75">
        <v>1</v>
      </c>
      <c r="C75" s="10" t="s">
        <v>5</v>
      </c>
      <c r="D75" s="10" t="s">
        <v>4</v>
      </c>
      <c r="G75">
        <v>1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78</v>
      </c>
      <c r="D77" s="1">
        <v>2.2999999999999998</v>
      </c>
      <c r="E77" s="6">
        <v>13978.962600000001</v>
      </c>
      <c r="G77" s="5">
        <v>1</v>
      </c>
      <c r="H77" s="1" t="s">
        <v>78</v>
      </c>
      <c r="I77" s="1">
        <v>2.27</v>
      </c>
      <c r="J77" s="6">
        <v>13127.686799999999</v>
      </c>
    </row>
    <row r="78" spans="2:15" ht="24">
      <c r="B78" s="5">
        <v>2</v>
      </c>
      <c r="C78" s="1" t="s">
        <v>79</v>
      </c>
      <c r="D78" s="1">
        <v>1.75</v>
      </c>
      <c r="E78" s="6">
        <v>10673.457700000001</v>
      </c>
      <c r="G78" s="5">
        <v>2</v>
      </c>
      <c r="H78" s="1" t="s">
        <v>79</v>
      </c>
      <c r="I78" s="1">
        <v>1.85</v>
      </c>
      <c r="J78" s="6">
        <v>10669.0705</v>
      </c>
    </row>
    <row r="79" spans="2:15" ht="24">
      <c r="B79" s="5">
        <v>3</v>
      </c>
      <c r="C79" s="1" t="s">
        <v>80</v>
      </c>
      <c r="D79" s="1">
        <v>3.13</v>
      </c>
      <c r="E79" s="6">
        <v>19028.575400000002</v>
      </c>
      <c r="G79" s="5">
        <v>3</v>
      </c>
      <c r="H79" s="1" t="s">
        <v>80</v>
      </c>
      <c r="I79" s="1">
        <v>3.11</v>
      </c>
      <c r="J79" s="6">
        <v>17963.582999999999</v>
      </c>
    </row>
    <row r="80" spans="2:15" ht="24">
      <c r="B80" s="5">
        <v>4</v>
      </c>
      <c r="C80" s="1" t="s">
        <v>81</v>
      </c>
      <c r="D80" s="1">
        <v>2.34</v>
      </c>
      <c r="E80" s="6">
        <v>14264.7552</v>
      </c>
      <c r="G80" s="5">
        <v>4</v>
      </c>
      <c r="H80" s="1" t="s">
        <v>81</v>
      </c>
      <c r="I80" s="1">
        <v>2.84</v>
      </c>
      <c r="J80" s="6">
        <v>16408.481299999999</v>
      </c>
    </row>
    <row r="81" spans="2:15" ht="24">
      <c r="B81" s="5">
        <v>5</v>
      </c>
      <c r="C81" s="1" t="s">
        <v>82</v>
      </c>
      <c r="D81" s="1">
        <v>10.9</v>
      </c>
      <c r="E81" s="6">
        <v>66340.5285</v>
      </c>
      <c r="G81" s="5">
        <v>5</v>
      </c>
      <c r="H81" s="1" t="s">
        <v>82</v>
      </c>
      <c r="I81" s="1">
        <v>11.22</v>
      </c>
      <c r="J81" s="6">
        <v>64823.102700000003</v>
      </c>
    </row>
    <row r="82" spans="2:15" ht="24">
      <c r="B82" s="5">
        <v>6</v>
      </c>
      <c r="C82" s="1" t="s">
        <v>83</v>
      </c>
      <c r="D82" s="1">
        <v>0.95</v>
      </c>
      <c r="E82" s="6">
        <v>5767.0627000000004</v>
      </c>
      <c r="G82" s="5">
        <v>6</v>
      </c>
      <c r="H82" s="1" t="s">
        <v>83</v>
      </c>
      <c r="I82" s="1">
        <v>0.98</v>
      </c>
      <c r="J82" s="6">
        <v>5656.5572000000002</v>
      </c>
    </row>
    <row r="83" spans="2:15" ht="24">
      <c r="B83" s="7">
        <v>7</v>
      </c>
      <c r="C83" s="8" t="s">
        <v>84</v>
      </c>
      <c r="D83" s="8">
        <v>1.64</v>
      </c>
      <c r="E83" s="9">
        <v>9979.5763000000006</v>
      </c>
      <c r="G83" s="7">
        <v>7</v>
      </c>
      <c r="H83" s="8" t="s">
        <v>84</v>
      </c>
      <c r="I83" s="8">
        <v>1.73</v>
      </c>
      <c r="J83" s="9">
        <v>10001.028899999999</v>
      </c>
    </row>
    <row r="84" spans="2:15">
      <c r="B84">
        <v>1.25</v>
      </c>
      <c r="C84" s="10" t="s">
        <v>3</v>
      </c>
      <c r="D84" s="10" t="s">
        <v>4</v>
      </c>
      <c r="G84">
        <v>1.25</v>
      </c>
      <c r="H84" s="10" t="s">
        <v>3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  <c r="L85" s="14" t="s">
        <v>37</v>
      </c>
      <c r="M85" t="s">
        <v>4</v>
      </c>
      <c r="N85" t="s">
        <v>6</v>
      </c>
      <c r="O85" t="s">
        <v>36</v>
      </c>
    </row>
    <row r="86" spans="2:15" ht="24">
      <c r="B86" s="5">
        <v>1</v>
      </c>
      <c r="C86" s="1" t="s">
        <v>78</v>
      </c>
      <c r="D86" s="1">
        <v>0.2</v>
      </c>
      <c r="E86" s="6">
        <v>8977.1221000000005</v>
      </c>
      <c r="G86" s="5">
        <v>1</v>
      </c>
      <c r="H86" s="1" t="s">
        <v>78</v>
      </c>
      <c r="I86" s="1">
        <v>3.91</v>
      </c>
      <c r="J86" s="6">
        <v>8070.1364999999996</v>
      </c>
      <c r="L86" s="1" t="s">
        <v>78</v>
      </c>
      <c r="M86">
        <f t="shared" ref="M86:M92" si="19">(E95-E86)</f>
        <v>5027.8855000000003</v>
      </c>
      <c r="N86">
        <f t="shared" ref="N86:N92" si="20">(J95-J86)</f>
        <v>5021.6454000000003</v>
      </c>
      <c r="O86">
        <f t="shared" ref="O86:O92" si="21">(N86-M86)/J95</f>
        <v>-4.7664252640811132E-4</v>
      </c>
    </row>
    <row r="87" spans="2:15" ht="24">
      <c r="B87" s="5">
        <v>2</v>
      </c>
      <c r="C87" s="1" t="s">
        <v>79</v>
      </c>
      <c r="D87" s="1">
        <v>0.11</v>
      </c>
      <c r="E87" s="6">
        <v>4845.9277000000002</v>
      </c>
      <c r="G87" s="5">
        <v>2</v>
      </c>
      <c r="H87" s="1" t="s">
        <v>79</v>
      </c>
      <c r="I87" s="1">
        <v>2.39</v>
      </c>
      <c r="J87" s="6">
        <v>4925.3145000000004</v>
      </c>
      <c r="L87" s="1" t="s">
        <v>79</v>
      </c>
      <c r="M87">
        <f t="shared" si="19"/>
        <v>5803.1499000000003</v>
      </c>
      <c r="N87">
        <f t="shared" si="20"/>
        <v>5713.6562999999987</v>
      </c>
      <c r="O87">
        <f t="shared" si="21"/>
        <v>-8.4118663057146104E-3</v>
      </c>
    </row>
    <row r="88" spans="2:15" ht="24">
      <c r="B88" s="5">
        <v>3</v>
      </c>
      <c r="C88" s="1" t="s">
        <v>80</v>
      </c>
      <c r="D88" s="1">
        <v>0.19</v>
      </c>
      <c r="E88" s="6">
        <v>8727.4096000000009</v>
      </c>
      <c r="G88" s="5">
        <v>3</v>
      </c>
      <c r="H88" s="1" t="s">
        <v>80</v>
      </c>
      <c r="I88" s="1">
        <v>3.74</v>
      </c>
      <c r="J88" s="6">
        <v>7710.4160000000002</v>
      </c>
      <c r="L88" s="1" t="s">
        <v>80</v>
      </c>
      <c r="M88">
        <f t="shared" si="19"/>
        <v>10256.852399999998</v>
      </c>
      <c r="N88">
        <f t="shared" si="20"/>
        <v>10213.930199999999</v>
      </c>
      <c r="O88">
        <f t="shared" si="21"/>
        <v>-2.3946312753097272E-3</v>
      </c>
    </row>
    <row r="89" spans="2:15" ht="24">
      <c r="B89" s="5">
        <v>4</v>
      </c>
      <c r="C89" s="1" t="s">
        <v>81</v>
      </c>
      <c r="D89" s="1">
        <v>0.21</v>
      </c>
      <c r="E89" s="6">
        <v>9745.6635999999999</v>
      </c>
      <c r="G89" s="5">
        <v>4</v>
      </c>
      <c r="H89" s="1" t="s">
        <v>81</v>
      </c>
      <c r="I89" s="1">
        <v>5.76</v>
      </c>
      <c r="J89" s="6">
        <v>11888.490100000001</v>
      </c>
      <c r="L89" s="1" t="s">
        <v>81</v>
      </c>
      <c r="M89">
        <f t="shared" si="19"/>
        <v>4486.1563000000006</v>
      </c>
      <c r="N89">
        <f t="shared" si="20"/>
        <v>4560.6473999999998</v>
      </c>
      <c r="O89">
        <f t="shared" si="21"/>
        <v>4.5285717868185655E-3</v>
      </c>
    </row>
    <row r="90" spans="2:15" ht="24">
      <c r="B90" s="5">
        <v>5</v>
      </c>
      <c r="C90" s="1" t="s">
        <v>82</v>
      </c>
      <c r="D90" s="1">
        <v>1.18</v>
      </c>
      <c r="E90" s="6">
        <v>53920.875099999997</v>
      </c>
      <c r="G90" s="5">
        <v>5</v>
      </c>
      <c r="H90" s="1" t="s">
        <v>82</v>
      </c>
      <c r="I90" s="1">
        <v>25.51</v>
      </c>
      <c r="J90" s="6">
        <v>52655.842499999999</v>
      </c>
      <c r="L90" s="1" t="s">
        <v>82</v>
      </c>
      <c r="M90">
        <f t="shared" si="19"/>
        <v>12160.962399999997</v>
      </c>
      <c r="N90">
        <f t="shared" si="20"/>
        <v>12187.342700000001</v>
      </c>
      <c r="O90">
        <f t="shared" si="21"/>
        <v>4.0683226646929664E-4</v>
      </c>
    </row>
    <row r="91" spans="2:15" ht="24">
      <c r="B91" s="5">
        <v>6</v>
      </c>
      <c r="C91" s="1" t="s">
        <v>83</v>
      </c>
      <c r="D91" s="1">
        <v>0.05</v>
      </c>
      <c r="E91" s="6">
        <v>2124.7673</v>
      </c>
      <c r="G91" s="5">
        <v>6</v>
      </c>
      <c r="H91" s="1" t="s">
        <v>83</v>
      </c>
      <c r="I91" s="1">
        <v>1.01</v>
      </c>
      <c r="J91" s="6">
        <v>2085.6837999999998</v>
      </c>
      <c r="L91" s="1" t="s">
        <v>83</v>
      </c>
      <c r="M91">
        <f t="shared" si="19"/>
        <v>3626.3048000000003</v>
      </c>
      <c r="N91">
        <f t="shared" si="20"/>
        <v>3572.6133</v>
      </c>
      <c r="O91">
        <f t="shared" si="21"/>
        <v>-9.4889856525915486E-3</v>
      </c>
    </row>
    <row r="92" spans="2:15" ht="24">
      <c r="B92" s="7">
        <v>7</v>
      </c>
      <c r="C92" s="8" t="s">
        <v>84</v>
      </c>
      <c r="D92" s="8">
        <v>7.0000000000000007E-2</v>
      </c>
      <c r="E92" s="9">
        <v>3305.7211000000002</v>
      </c>
      <c r="G92" s="7">
        <v>7</v>
      </c>
      <c r="H92" s="8" t="s">
        <v>84</v>
      </c>
      <c r="I92" s="8">
        <v>1.69</v>
      </c>
      <c r="J92" s="9">
        <v>3481.8085999999998</v>
      </c>
      <c r="L92" s="8" t="s">
        <v>84</v>
      </c>
      <c r="M92">
        <f t="shared" si="19"/>
        <v>6630.8995999999988</v>
      </c>
      <c r="N92">
        <f t="shared" si="20"/>
        <v>6555.250399999999</v>
      </c>
      <c r="O92">
        <f t="shared" si="21"/>
        <v>-7.536988673674215E-3</v>
      </c>
    </row>
    <row r="93" spans="2:15">
      <c r="B93">
        <v>1.25</v>
      </c>
      <c r="C93" s="10" t="s">
        <v>5</v>
      </c>
      <c r="D93" s="10" t="s">
        <v>4</v>
      </c>
      <c r="G93">
        <v>1.25</v>
      </c>
      <c r="H93" s="10" t="s">
        <v>5</v>
      </c>
      <c r="I93" s="10" t="s">
        <v>6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78</v>
      </c>
      <c r="D95" s="1">
        <v>2.31</v>
      </c>
      <c r="E95" s="6">
        <v>14005.007600000001</v>
      </c>
      <c r="G95" s="5">
        <v>1</v>
      </c>
      <c r="H95" s="1" t="s">
        <v>78</v>
      </c>
      <c r="I95" s="1">
        <v>2.27</v>
      </c>
      <c r="J95" s="6">
        <v>13091.7819</v>
      </c>
    </row>
    <row r="96" spans="2:15" ht="24">
      <c r="B96" s="5">
        <v>2</v>
      </c>
      <c r="C96" s="1" t="s">
        <v>79</v>
      </c>
      <c r="D96" s="1">
        <v>1.75</v>
      </c>
      <c r="E96" s="6">
        <v>10649.077600000001</v>
      </c>
      <c r="G96" s="5">
        <v>2</v>
      </c>
      <c r="H96" s="1" t="s">
        <v>79</v>
      </c>
      <c r="I96" s="1">
        <v>1.84</v>
      </c>
      <c r="J96" s="6">
        <v>10638.970799999999</v>
      </c>
    </row>
    <row r="97" spans="2:15" ht="24">
      <c r="B97" s="5">
        <v>3</v>
      </c>
      <c r="C97" s="1" t="s">
        <v>80</v>
      </c>
      <c r="D97" s="1">
        <v>3.13</v>
      </c>
      <c r="E97" s="6">
        <v>18984.261999999999</v>
      </c>
      <c r="G97" s="5">
        <v>3</v>
      </c>
      <c r="H97" s="1" t="s">
        <v>80</v>
      </c>
      <c r="I97" s="1">
        <v>3.1</v>
      </c>
      <c r="J97" s="6">
        <v>17924.3462</v>
      </c>
    </row>
    <row r="98" spans="2:15" ht="24">
      <c r="B98" s="5">
        <v>4</v>
      </c>
      <c r="C98" s="1" t="s">
        <v>81</v>
      </c>
      <c r="D98" s="1">
        <v>2.34</v>
      </c>
      <c r="E98" s="6">
        <v>14231.8199</v>
      </c>
      <c r="G98" s="5">
        <v>4</v>
      </c>
      <c r="H98" s="1" t="s">
        <v>81</v>
      </c>
      <c r="I98" s="1">
        <v>2.85</v>
      </c>
      <c r="J98" s="6">
        <v>16449.137500000001</v>
      </c>
    </row>
    <row r="99" spans="2:15" ht="24">
      <c r="B99" s="5">
        <v>5</v>
      </c>
      <c r="C99" s="1" t="s">
        <v>82</v>
      </c>
      <c r="D99" s="1">
        <v>10.88</v>
      </c>
      <c r="E99" s="6">
        <v>66081.837499999994</v>
      </c>
      <c r="G99" s="5">
        <v>5</v>
      </c>
      <c r="H99" s="1" t="s">
        <v>82</v>
      </c>
      <c r="I99" s="1">
        <v>11.22</v>
      </c>
      <c r="J99" s="6">
        <v>64843.1852</v>
      </c>
    </row>
    <row r="100" spans="2:15" ht="24">
      <c r="B100" s="5">
        <v>6</v>
      </c>
      <c r="C100" s="1" t="s">
        <v>83</v>
      </c>
      <c r="D100" s="1">
        <v>0.95</v>
      </c>
      <c r="E100" s="6">
        <v>5751.0721000000003</v>
      </c>
      <c r="G100" s="5">
        <v>6</v>
      </c>
      <c r="H100" s="1" t="s">
        <v>83</v>
      </c>
      <c r="I100" s="1">
        <v>0.98</v>
      </c>
      <c r="J100" s="6">
        <v>5658.2970999999998</v>
      </c>
    </row>
    <row r="101" spans="2:15" ht="24">
      <c r="B101" s="7">
        <v>7</v>
      </c>
      <c r="C101" s="8" t="s">
        <v>84</v>
      </c>
      <c r="D101" s="8">
        <v>1.64</v>
      </c>
      <c r="E101" s="9">
        <v>9936.6206999999995</v>
      </c>
      <c r="G101" s="7">
        <v>7</v>
      </c>
      <c r="H101" s="8" t="s">
        <v>84</v>
      </c>
      <c r="I101" s="8">
        <v>1.74</v>
      </c>
      <c r="J101" s="9">
        <v>10037.058999999999</v>
      </c>
    </row>
    <row r="102" spans="2:15">
      <c r="B102">
        <v>1.5</v>
      </c>
      <c r="C102" s="10" t="s">
        <v>3</v>
      </c>
      <c r="D102" s="10" t="s">
        <v>4</v>
      </c>
      <c r="G102">
        <v>1.5</v>
      </c>
      <c r="H102" s="10" t="s">
        <v>3</v>
      </c>
      <c r="I102" s="10" t="s">
        <v>6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  <c r="L103" s="14" t="s">
        <v>37</v>
      </c>
      <c r="M103" t="s">
        <v>4</v>
      </c>
      <c r="N103" t="s">
        <v>6</v>
      </c>
      <c r="O103" t="s">
        <v>36</v>
      </c>
    </row>
    <row r="104" spans="2:15" ht="24">
      <c r="B104" s="5">
        <v>1</v>
      </c>
      <c r="C104" s="1" t="s">
        <v>78</v>
      </c>
      <c r="D104" s="1">
        <v>0.2</v>
      </c>
      <c r="E104" s="6">
        <v>8885.9770000000008</v>
      </c>
      <c r="G104" s="5">
        <v>1</v>
      </c>
      <c r="H104" s="1" t="s">
        <v>78</v>
      </c>
      <c r="I104" s="1">
        <v>3.98</v>
      </c>
      <c r="J104" s="6">
        <v>7931.3208000000004</v>
      </c>
      <c r="L104" s="1" t="s">
        <v>78</v>
      </c>
      <c r="M104">
        <f t="shared" ref="M104:M110" si="22">(E113-E104)</f>
        <v>5129.9226999999992</v>
      </c>
      <c r="N104">
        <f t="shared" ref="N104:N110" si="23">(J113-J104)</f>
        <v>5258.8391999999994</v>
      </c>
      <c r="O104">
        <f t="shared" ref="O104:O110" si="24">(N104-M104)/J113</f>
        <v>9.7736873548160356E-3</v>
      </c>
    </row>
    <row r="105" spans="2:15" ht="24">
      <c r="B105" s="5">
        <v>2</v>
      </c>
      <c r="C105" s="1" t="s">
        <v>79</v>
      </c>
      <c r="D105" s="1">
        <v>0.1</v>
      </c>
      <c r="E105" s="6">
        <v>4706.4416000000001</v>
      </c>
      <c r="G105" s="5">
        <v>2</v>
      </c>
      <c r="H105" s="1" t="s">
        <v>79</v>
      </c>
      <c r="I105" s="1">
        <v>2.41</v>
      </c>
      <c r="J105" s="6">
        <v>4790.0843999999997</v>
      </c>
      <c r="L105" s="1" t="s">
        <v>79</v>
      </c>
      <c r="M105">
        <f t="shared" si="22"/>
        <v>5907.9424999999992</v>
      </c>
      <c r="N105">
        <f t="shared" si="23"/>
        <v>5884.3510000000006</v>
      </c>
      <c r="O105">
        <f t="shared" si="24"/>
        <v>-2.2100934724846085E-3</v>
      </c>
    </row>
    <row r="106" spans="2:15" ht="24">
      <c r="B106" s="5">
        <v>3</v>
      </c>
      <c r="C106" s="1" t="s">
        <v>80</v>
      </c>
      <c r="D106" s="1">
        <v>0.19</v>
      </c>
      <c r="E106" s="6">
        <v>8538.5213000000003</v>
      </c>
      <c r="G106" s="5">
        <v>3</v>
      </c>
      <c r="H106" s="1" t="s">
        <v>80</v>
      </c>
      <c r="I106" s="1">
        <v>3.76</v>
      </c>
      <c r="J106" s="6">
        <v>7487.9674999999997</v>
      </c>
      <c r="L106" s="1" t="s">
        <v>80</v>
      </c>
      <c r="M106">
        <f t="shared" si="22"/>
        <v>10421.0615</v>
      </c>
      <c r="N106">
        <f t="shared" si="23"/>
        <v>10487.4758</v>
      </c>
      <c r="O106">
        <f t="shared" si="24"/>
        <v>3.6947239014684199E-3</v>
      </c>
    </row>
    <row r="107" spans="2:15" ht="24">
      <c r="B107" s="5">
        <v>4</v>
      </c>
      <c r="C107" s="1" t="s">
        <v>81</v>
      </c>
      <c r="D107" s="1">
        <v>0.21</v>
      </c>
      <c r="E107" s="6">
        <v>9613.2263999999996</v>
      </c>
      <c r="G107" s="5">
        <v>4</v>
      </c>
      <c r="H107" s="1" t="s">
        <v>81</v>
      </c>
      <c r="I107" s="1">
        <v>5.91</v>
      </c>
      <c r="J107" s="6">
        <v>11759.2546</v>
      </c>
      <c r="L107" s="1" t="s">
        <v>81</v>
      </c>
      <c r="M107">
        <f t="shared" si="22"/>
        <v>4665.1787000000004</v>
      </c>
      <c r="N107">
        <f t="shared" si="23"/>
        <v>4736.1611000000012</v>
      </c>
      <c r="O107">
        <f t="shared" si="24"/>
        <v>4.303159210470869E-3</v>
      </c>
    </row>
    <row r="108" spans="2:15" ht="24">
      <c r="B108" s="5">
        <v>5</v>
      </c>
      <c r="C108" s="1" t="s">
        <v>82</v>
      </c>
      <c r="D108" s="1">
        <v>1.18</v>
      </c>
      <c r="E108" s="6">
        <v>53377.211799999997</v>
      </c>
      <c r="G108" s="5">
        <v>5</v>
      </c>
      <c r="H108" s="1" t="s">
        <v>82</v>
      </c>
      <c r="I108" s="1">
        <v>26.22</v>
      </c>
      <c r="J108" s="6">
        <v>52183.9516</v>
      </c>
      <c r="L108" s="1" t="s">
        <v>82</v>
      </c>
      <c r="M108">
        <f t="shared" si="22"/>
        <v>12741.748</v>
      </c>
      <c r="N108">
        <f t="shared" si="23"/>
        <v>12707.130799999999</v>
      </c>
      <c r="O108">
        <f t="shared" si="24"/>
        <v>-5.3346621322501774E-4</v>
      </c>
    </row>
    <row r="109" spans="2:15" ht="24">
      <c r="B109" s="5">
        <v>6</v>
      </c>
      <c r="C109" s="1" t="s">
        <v>83</v>
      </c>
      <c r="D109" s="1">
        <v>0.05</v>
      </c>
      <c r="E109" s="6">
        <v>2068.8474000000001</v>
      </c>
      <c r="G109" s="5">
        <v>6</v>
      </c>
      <c r="H109" s="1" t="s">
        <v>83</v>
      </c>
      <c r="I109" s="1">
        <v>1.02</v>
      </c>
      <c r="J109" s="6">
        <v>2032.0265999999999</v>
      </c>
      <c r="L109" s="1" t="s">
        <v>83</v>
      </c>
      <c r="M109">
        <f t="shared" si="22"/>
        <v>3681.5148999999997</v>
      </c>
      <c r="N109">
        <f t="shared" si="23"/>
        <v>3646.7267999999995</v>
      </c>
      <c r="O109">
        <f t="shared" si="24"/>
        <v>-6.1260099795846417E-3</v>
      </c>
    </row>
    <row r="110" spans="2:15" ht="24">
      <c r="B110" s="7">
        <v>7</v>
      </c>
      <c r="C110" s="8" t="s">
        <v>84</v>
      </c>
      <c r="D110" s="8">
        <v>7.0000000000000007E-2</v>
      </c>
      <c r="E110" s="9">
        <v>3183.9274</v>
      </c>
      <c r="G110" s="7">
        <v>7</v>
      </c>
      <c r="H110" s="8" t="s">
        <v>84</v>
      </c>
      <c r="I110" s="8">
        <v>1.7</v>
      </c>
      <c r="J110" s="9">
        <v>3379.5990999999999</v>
      </c>
      <c r="L110" s="8" t="s">
        <v>84</v>
      </c>
      <c r="M110">
        <f t="shared" si="22"/>
        <v>6761.7638999999999</v>
      </c>
      <c r="N110">
        <f t="shared" si="23"/>
        <v>6667.58</v>
      </c>
      <c r="O110">
        <f t="shared" si="24"/>
        <v>-9.3741635400925623E-3</v>
      </c>
    </row>
    <row r="111" spans="2:15">
      <c r="B111">
        <v>1.5</v>
      </c>
      <c r="C111" s="10" t="s">
        <v>5</v>
      </c>
      <c r="D111" s="10" t="s">
        <v>4</v>
      </c>
      <c r="G111">
        <v>1.5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78</v>
      </c>
      <c r="D113" s="1">
        <v>2.31</v>
      </c>
      <c r="E113" s="6">
        <v>14015.8997</v>
      </c>
      <c r="G113" s="5">
        <v>1</v>
      </c>
      <c r="H113" s="1" t="s">
        <v>78</v>
      </c>
      <c r="I113" s="1">
        <v>2.2799999999999998</v>
      </c>
      <c r="J113" s="6">
        <v>13190.16</v>
      </c>
    </row>
    <row r="114" spans="2:15" ht="24">
      <c r="B114" s="5">
        <v>2</v>
      </c>
      <c r="C114" s="1" t="s">
        <v>79</v>
      </c>
      <c r="D114" s="1">
        <v>1.75</v>
      </c>
      <c r="E114" s="6">
        <v>10614.384099999999</v>
      </c>
      <c r="G114" s="5">
        <v>2</v>
      </c>
      <c r="H114" s="1" t="s">
        <v>79</v>
      </c>
      <c r="I114" s="1">
        <v>1.84</v>
      </c>
      <c r="J114" s="6">
        <v>10674.4354</v>
      </c>
    </row>
    <row r="115" spans="2:15" ht="24">
      <c r="B115" s="5">
        <v>3</v>
      </c>
      <c r="C115" s="1" t="s">
        <v>80</v>
      </c>
      <c r="D115" s="1">
        <v>3.12</v>
      </c>
      <c r="E115" s="6">
        <v>18959.5828</v>
      </c>
      <c r="G115" s="5">
        <v>3</v>
      </c>
      <c r="H115" s="1" t="s">
        <v>80</v>
      </c>
      <c r="I115" s="1">
        <v>3.1</v>
      </c>
      <c r="J115" s="6">
        <v>17975.443299999999</v>
      </c>
    </row>
    <row r="116" spans="2:15" ht="24">
      <c r="B116" s="5">
        <v>4</v>
      </c>
      <c r="C116" s="1" t="s">
        <v>81</v>
      </c>
      <c r="D116" s="1">
        <v>2.35</v>
      </c>
      <c r="E116" s="6">
        <v>14278.4051</v>
      </c>
      <c r="G116" s="5">
        <v>4</v>
      </c>
      <c r="H116" s="1" t="s">
        <v>81</v>
      </c>
      <c r="I116" s="1">
        <v>2.85</v>
      </c>
      <c r="J116" s="6">
        <v>16495.415700000001</v>
      </c>
    </row>
    <row r="117" spans="2:15" ht="24">
      <c r="B117" s="5">
        <v>5</v>
      </c>
      <c r="C117" s="1" t="s">
        <v>82</v>
      </c>
      <c r="D117" s="1">
        <v>10.89</v>
      </c>
      <c r="E117" s="6">
        <v>66118.959799999997</v>
      </c>
      <c r="G117" s="5">
        <v>5</v>
      </c>
      <c r="H117" s="1" t="s">
        <v>82</v>
      </c>
      <c r="I117" s="1">
        <v>11.21</v>
      </c>
      <c r="J117" s="6">
        <v>64891.082399999999</v>
      </c>
    </row>
    <row r="118" spans="2:15" ht="24">
      <c r="B118" s="5">
        <v>6</v>
      </c>
      <c r="C118" s="1" t="s">
        <v>83</v>
      </c>
      <c r="D118" s="1">
        <v>0.95</v>
      </c>
      <c r="E118" s="6">
        <v>5750.3622999999998</v>
      </c>
      <c r="G118" s="5">
        <v>6</v>
      </c>
      <c r="H118" s="1" t="s">
        <v>83</v>
      </c>
      <c r="I118" s="1">
        <v>0.98</v>
      </c>
      <c r="J118" s="6">
        <v>5678.7533999999996</v>
      </c>
    </row>
    <row r="119" spans="2:15" ht="24">
      <c r="B119" s="7">
        <v>7</v>
      </c>
      <c r="C119" s="8" t="s">
        <v>84</v>
      </c>
      <c r="D119" s="8">
        <v>1.64</v>
      </c>
      <c r="E119" s="9">
        <v>9945.6913000000004</v>
      </c>
      <c r="G119" s="7">
        <v>7</v>
      </c>
      <c r="H119" s="8" t="s">
        <v>84</v>
      </c>
      <c r="I119" s="8">
        <v>1.74</v>
      </c>
      <c r="J119" s="9">
        <v>10047.179099999999</v>
      </c>
    </row>
    <row r="120" spans="2:15">
      <c r="B120">
        <v>1.75</v>
      </c>
      <c r="C120" s="10" t="s">
        <v>3</v>
      </c>
      <c r="D120" s="10" t="s">
        <v>4</v>
      </c>
      <c r="G120">
        <v>1.75</v>
      </c>
      <c r="H120" s="10" t="s">
        <v>3</v>
      </c>
      <c r="I120" s="10" t="s">
        <v>6</v>
      </c>
    </row>
    <row r="121" spans="2:15">
      <c r="B121" s="2"/>
      <c r="C121" s="3" t="s">
        <v>0</v>
      </c>
      <c r="D121" s="3" t="s">
        <v>1</v>
      </c>
      <c r="E121" s="4" t="s">
        <v>2</v>
      </c>
      <c r="G121" s="2"/>
      <c r="H121" s="3" t="s">
        <v>0</v>
      </c>
      <c r="I121" s="3" t="s">
        <v>1</v>
      </c>
      <c r="J121" s="4" t="s">
        <v>2</v>
      </c>
      <c r="L121" s="14" t="s">
        <v>37</v>
      </c>
      <c r="M121" t="s">
        <v>4</v>
      </c>
      <c r="N121" t="s">
        <v>6</v>
      </c>
      <c r="O121" t="s">
        <v>36</v>
      </c>
    </row>
    <row r="122" spans="2:15" ht="24">
      <c r="B122" s="5">
        <v>1</v>
      </c>
      <c r="C122" s="1" t="s">
        <v>78</v>
      </c>
      <c r="D122" s="1">
        <v>0.2</v>
      </c>
      <c r="E122" s="6">
        <v>8823.7365000000009</v>
      </c>
      <c r="G122" s="5">
        <v>1</v>
      </c>
      <c r="H122" s="1" t="s">
        <v>78</v>
      </c>
      <c r="I122" s="1">
        <v>3.97</v>
      </c>
      <c r="J122" s="6">
        <v>7856.9359000000004</v>
      </c>
      <c r="L122" s="1" t="s">
        <v>78</v>
      </c>
      <c r="M122">
        <f t="shared" ref="M122:M128" si="25">(E131-E122)</f>
        <v>5338.6843999999983</v>
      </c>
      <c r="N122">
        <f t="shared" ref="N122:N128" si="26">(J131-J122)</f>
        <v>5478.8672999999999</v>
      </c>
      <c r="O122">
        <f t="shared" ref="O122:O128" si="27">(N122-M122)/J131</f>
        <v>1.051177029966981E-2</v>
      </c>
    </row>
    <row r="123" spans="2:15" ht="24">
      <c r="B123" s="5">
        <v>2</v>
      </c>
      <c r="C123" s="1" t="s">
        <v>79</v>
      </c>
      <c r="D123" s="1">
        <v>0.1</v>
      </c>
      <c r="E123" s="6">
        <v>4603.3674000000001</v>
      </c>
      <c r="G123" s="5">
        <v>2</v>
      </c>
      <c r="H123" s="1" t="s">
        <v>79</v>
      </c>
      <c r="I123" s="1">
        <v>2.38</v>
      </c>
      <c r="J123" s="6">
        <v>4700.0595999999996</v>
      </c>
      <c r="L123" s="1" t="s">
        <v>79</v>
      </c>
      <c r="M123">
        <f t="shared" si="25"/>
        <v>6047.9391000000005</v>
      </c>
      <c r="N123">
        <f t="shared" si="26"/>
        <v>6028.1063000000004</v>
      </c>
      <c r="O123">
        <f t="shared" si="27"/>
        <v>-1.8486664155706368E-3</v>
      </c>
    </row>
    <row r="124" spans="2:15" ht="24">
      <c r="B124" s="5">
        <v>3</v>
      </c>
      <c r="C124" s="1" t="s">
        <v>80</v>
      </c>
      <c r="D124" s="1">
        <v>0.19</v>
      </c>
      <c r="E124" s="6">
        <v>8397.5897999999997</v>
      </c>
      <c r="G124" s="5">
        <v>3</v>
      </c>
      <c r="H124" s="1" t="s">
        <v>80</v>
      </c>
      <c r="I124" s="1">
        <v>3.72</v>
      </c>
      <c r="J124" s="6">
        <v>7362.5598</v>
      </c>
      <c r="L124" s="1" t="s">
        <v>80</v>
      </c>
      <c r="M124">
        <f t="shared" si="25"/>
        <v>10675.634700000001</v>
      </c>
      <c r="N124">
        <f t="shared" si="26"/>
        <v>10758.671000000002</v>
      </c>
      <c r="O124">
        <f t="shared" si="27"/>
        <v>4.5822660125272264E-3</v>
      </c>
    </row>
    <row r="125" spans="2:15" ht="24">
      <c r="B125" s="5">
        <v>4</v>
      </c>
      <c r="C125" s="1" t="s">
        <v>81</v>
      </c>
      <c r="D125" s="1">
        <v>0.21</v>
      </c>
      <c r="E125" s="6">
        <v>9572.9909000000007</v>
      </c>
      <c r="G125" s="5">
        <v>4</v>
      </c>
      <c r="H125" s="1" t="s">
        <v>81</v>
      </c>
      <c r="I125" s="1">
        <v>5.92</v>
      </c>
      <c r="J125" s="6">
        <v>11719.5015</v>
      </c>
      <c r="L125" s="1" t="s">
        <v>81</v>
      </c>
      <c r="M125">
        <f t="shared" si="25"/>
        <v>4838.9249</v>
      </c>
      <c r="N125">
        <f t="shared" si="26"/>
        <v>5007.8413999999993</v>
      </c>
      <c r="O125">
        <f t="shared" si="27"/>
        <v>1.0098226658580626E-2</v>
      </c>
    </row>
    <row r="126" spans="2:15" ht="24">
      <c r="B126" s="5">
        <v>5</v>
      </c>
      <c r="C126" s="1" t="s">
        <v>82</v>
      </c>
      <c r="D126" s="1">
        <v>1.19</v>
      </c>
      <c r="E126" s="6">
        <v>53275.711199999998</v>
      </c>
      <c r="G126" s="5">
        <v>5</v>
      </c>
      <c r="H126" s="1" t="s">
        <v>82</v>
      </c>
      <c r="I126" s="1">
        <v>26.29</v>
      </c>
      <c r="J126" s="6">
        <v>52016.9424</v>
      </c>
      <c r="L126" s="1" t="s">
        <v>82</v>
      </c>
      <c r="M126">
        <f t="shared" si="25"/>
        <v>13243.948200000006</v>
      </c>
      <c r="N126">
        <f t="shared" si="26"/>
        <v>13300.598899999997</v>
      </c>
      <c r="O126">
        <f t="shared" si="27"/>
        <v>8.6731219321005046E-4</v>
      </c>
    </row>
    <row r="127" spans="2:15" ht="24">
      <c r="B127" s="5">
        <v>6</v>
      </c>
      <c r="C127" s="1" t="s">
        <v>83</v>
      </c>
      <c r="D127" s="1">
        <v>0.05</v>
      </c>
      <c r="E127" s="6">
        <v>2040.4536000000001</v>
      </c>
      <c r="G127" s="5">
        <v>6</v>
      </c>
      <c r="H127" s="1" t="s">
        <v>83</v>
      </c>
      <c r="I127" s="1">
        <v>1.02</v>
      </c>
      <c r="J127" s="6">
        <v>2021.0881999999999</v>
      </c>
      <c r="L127" s="1" t="s">
        <v>83</v>
      </c>
      <c r="M127">
        <f t="shared" si="25"/>
        <v>3751.8257000000003</v>
      </c>
      <c r="N127">
        <f t="shared" si="26"/>
        <v>3692.3505999999998</v>
      </c>
      <c r="O127">
        <f t="shared" si="27"/>
        <v>-1.0409685319461296E-2</v>
      </c>
    </row>
    <row r="128" spans="2:15" ht="24">
      <c r="B128" s="7">
        <v>7</v>
      </c>
      <c r="C128" s="8" t="s">
        <v>84</v>
      </c>
      <c r="D128" s="8">
        <v>7.0000000000000007E-2</v>
      </c>
      <c r="E128" s="9">
        <v>3146.7896000000001</v>
      </c>
      <c r="G128" s="7">
        <v>7</v>
      </c>
      <c r="H128" s="8" t="s">
        <v>84</v>
      </c>
      <c r="I128" s="8">
        <v>1.7</v>
      </c>
      <c r="J128" s="9">
        <v>3360.8362000000002</v>
      </c>
      <c r="L128" s="8" t="s">
        <v>84</v>
      </c>
      <c r="M128">
        <f t="shared" si="25"/>
        <v>6859.1384999999991</v>
      </c>
      <c r="N128">
        <f t="shared" si="26"/>
        <v>6774.613800000001</v>
      </c>
      <c r="O128">
        <f t="shared" si="27"/>
        <v>-8.339511319181498E-3</v>
      </c>
    </row>
    <row r="129" spans="2:10">
      <c r="B129">
        <v>1.75</v>
      </c>
      <c r="C129" s="10" t="s">
        <v>5</v>
      </c>
      <c r="D129" s="10" t="s">
        <v>4</v>
      </c>
      <c r="G129">
        <v>1.75</v>
      </c>
      <c r="H129" s="10" t="s">
        <v>5</v>
      </c>
      <c r="I129" s="10" t="s">
        <v>6</v>
      </c>
    </row>
    <row r="130" spans="2:10">
      <c r="B130" s="2"/>
      <c r="C130" s="3" t="s">
        <v>0</v>
      </c>
      <c r="D130" s="3" t="s">
        <v>1</v>
      </c>
      <c r="E130" s="4" t="s">
        <v>2</v>
      </c>
      <c r="G130" s="2"/>
      <c r="H130" s="3" t="s">
        <v>0</v>
      </c>
      <c r="I130" s="3" t="s">
        <v>1</v>
      </c>
      <c r="J130" s="4" t="s">
        <v>2</v>
      </c>
    </row>
    <row r="131" spans="2:10" ht="24">
      <c r="B131" s="5">
        <v>1</v>
      </c>
      <c r="C131" s="1" t="s">
        <v>78</v>
      </c>
      <c r="D131" s="1">
        <v>2.3199999999999998</v>
      </c>
      <c r="E131" s="6">
        <v>14162.420899999999</v>
      </c>
      <c r="G131" s="5">
        <v>1</v>
      </c>
      <c r="H131" s="1" t="s">
        <v>78</v>
      </c>
      <c r="I131" s="1">
        <v>2.2799999999999998</v>
      </c>
      <c r="J131" s="6">
        <v>13335.8032</v>
      </c>
    </row>
    <row r="132" spans="2:10" ht="24">
      <c r="B132" s="5">
        <v>2</v>
      </c>
      <c r="C132" s="1" t="s">
        <v>79</v>
      </c>
      <c r="D132" s="1">
        <v>1.74</v>
      </c>
      <c r="E132" s="6">
        <v>10651.306500000001</v>
      </c>
      <c r="G132" s="5">
        <v>2</v>
      </c>
      <c r="H132" s="1" t="s">
        <v>79</v>
      </c>
      <c r="I132" s="1">
        <v>1.84</v>
      </c>
      <c r="J132" s="6">
        <v>10728.1659</v>
      </c>
    </row>
    <row r="133" spans="2:10" ht="24">
      <c r="B133" s="5">
        <v>3</v>
      </c>
      <c r="C133" s="1" t="s">
        <v>80</v>
      </c>
      <c r="D133" s="1">
        <v>3.12</v>
      </c>
      <c r="E133" s="6">
        <v>19073.2245</v>
      </c>
      <c r="G133" s="5">
        <v>3</v>
      </c>
      <c r="H133" s="1" t="s">
        <v>80</v>
      </c>
      <c r="I133" s="1">
        <v>3.1</v>
      </c>
      <c r="J133" s="6">
        <v>18121.230800000001</v>
      </c>
    </row>
    <row r="134" spans="2:10" ht="24">
      <c r="B134" s="5">
        <v>4</v>
      </c>
      <c r="C134" s="1" t="s">
        <v>81</v>
      </c>
      <c r="D134" s="1">
        <v>2.36</v>
      </c>
      <c r="E134" s="6">
        <v>14411.915800000001</v>
      </c>
      <c r="G134" s="5">
        <v>4</v>
      </c>
      <c r="H134" s="1" t="s">
        <v>81</v>
      </c>
      <c r="I134" s="1">
        <v>2.87</v>
      </c>
      <c r="J134" s="6">
        <v>16727.3429</v>
      </c>
    </row>
    <row r="135" spans="2:10" ht="24">
      <c r="B135" s="5">
        <v>5</v>
      </c>
      <c r="C135" s="1" t="s">
        <v>82</v>
      </c>
      <c r="D135" s="1">
        <v>10.88</v>
      </c>
      <c r="E135" s="6">
        <v>66519.659400000004</v>
      </c>
      <c r="G135" s="5">
        <v>5</v>
      </c>
      <c r="H135" s="1" t="s">
        <v>82</v>
      </c>
      <c r="I135" s="1">
        <v>11.19</v>
      </c>
      <c r="J135" s="6">
        <v>65317.541299999997</v>
      </c>
    </row>
    <row r="136" spans="2:10" ht="24">
      <c r="B136" s="5">
        <v>6</v>
      </c>
      <c r="C136" s="1" t="s">
        <v>83</v>
      </c>
      <c r="D136" s="1">
        <v>0.95</v>
      </c>
      <c r="E136" s="6">
        <v>5792.2793000000001</v>
      </c>
      <c r="G136" s="5">
        <v>6</v>
      </c>
      <c r="H136" s="1" t="s">
        <v>83</v>
      </c>
      <c r="I136" s="1">
        <v>0.98</v>
      </c>
      <c r="J136" s="6">
        <v>5713.4387999999999</v>
      </c>
    </row>
    <row r="137" spans="2:10" ht="24">
      <c r="B137" s="7">
        <v>7</v>
      </c>
      <c r="C137" s="8" t="s">
        <v>84</v>
      </c>
      <c r="D137" s="8">
        <v>1.64</v>
      </c>
      <c r="E137" s="9">
        <v>10005.928099999999</v>
      </c>
      <c r="G137" s="7">
        <v>7</v>
      </c>
      <c r="H137" s="8" t="s">
        <v>84</v>
      </c>
      <c r="I137" s="8">
        <v>1.74</v>
      </c>
      <c r="J137" s="9">
        <v>10135.450000000001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CE8E1-5C3A-4D55-ACC3-EC5214EF14E1}">
  <dimension ref="A1:Y137"/>
  <sheetViews>
    <sheetView topLeftCell="A116" zoomScale="85" zoomScaleNormal="85" workbookViewId="0">
      <selection activeCell="R13" sqref="R13:Y20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78</v>
      </c>
      <c r="D14" s="1">
        <v>3.12</v>
      </c>
      <c r="E14" s="6">
        <v>12252.5846</v>
      </c>
      <c r="F14" s="12"/>
      <c r="G14" s="5">
        <v>1</v>
      </c>
      <c r="H14" s="1" t="s">
        <v>78</v>
      </c>
      <c r="I14" s="1">
        <v>3.1</v>
      </c>
      <c r="J14" s="6">
        <v>11379.4727</v>
      </c>
      <c r="L14" s="1" t="s">
        <v>78</v>
      </c>
      <c r="M14">
        <f t="shared" ref="M14:M20" si="0">(E23-E14)</f>
        <v>1667.6636999999992</v>
      </c>
      <c r="N14">
        <f t="shared" ref="N14:N20" si="1">(J23-J14)</f>
        <v>1664.8829999999998</v>
      </c>
      <c r="O14">
        <f t="shared" ref="O14:O20" si="2">(N14-M14)/J23</f>
        <v>-2.1317265980406701E-4</v>
      </c>
      <c r="R14" s="1" t="s">
        <v>78</v>
      </c>
      <c r="S14">
        <f t="shared" ref="S14:S20" si="3">O14</f>
        <v>-2.1317265980406701E-4</v>
      </c>
      <c r="T14">
        <f t="shared" ref="T14:T20" si="4">O32</f>
        <v>6.2804990470494918E-4</v>
      </c>
      <c r="U14">
        <f t="shared" ref="U14:U20" si="5">O50</f>
        <v>-4.2535726238978385E-3</v>
      </c>
      <c r="V14">
        <f t="shared" ref="V14:V20" si="6">O68</f>
        <v>1.2967149843856991E-3</v>
      </c>
      <c r="W14">
        <f t="shared" ref="W14:W20" si="7">O86</f>
        <v>2.1885832658995352E-2</v>
      </c>
      <c r="X14">
        <f t="shared" ref="X14:X20" si="8">O104</f>
        <v>1.2103837583368584E-2</v>
      </c>
      <c r="Y14">
        <f t="shared" ref="Y14:Y20" si="9">O122</f>
        <v>1.1624481954065666E-2</v>
      </c>
    </row>
    <row r="15" spans="1:25" ht="24">
      <c r="B15" s="5">
        <v>2</v>
      </c>
      <c r="C15" s="1" t="s">
        <v>79</v>
      </c>
      <c r="D15" s="1">
        <v>2.12</v>
      </c>
      <c r="E15" s="6">
        <v>8313.4595000000008</v>
      </c>
      <c r="F15" s="12"/>
      <c r="G15" s="5">
        <v>2</v>
      </c>
      <c r="H15" s="1" t="s">
        <v>79</v>
      </c>
      <c r="I15" s="1">
        <v>2.2599999999999998</v>
      </c>
      <c r="J15" s="6">
        <v>8300.7764999999999</v>
      </c>
      <c r="L15" s="1" t="s">
        <v>79</v>
      </c>
      <c r="M15">
        <f t="shared" si="0"/>
        <v>2571.2741999999998</v>
      </c>
      <c r="N15">
        <f t="shared" si="1"/>
        <v>2500.7376000000004</v>
      </c>
      <c r="O15">
        <f t="shared" si="2"/>
        <v>-6.5302511617329143E-3</v>
      </c>
      <c r="R15" s="1" t="s">
        <v>79</v>
      </c>
      <c r="S15">
        <f t="shared" si="3"/>
        <v>-6.5302511617329143E-3</v>
      </c>
      <c r="T15">
        <f t="shared" si="4"/>
        <v>-7.5979968741797608E-3</v>
      </c>
      <c r="U15">
        <f t="shared" si="5"/>
        <v>-8.2799832003037435E-3</v>
      </c>
      <c r="V15">
        <f t="shared" si="6"/>
        <v>-9.0306016090963594E-3</v>
      </c>
      <c r="W15">
        <f t="shared" si="7"/>
        <v>6.571596989938238E-3</v>
      </c>
      <c r="X15">
        <f t="shared" si="8"/>
        <v>2.8596924084463141E-3</v>
      </c>
      <c r="Y15">
        <f t="shared" si="9"/>
        <v>1.6819688953666797E-3</v>
      </c>
    </row>
    <row r="16" spans="1:25" ht="24">
      <c r="B16" s="5">
        <v>3</v>
      </c>
      <c r="C16" s="1" t="s">
        <v>80</v>
      </c>
      <c r="D16" s="1">
        <v>3.74</v>
      </c>
      <c r="E16" s="6">
        <v>14684.4118</v>
      </c>
      <c r="F16" s="12"/>
      <c r="G16" s="5">
        <v>3</v>
      </c>
      <c r="H16" s="1" t="s">
        <v>80</v>
      </c>
      <c r="I16" s="1">
        <v>3.69</v>
      </c>
      <c r="J16" s="6">
        <v>13529.6716</v>
      </c>
      <c r="L16" s="1" t="s">
        <v>80</v>
      </c>
      <c r="M16">
        <f t="shared" si="0"/>
        <v>4749.6136999999999</v>
      </c>
      <c r="N16">
        <f t="shared" si="1"/>
        <v>4707.2927</v>
      </c>
      <c r="O16">
        <f t="shared" si="2"/>
        <v>-2.3206164854969813E-3</v>
      </c>
      <c r="R16" s="1" t="s">
        <v>80</v>
      </c>
      <c r="S16">
        <f t="shared" si="3"/>
        <v>-2.3206164854969813E-3</v>
      </c>
      <c r="T16">
        <f t="shared" si="4"/>
        <v>-1.0027368489324466E-3</v>
      </c>
      <c r="U16">
        <f t="shared" si="5"/>
        <v>-3.7761223235643843E-3</v>
      </c>
      <c r="V16">
        <f t="shared" si="6"/>
        <v>-2.1161413294739752E-3</v>
      </c>
      <c r="W16">
        <f t="shared" si="7"/>
        <v>1.2957263585725113E-2</v>
      </c>
      <c r="X16">
        <f t="shared" si="8"/>
        <v>1.0825818760664281E-2</v>
      </c>
      <c r="Y16">
        <f t="shared" si="9"/>
        <v>1.2354551165726004E-2</v>
      </c>
    </row>
    <row r="17" spans="2:25" ht="24">
      <c r="B17" s="5">
        <v>4</v>
      </c>
      <c r="C17" s="1" t="s">
        <v>81</v>
      </c>
      <c r="D17" s="1">
        <v>3.29</v>
      </c>
      <c r="E17" s="6">
        <v>12912.2801</v>
      </c>
      <c r="F17" s="12"/>
      <c r="G17" s="5">
        <v>4</v>
      </c>
      <c r="H17" s="1" t="s">
        <v>81</v>
      </c>
      <c r="I17" s="1">
        <v>4.09</v>
      </c>
      <c r="J17" s="6">
        <v>14978.0101</v>
      </c>
      <c r="L17" s="1" t="s">
        <v>81</v>
      </c>
      <c r="M17">
        <f t="shared" si="0"/>
        <v>1496.9109000000008</v>
      </c>
      <c r="N17">
        <f t="shared" si="1"/>
        <v>1548.6026999999995</v>
      </c>
      <c r="O17">
        <f t="shared" si="2"/>
        <v>3.1277915581103648E-3</v>
      </c>
      <c r="R17" s="1" t="s">
        <v>81</v>
      </c>
      <c r="S17">
        <f t="shared" si="3"/>
        <v>3.1277915581103648E-3</v>
      </c>
      <c r="T17">
        <f t="shared" si="4"/>
        <v>5.304338032323829E-3</v>
      </c>
      <c r="U17">
        <f t="shared" si="5"/>
        <v>-5.864838784082547E-3</v>
      </c>
      <c r="V17">
        <f t="shared" si="6"/>
        <v>5.2372018462430768E-3</v>
      </c>
      <c r="W17">
        <f t="shared" si="7"/>
        <v>1.7078910669177765E-2</v>
      </c>
      <c r="X17">
        <f t="shared" si="8"/>
        <v>1.4636155190969712E-2</v>
      </c>
      <c r="Y17">
        <f t="shared" si="9"/>
        <v>1.459660909430399E-2</v>
      </c>
    </row>
    <row r="18" spans="2:25" ht="24">
      <c r="B18" s="5">
        <v>5</v>
      </c>
      <c r="C18" s="1" t="s">
        <v>82</v>
      </c>
      <c r="D18" s="1">
        <v>16.21</v>
      </c>
      <c r="E18" s="6">
        <v>63728.583500000001</v>
      </c>
      <c r="F18" s="12"/>
      <c r="G18" s="5">
        <v>5</v>
      </c>
      <c r="H18" s="1" t="s">
        <v>82</v>
      </c>
      <c r="I18" s="1">
        <v>17.13</v>
      </c>
      <c r="J18" s="6">
        <v>62780.758800000003</v>
      </c>
      <c r="L18" s="1" t="s">
        <v>82</v>
      </c>
      <c r="M18">
        <f t="shared" si="0"/>
        <v>3537.6200000000026</v>
      </c>
      <c r="N18">
        <f t="shared" si="1"/>
        <v>3572.591800000002</v>
      </c>
      <c r="O18">
        <f t="shared" si="2"/>
        <v>5.2705401737466063E-4</v>
      </c>
      <c r="R18" s="1" t="s">
        <v>82</v>
      </c>
      <c r="S18">
        <f t="shared" si="3"/>
        <v>5.2705401737466063E-4</v>
      </c>
      <c r="T18">
        <f t="shared" si="4"/>
        <v>2.5462340716264588E-3</v>
      </c>
      <c r="U18">
        <f t="shared" si="5"/>
        <v>-4.5800170400200442E-3</v>
      </c>
      <c r="V18">
        <f t="shared" si="6"/>
        <v>1.8983172944141505E-3</v>
      </c>
      <c r="W18">
        <f t="shared" si="7"/>
        <v>8.7531620328528889E-3</v>
      </c>
      <c r="X18">
        <f t="shared" si="8"/>
        <v>6.077231506693679E-3</v>
      </c>
      <c r="Y18">
        <f t="shared" si="9"/>
        <v>5.8907037150519922E-3</v>
      </c>
    </row>
    <row r="19" spans="2:25" ht="24">
      <c r="B19" s="5">
        <v>6</v>
      </c>
      <c r="C19" s="1" t="s">
        <v>83</v>
      </c>
      <c r="D19" s="1">
        <v>0.94</v>
      </c>
      <c r="E19" s="6">
        <v>3688.0617000000002</v>
      </c>
      <c r="F19" s="12"/>
      <c r="G19" s="5">
        <v>6</v>
      </c>
      <c r="H19" s="1" t="s">
        <v>83</v>
      </c>
      <c r="I19" s="1">
        <v>1</v>
      </c>
      <c r="J19" s="6">
        <v>3655.1945000000001</v>
      </c>
      <c r="L19" s="1" t="s">
        <v>83</v>
      </c>
      <c r="M19">
        <f t="shared" si="0"/>
        <v>2184.1035000000002</v>
      </c>
      <c r="N19">
        <f t="shared" si="1"/>
        <v>2153.1772999999998</v>
      </c>
      <c r="O19">
        <f t="shared" si="2"/>
        <v>-5.324418109736077E-3</v>
      </c>
      <c r="R19" s="1" t="s">
        <v>83</v>
      </c>
      <c r="S19">
        <f t="shared" si="3"/>
        <v>-5.324418109736077E-3</v>
      </c>
      <c r="T19">
        <f t="shared" si="4"/>
        <v>-4.0355063911126634E-3</v>
      </c>
      <c r="U19">
        <f t="shared" si="5"/>
        <v>-1.1180228370397114E-2</v>
      </c>
      <c r="V19">
        <f t="shared" si="6"/>
        <v>-1.1777844154393683E-2</v>
      </c>
      <c r="W19">
        <f t="shared" si="7"/>
        <v>-7.7218327397690829E-4</v>
      </c>
      <c r="X19">
        <f t="shared" si="8"/>
        <v>1.9502702789537545E-3</v>
      </c>
      <c r="Y19">
        <f t="shared" si="9"/>
        <v>-4.1463357607211086E-3</v>
      </c>
    </row>
    <row r="20" spans="2:25" ht="24">
      <c r="B20" s="7">
        <v>7</v>
      </c>
      <c r="C20" s="8" t="s">
        <v>84</v>
      </c>
      <c r="D20" s="8">
        <v>1.59</v>
      </c>
      <c r="E20" s="9">
        <v>6263.8127999999997</v>
      </c>
      <c r="F20" s="12"/>
      <c r="G20" s="7">
        <v>7</v>
      </c>
      <c r="H20" s="8" t="s">
        <v>84</v>
      </c>
      <c r="I20" s="8">
        <v>1.73</v>
      </c>
      <c r="J20" s="9">
        <v>6351.4712</v>
      </c>
      <c r="L20" s="8" t="s">
        <v>84</v>
      </c>
      <c r="M20">
        <f t="shared" si="0"/>
        <v>3888.9711000000007</v>
      </c>
      <c r="N20">
        <f t="shared" si="1"/>
        <v>3866.5836999999992</v>
      </c>
      <c r="O20">
        <f t="shared" si="2"/>
        <v>-2.1909649359978908E-3</v>
      </c>
      <c r="R20" s="8" t="s">
        <v>84</v>
      </c>
      <c r="S20">
        <f t="shared" si="3"/>
        <v>-2.1909649359978908E-3</v>
      </c>
      <c r="T20">
        <f t="shared" si="4"/>
        <v>7.2385526905349804E-4</v>
      </c>
      <c r="U20">
        <f t="shared" si="5"/>
        <v>-1.1675022049517668E-2</v>
      </c>
      <c r="V20">
        <f t="shared" si="6"/>
        <v>-8.9633992613904496E-3</v>
      </c>
      <c r="W20">
        <f t="shared" si="7"/>
        <v>1.1721624527172463E-3</v>
      </c>
      <c r="X20">
        <f t="shared" si="8"/>
        <v>7.2381049130369451E-3</v>
      </c>
      <c r="Y20">
        <f t="shared" si="9"/>
        <v>4.6500567733626765E-3</v>
      </c>
    </row>
    <row r="21" spans="2:25">
      <c r="B21">
        <v>0.25</v>
      </c>
      <c r="C21" s="10" t="s">
        <v>5</v>
      </c>
      <c r="D21" s="10" t="s">
        <v>4</v>
      </c>
      <c r="E21" s="10"/>
      <c r="F21" s="10"/>
      <c r="G21">
        <v>0.25</v>
      </c>
      <c r="H21" s="10" t="s">
        <v>5</v>
      </c>
      <c r="I21" s="10" t="s">
        <v>6</v>
      </c>
      <c r="J21" s="10"/>
    </row>
    <row r="22" spans="2:2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25" ht="24">
      <c r="B23" s="5">
        <v>1</v>
      </c>
      <c r="C23" s="1" t="s">
        <v>78</v>
      </c>
      <c r="D23" s="1">
        <v>2.2599999999999998</v>
      </c>
      <c r="E23" s="6">
        <v>13920.248299999999</v>
      </c>
      <c r="G23" s="5">
        <v>1</v>
      </c>
      <c r="H23" s="1" t="s">
        <v>78</v>
      </c>
      <c r="I23" s="1">
        <v>2.2200000000000002</v>
      </c>
      <c r="J23" s="6">
        <v>13044.3557</v>
      </c>
    </row>
    <row r="24" spans="2:25" ht="24">
      <c r="B24" s="5">
        <v>2</v>
      </c>
      <c r="C24" s="1" t="s">
        <v>79</v>
      </c>
      <c r="D24" s="1">
        <v>1.76</v>
      </c>
      <c r="E24" s="6">
        <v>10884.733700000001</v>
      </c>
      <c r="G24" s="5">
        <v>2</v>
      </c>
      <c r="H24" s="1" t="s">
        <v>79</v>
      </c>
      <c r="I24" s="1">
        <v>1.84</v>
      </c>
      <c r="J24" s="6">
        <v>10801.5141</v>
      </c>
    </row>
    <row r="25" spans="2:25" ht="24">
      <c r="B25" s="5">
        <v>3</v>
      </c>
      <c r="C25" s="1" t="s">
        <v>80</v>
      </c>
      <c r="D25" s="1">
        <v>3.15</v>
      </c>
      <c r="E25" s="6">
        <v>19434.0255</v>
      </c>
      <c r="G25" s="5">
        <v>3</v>
      </c>
      <c r="H25" s="1" t="s">
        <v>80</v>
      </c>
      <c r="I25" s="1">
        <v>3.1</v>
      </c>
      <c r="J25" s="6">
        <v>18236.9643</v>
      </c>
    </row>
    <row r="26" spans="2:25" ht="24">
      <c r="B26" s="5">
        <v>4</v>
      </c>
      <c r="C26" s="1" t="s">
        <v>81</v>
      </c>
      <c r="D26" s="1">
        <v>2.33</v>
      </c>
      <c r="E26" s="6">
        <v>14409.191000000001</v>
      </c>
      <c r="G26" s="5">
        <v>4</v>
      </c>
      <c r="H26" s="1" t="s">
        <v>81</v>
      </c>
      <c r="I26" s="1">
        <v>2.81</v>
      </c>
      <c r="J26" s="6">
        <v>16526.612799999999</v>
      </c>
    </row>
    <row r="27" spans="2:25" ht="24">
      <c r="B27" s="5">
        <v>5</v>
      </c>
      <c r="C27" s="1" t="s">
        <v>82</v>
      </c>
      <c r="D27" s="1">
        <v>10.9</v>
      </c>
      <c r="E27" s="6">
        <v>67266.203500000003</v>
      </c>
      <c r="G27" s="5">
        <v>5</v>
      </c>
      <c r="H27" s="1" t="s">
        <v>82</v>
      </c>
      <c r="I27" s="1">
        <v>11.3</v>
      </c>
      <c r="J27" s="6">
        <v>66353.350600000005</v>
      </c>
    </row>
    <row r="28" spans="2:25" ht="24">
      <c r="B28" s="5">
        <v>6</v>
      </c>
      <c r="C28" s="1" t="s">
        <v>83</v>
      </c>
      <c r="D28" s="1">
        <v>0.95</v>
      </c>
      <c r="E28" s="6">
        <v>5872.1652000000004</v>
      </c>
      <c r="G28" s="5">
        <v>6</v>
      </c>
      <c r="H28" s="1" t="s">
        <v>83</v>
      </c>
      <c r="I28" s="1">
        <v>0.99</v>
      </c>
      <c r="J28" s="6">
        <v>5808.3717999999999</v>
      </c>
    </row>
    <row r="29" spans="2:25" ht="24">
      <c r="B29" s="7">
        <v>7</v>
      </c>
      <c r="C29" s="8" t="s">
        <v>84</v>
      </c>
      <c r="D29" s="8">
        <v>1.65</v>
      </c>
      <c r="E29" s="9">
        <v>10152.7839</v>
      </c>
      <c r="G29" s="7">
        <v>7</v>
      </c>
      <c r="H29" s="8" t="s">
        <v>84</v>
      </c>
      <c r="I29" s="8">
        <v>1.74</v>
      </c>
      <c r="J29" s="9">
        <v>10218.054899999999</v>
      </c>
    </row>
    <row r="30" spans="2:25">
      <c r="B30">
        <v>0.5</v>
      </c>
      <c r="C30" s="10" t="s">
        <v>3</v>
      </c>
      <c r="D30" s="10" t="s">
        <v>4</v>
      </c>
      <c r="G30">
        <v>0.5</v>
      </c>
      <c r="H30" s="10" t="s">
        <v>3</v>
      </c>
      <c r="I30" s="10" t="s">
        <v>6</v>
      </c>
    </row>
    <row r="31" spans="2:2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37</v>
      </c>
      <c r="M31" t="s">
        <v>4</v>
      </c>
      <c r="N31" t="s">
        <v>6</v>
      </c>
      <c r="O31" t="s">
        <v>36</v>
      </c>
    </row>
    <row r="32" spans="2:25" ht="24">
      <c r="B32" s="5">
        <v>1</v>
      </c>
      <c r="C32" s="1" t="s">
        <v>78</v>
      </c>
      <c r="D32" s="1">
        <v>3.81</v>
      </c>
      <c r="E32" s="6">
        <v>10832.4817</v>
      </c>
      <c r="G32" s="5">
        <v>1</v>
      </c>
      <c r="H32" s="1" t="s">
        <v>78</v>
      </c>
      <c r="I32" s="1">
        <v>0.19</v>
      </c>
      <c r="J32" s="6">
        <v>9904.2775000000001</v>
      </c>
      <c r="L32" s="1" t="s">
        <v>78</v>
      </c>
      <c r="M32">
        <f t="shared" ref="M32:M38" si="10">(E41-E32)</f>
        <v>3286.8613999999998</v>
      </c>
      <c r="N32">
        <f t="shared" ref="N32:N38" si="11">(J41-J32)</f>
        <v>3295.1512999999995</v>
      </c>
      <c r="O32">
        <f t="shared" ref="O32:O38" si="12">(N32-M32)/J41</f>
        <v>6.2804990470494918E-4</v>
      </c>
    </row>
    <row r="33" spans="2:15" ht="24">
      <c r="B33" s="5">
        <v>2</v>
      </c>
      <c r="C33" s="1" t="s">
        <v>79</v>
      </c>
      <c r="D33" s="1">
        <v>2.2999999999999998</v>
      </c>
      <c r="E33" s="6">
        <v>6556.5572000000002</v>
      </c>
      <c r="G33" s="5">
        <v>2</v>
      </c>
      <c r="H33" s="1" t="s">
        <v>79</v>
      </c>
      <c r="I33" s="1">
        <v>0.12</v>
      </c>
      <c r="J33" s="6">
        <v>6557.7478000000001</v>
      </c>
      <c r="L33" s="1" t="s">
        <v>79</v>
      </c>
      <c r="M33">
        <f t="shared" si="10"/>
        <v>4348.5965999999999</v>
      </c>
      <c r="N33">
        <f t="shared" si="11"/>
        <v>4266.3550999999998</v>
      </c>
      <c r="O33">
        <f t="shared" si="12"/>
        <v>-7.5979968741797608E-3</v>
      </c>
    </row>
    <row r="34" spans="2:15" ht="24">
      <c r="B34" s="5">
        <v>3</v>
      </c>
      <c r="C34" s="1" t="s">
        <v>80</v>
      </c>
      <c r="D34" s="1">
        <v>4.08</v>
      </c>
      <c r="E34" s="6">
        <v>11594.4701</v>
      </c>
      <c r="G34" s="5">
        <v>3</v>
      </c>
      <c r="H34" s="1" t="s">
        <v>80</v>
      </c>
      <c r="I34" s="1">
        <v>0.19</v>
      </c>
      <c r="J34" s="6">
        <v>10399.366400000001</v>
      </c>
      <c r="L34" s="1" t="s">
        <v>80</v>
      </c>
      <c r="M34">
        <f t="shared" si="10"/>
        <v>7864.6933999999983</v>
      </c>
      <c r="N34">
        <f t="shared" si="11"/>
        <v>7846.3976999999995</v>
      </c>
      <c r="O34">
        <f t="shared" si="12"/>
        <v>-1.0027368489324466E-3</v>
      </c>
    </row>
    <row r="35" spans="2:15" ht="24">
      <c r="B35" s="5">
        <v>4</v>
      </c>
      <c r="C35" s="1" t="s">
        <v>81</v>
      </c>
      <c r="D35" s="1">
        <v>4.0999999999999996</v>
      </c>
      <c r="E35" s="6">
        <v>11654.200199999999</v>
      </c>
      <c r="G35" s="5">
        <v>4</v>
      </c>
      <c r="H35" s="1" t="s">
        <v>81</v>
      </c>
      <c r="I35" s="1">
        <v>0.26</v>
      </c>
      <c r="J35" s="6">
        <v>13707.425999999999</v>
      </c>
      <c r="L35" s="1" t="s">
        <v>81</v>
      </c>
      <c r="M35">
        <f t="shared" si="10"/>
        <v>2866.0843000000004</v>
      </c>
      <c r="N35">
        <f t="shared" si="11"/>
        <v>2954.4645999999993</v>
      </c>
      <c r="O35">
        <f t="shared" si="12"/>
        <v>5.304338032323829E-3</v>
      </c>
    </row>
    <row r="36" spans="2:15" ht="24">
      <c r="B36" s="5">
        <v>5</v>
      </c>
      <c r="C36" s="1" t="s">
        <v>82</v>
      </c>
      <c r="D36" s="1">
        <v>21.11</v>
      </c>
      <c r="E36" s="6">
        <v>60047.605499999998</v>
      </c>
      <c r="G36" s="5">
        <v>5</v>
      </c>
      <c r="H36" s="1" t="s">
        <v>82</v>
      </c>
      <c r="I36" s="1">
        <v>1.1000000000000001</v>
      </c>
      <c r="J36" s="6">
        <v>58976.668700000002</v>
      </c>
      <c r="L36" s="1" t="s">
        <v>82</v>
      </c>
      <c r="M36">
        <f t="shared" si="10"/>
        <v>7298.7068999999974</v>
      </c>
      <c r="N36">
        <f t="shared" si="11"/>
        <v>7467.8902999999918</v>
      </c>
      <c r="O36">
        <f t="shared" si="12"/>
        <v>2.5462340716264588E-3</v>
      </c>
    </row>
    <row r="37" spans="2:15" ht="24">
      <c r="B37" s="5">
        <v>6</v>
      </c>
      <c r="C37" s="1" t="s">
        <v>83</v>
      </c>
      <c r="D37" s="1">
        <v>0.99</v>
      </c>
      <c r="E37" s="6">
        <v>2815.5349000000001</v>
      </c>
      <c r="G37" s="5">
        <v>6</v>
      </c>
      <c r="H37" s="1" t="s">
        <v>83</v>
      </c>
      <c r="I37" s="1">
        <v>0.05</v>
      </c>
      <c r="J37" s="6">
        <v>2778.8613999999998</v>
      </c>
      <c r="L37" s="1" t="s">
        <v>83</v>
      </c>
      <c r="M37">
        <f t="shared" si="10"/>
        <v>3074.7148000000002</v>
      </c>
      <c r="N37">
        <f t="shared" si="11"/>
        <v>3051.1876000000002</v>
      </c>
      <c r="O37">
        <f t="shared" si="12"/>
        <v>-4.0355063911126634E-3</v>
      </c>
    </row>
    <row r="38" spans="2:15" ht="24">
      <c r="B38" s="7">
        <v>7</v>
      </c>
      <c r="C38" s="8" t="s">
        <v>84</v>
      </c>
      <c r="D38" s="8">
        <v>1.62</v>
      </c>
      <c r="E38" s="9">
        <v>4608.8009000000002</v>
      </c>
      <c r="G38" s="7">
        <v>7</v>
      </c>
      <c r="H38" s="8" t="s">
        <v>84</v>
      </c>
      <c r="I38" s="8">
        <v>0.09</v>
      </c>
      <c r="J38" s="9">
        <v>4683.4947000000002</v>
      </c>
      <c r="L38" s="8" t="s">
        <v>84</v>
      </c>
      <c r="M38">
        <f t="shared" si="10"/>
        <v>5541.6687999999995</v>
      </c>
      <c r="N38">
        <f t="shared" si="11"/>
        <v>5549.0757000000003</v>
      </c>
      <c r="O38">
        <f t="shared" si="12"/>
        <v>7.2385526905349804E-4</v>
      </c>
    </row>
    <row r="39" spans="2:15">
      <c r="B39">
        <v>0.5</v>
      </c>
      <c r="C39" s="10" t="s">
        <v>5</v>
      </c>
      <c r="D39" s="10" t="s">
        <v>4</v>
      </c>
      <c r="G39">
        <v>0.5</v>
      </c>
      <c r="H39" s="10" t="s">
        <v>5</v>
      </c>
      <c r="I39" s="10" t="s">
        <v>6</v>
      </c>
    </row>
    <row r="40" spans="2:15">
      <c r="B40" s="2"/>
      <c r="C40" s="3" t="s">
        <v>0</v>
      </c>
      <c r="D40" s="3" t="s">
        <v>1</v>
      </c>
      <c r="E40" s="4" t="s">
        <v>2</v>
      </c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78</v>
      </c>
      <c r="D41" s="1">
        <v>2.2799999999999998</v>
      </c>
      <c r="E41" s="6">
        <v>14119.3431</v>
      </c>
      <c r="G41" s="5">
        <v>1</v>
      </c>
      <c r="H41" s="1" t="s">
        <v>78</v>
      </c>
      <c r="I41" s="1">
        <v>2.2400000000000002</v>
      </c>
      <c r="J41" s="6">
        <v>13199.4288</v>
      </c>
    </row>
    <row r="42" spans="2:15" ht="24">
      <c r="B42" s="5">
        <v>2</v>
      </c>
      <c r="C42" s="1" t="s">
        <v>79</v>
      </c>
      <c r="D42" s="1">
        <v>1.76</v>
      </c>
      <c r="E42" s="6">
        <v>10905.1538</v>
      </c>
      <c r="G42" s="5">
        <v>2</v>
      </c>
      <c r="H42" s="1" t="s">
        <v>79</v>
      </c>
      <c r="I42" s="1">
        <v>1.84</v>
      </c>
      <c r="J42" s="6">
        <v>10824.1029</v>
      </c>
    </row>
    <row r="43" spans="2:15" ht="24">
      <c r="B43" s="5">
        <v>3</v>
      </c>
      <c r="C43" s="1" t="s">
        <v>80</v>
      </c>
      <c r="D43" s="1">
        <v>3.14</v>
      </c>
      <c r="E43" s="6">
        <v>19459.163499999999</v>
      </c>
      <c r="G43" s="5">
        <v>3</v>
      </c>
      <c r="H43" s="1" t="s">
        <v>80</v>
      </c>
      <c r="I43" s="1">
        <v>3.1</v>
      </c>
      <c r="J43" s="6">
        <v>18245.7641</v>
      </c>
    </row>
    <row r="44" spans="2:15" ht="24">
      <c r="B44" s="5">
        <v>4</v>
      </c>
      <c r="C44" s="1" t="s">
        <v>81</v>
      </c>
      <c r="D44" s="1">
        <v>2.35</v>
      </c>
      <c r="E44" s="6">
        <v>14520.2845</v>
      </c>
      <c r="G44" s="5">
        <v>4</v>
      </c>
      <c r="H44" s="1" t="s">
        <v>81</v>
      </c>
      <c r="I44" s="1">
        <v>2.83</v>
      </c>
      <c r="J44" s="6">
        <v>16661.890599999999</v>
      </c>
    </row>
    <row r="45" spans="2:15" ht="24">
      <c r="B45" s="5">
        <v>5</v>
      </c>
      <c r="C45" s="1" t="s">
        <v>82</v>
      </c>
      <c r="D45" s="1">
        <v>10.88</v>
      </c>
      <c r="E45" s="6">
        <v>67346.312399999995</v>
      </c>
      <c r="G45" s="5">
        <v>5</v>
      </c>
      <c r="H45" s="1" t="s">
        <v>82</v>
      </c>
      <c r="I45" s="1">
        <v>11.27</v>
      </c>
      <c r="J45" s="6">
        <v>66444.558999999994</v>
      </c>
    </row>
    <row r="46" spans="2:15" ht="24">
      <c r="B46" s="5">
        <v>6</v>
      </c>
      <c r="C46" s="1" t="s">
        <v>83</v>
      </c>
      <c r="D46" s="1">
        <v>0.95</v>
      </c>
      <c r="E46" s="6">
        <v>5890.2497000000003</v>
      </c>
      <c r="G46" s="5">
        <v>6</v>
      </c>
      <c r="H46" s="1" t="s">
        <v>83</v>
      </c>
      <c r="I46" s="1">
        <v>0.99</v>
      </c>
      <c r="J46" s="6">
        <v>5830.049</v>
      </c>
    </row>
    <row r="47" spans="2:15" ht="24">
      <c r="B47" s="7">
        <v>7</v>
      </c>
      <c r="C47" s="8" t="s">
        <v>84</v>
      </c>
      <c r="D47" s="8">
        <v>1.64</v>
      </c>
      <c r="E47" s="9">
        <v>10150.4697</v>
      </c>
      <c r="G47" s="7">
        <v>7</v>
      </c>
      <c r="H47" s="8" t="s">
        <v>84</v>
      </c>
      <c r="I47" s="8">
        <v>1.74</v>
      </c>
      <c r="J47" s="9">
        <v>10232.570400000001</v>
      </c>
    </row>
    <row r="48" spans="2:15">
      <c r="B48">
        <v>0.75</v>
      </c>
      <c r="C48" s="10" t="s">
        <v>3</v>
      </c>
      <c r="D48" s="10" t="s">
        <v>4</v>
      </c>
      <c r="G48">
        <v>0.75</v>
      </c>
      <c r="H48" s="10" t="s">
        <v>3</v>
      </c>
      <c r="I48" s="10" t="s">
        <v>6</v>
      </c>
    </row>
    <row r="49" spans="2:15">
      <c r="B49" s="2"/>
      <c r="C49" s="3" t="s">
        <v>0</v>
      </c>
      <c r="D49" s="3" t="s">
        <v>1</v>
      </c>
      <c r="E49" s="4" t="s">
        <v>2</v>
      </c>
      <c r="G49" s="2"/>
      <c r="H49" s="3" t="s">
        <v>0</v>
      </c>
      <c r="I49" s="3" t="s">
        <v>1</v>
      </c>
      <c r="J49" s="4" t="s">
        <v>2</v>
      </c>
      <c r="L49" s="14" t="s">
        <v>37</v>
      </c>
      <c r="M49" t="s">
        <v>4</v>
      </c>
      <c r="N49" t="s">
        <v>6</v>
      </c>
      <c r="O49" t="s">
        <v>36</v>
      </c>
    </row>
    <row r="50" spans="2:15" ht="24">
      <c r="B50" s="5">
        <v>1</v>
      </c>
      <c r="C50" s="1" t="s">
        <v>78</v>
      </c>
      <c r="D50" s="1">
        <v>3.97</v>
      </c>
      <c r="E50" s="6">
        <v>9955.0427999999993</v>
      </c>
      <c r="G50" s="5">
        <v>1</v>
      </c>
      <c r="H50" s="1" t="s">
        <v>78</v>
      </c>
      <c r="I50" s="1">
        <v>2.9</v>
      </c>
      <c r="J50" s="6">
        <v>8954.2000000000007</v>
      </c>
      <c r="L50" s="1" t="s">
        <v>78</v>
      </c>
      <c r="M50">
        <f t="shared" ref="M50:M56" si="13">(E59-E50)</f>
        <v>4195.9495999999999</v>
      </c>
      <c r="N50">
        <f t="shared" ref="N50:N56" si="14">(J59-J50)</f>
        <v>4140.2513999999992</v>
      </c>
      <c r="O50">
        <f t="shared" ref="O50:O56" si="15">(N50-M50)/J59</f>
        <v>-4.2535726238978385E-3</v>
      </c>
    </row>
    <row r="51" spans="2:15" ht="24">
      <c r="B51" s="5">
        <v>2</v>
      </c>
      <c r="C51" s="1" t="s">
        <v>79</v>
      </c>
      <c r="D51" s="1">
        <v>2.2599999999999998</v>
      </c>
      <c r="E51" s="6">
        <v>5669.4324999999999</v>
      </c>
      <c r="G51" s="5">
        <v>2</v>
      </c>
      <c r="H51" s="1" t="s">
        <v>79</v>
      </c>
      <c r="I51" s="1">
        <v>1.82</v>
      </c>
      <c r="J51" s="6">
        <v>5637.1319999999996</v>
      </c>
      <c r="L51" s="1" t="s">
        <v>79</v>
      </c>
      <c r="M51">
        <f t="shared" si="13"/>
        <v>5198.9528999999993</v>
      </c>
      <c r="N51">
        <f t="shared" si="14"/>
        <v>5109.9670999999998</v>
      </c>
      <c r="O51">
        <f t="shared" si="15"/>
        <v>-8.2799832003037435E-3</v>
      </c>
    </row>
    <row r="52" spans="2:15" ht="24">
      <c r="B52" s="5">
        <v>3</v>
      </c>
      <c r="C52" s="1" t="s">
        <v>80</v>
      </c>
      <c r="D52" s="1">
        <v>4.0199999999999996</v>
      </c>
      <c r="E52" s="6">
        <v>10087.7273</v>
      </c>
      <c r="G52" s="5">
        <v>3</v>
      </c>
      <c r="H52" s="1" t="s">
        <v>80</v>
      </c>
      <c r="I52" s="1">
        <v>2.85</v>
      </c>
      <c r="J52" s="6">
        <v>8811.8435000000009</v>
      </c>
      <c r="L52" s="1" t="s">
        <v>80</v>
      </c>
      <c r="M52">
        <f t="shared" si="13"/>
        <v>9338.1056999999983</v>
      </c>
      <c r="N52">
        <f t="shared" si="14"/>
        <v>9269.8271000000004</v>
      </c>
      <c r="O52">
        <f t="shared" si="15"/>
        <v>-3.7761223235643843E-3</v>
      </c>
    </row>
    <row r="53" spans="2:15" ht="24">
      <c r="B53" s="5">
        <v>4</v>
      </c>
      <c r="C53" s="1" t="s">
        <v>81</v>
      </c>
      <c r="D53" s="1">
        <v>4.32</v>
      </c>
      <c r="E53" s="6">
        <v>10834.433000000001</v>
      </c>
      <c r="G53" s="5">
        <v>4</v>
      </c>
      <c r="H53" s="1" t="s">
        <v>81</v>
      </c>
      <c r="I53" s="1">
        <v>4.16</v>
      </c>
      <c r="J53" s="6">
        <v>12849.1831</v>
      </c>
      <c r="L53" s="1" t="s">
        <v>81</v>
      </c>
      <c r="M53">
        <f t="shared" si="13"/>
        <v>3744.4412999999986</v>
      </c>
      <c r="N53">
        <f t="shared" si="14"/>
        <v>3647.6897999999983</v>
      </c>
      <c r="O53">
        <f t="shared" si="15"/>
        <v>-5.864838784082547E-3</v>
      </c>
    </row>
    <row r="54" spans="2:15" ht="24">
      <c r="B54" s="5">
        <v>5</v>
      </c>
      <c r="C54" s="1" t="s">
        <v>82</v>
      </c>
      <c r="D54" s="1">
        <v>22.92</v>
      </c>
      <c r="E54" s="6">
        <v>57483.8076</v>
      </c>
      <c r="G54" s="5">
        <v>5</v>
      </c>
      <c r="H54" s="1" t="s">
        <v>82</v>
      </c>
      <c r="I54" s="1">
        <v>18.22</v>
      </c>
      <c r="J54" s="6">
        <v>56313.932999999997</v>
      </c>
      <c r="L54" s="1" t="s">
        <v>82</v>
      </c>
      <c r="M54">
        <f t="shared" si="13"/>
        <v>9907.3843999999954</v>
      </c>
      <c r="N54">
        <f t="shared" si="14"/>
        <v>9605.472400000006</v>
      </c>
      <c r="O54">
        <f t="shared" si="15"/>
        <v>-4.5800170400200442E-3</v>
      </c>
    </row>
    <row r="55" spans="2:15" ht="24">
      <c r="B55" s="5">
        <v>6</v>
      </c>
      <c r="C55" s="1" t="s">
        <v>83</v>
      </c>
      <c r="D55" s="1">
        <v>0.97</v>
      </c>
      <c r="E55" s="6">
        <v>2435.5610999999999</v>
      </c>
      <c r="G55" s="5">
        <v>6</v>
      </c>
      <c r="H55" s="1" t="s">
        <v>83</v>
      </c>
      <c r="I55" s="1">
        <v>0.77</v>
      </c>
      <c r="J55" s="6">
        <v>2389.7458999999999</v>
      </c>
      <c r="L55" s="1" t="s">
        <v>83</v>
      </c>
      <c r="M55">
        <f t="shared" si="13"/>
        <v>3452.6491000000005</v>
      </c>
      <c r="N55">
        <f t="shared" si="14"/>
        <v>3388.0519999999997</v>
      </c>
      <c r="O55">
        <f t="shared" si="15"/>
        <v>-1.1180228370397114E-2</v>
      </c>
    </row>
    <row r="56" spans="2:15" ht="24">
      <c r="B56" s="7">
        <v>7</v>
      </c>
      <c r="C56" s="8" t="s">
        <v>84</v>
      </c>
      <c r="D56" s="8">
        <v>1.54</v>
      </c>
      <c r="E56" s="9">
        <v>3869.6673000000001</v>
      </c>
      <c r="G56" s="7">
        <v>7</v>
      </c>
      <c r="H56" s="8" t="s">
        <v>84</v>
      </c>
      <c r="I56" s="8">
        <v>1.27</v>
      </c>
      <c r="J56" s="9">
        <v>3923.6718000000001</v>
      </c>
      <c r="L56" s="8" t="s">
        <v>84</v>
      </c>
      <c r="M56">
        <f t="shared" si="13"/>
        <v>6303.6457999999993</v>
      </c>
      <c r="N56">
        <f t="shared" si="14"/>
        <v>6185.6196</v>
      </c>
      <c r="O56">
        <f t="shared" si="15"/>
        <v>-1.1675022049517668E-2</v>
      </c>
    </row>
    <row r="57" spans="2:15">
      <c r="B57">
        <v>0.75</v>
      </c>
      <c r="C57" s="10" t="s">
        <v>5</v>
      </c>
      <c r="D57" s="10" t="s">
        <v>4</v>
      </c>
      <c r="G57">
        <v>0.75</v>
      </c>
      <c r="H57" s="10" t="s">
        <v>5</v>
      </c>
      <c r="I57" s="10" t="s">
        <v>6</v>
      </c>
    </row>
    <row r="58" spans="2:15">
      <c r="B58" s="2"/>
      <c r="C58" s="3" t="s">
        <v>0</v>
      </c>
      <c r="D58" s="3" t="s">
        <v>1</v>
      </c>
      <c r="E58" s="4" t="s">
        <v>2</v>
      </c>
      <c r="G58" s="2"/>
      <c r="H58" s="3" t="s">
        <v>0</v>
      </c>
      <c r="I58" s="3" t="s">
        <v>1</v>
      </c>
      <c r="J58" s="4" t="s">
        <v>2</v>
      </c>
    </row>
    <row r="59" spans="2:15" ht="24">
      <c r="B59" s="5">
        <v>1</v>
      </c>
      <c r="C59" s="1" t="s">
        <v>78</v>
      </c>
      <c r="D59" s="1">
        <v>2.2799999999999998</v>
      </c>
      <c r="E59" s="6">
        <v>14150.992399999999</v>
      </c>
      <c r="G59" s="5">
        <v>1</v>
      </c>
      <c r="H59" s="1" t="s">
        <v>78</v>
      </c>
      <c r="I59" s="1">
        <v>2.2400000000000002</v>
      </c>
      <c r="J59" s="6">
        <v>13094.4514</v>
      </c>
    </row>
    <row r="60" spans="2:15" ht="24">
      <c r="B60" s="5">
        <v>2</v>
      </c>
      <c r="C60" s="1" t="s">
        <v>79</v>
      </c>
      <c r="D60" s="1">
        <v>1.75</v>
      </c>
      <c r="E60" s="6">
        <v>10868.385399999999</v>
      </c>
      <c r="G60" s="5">
        <v>2</v>
      </c>
      <c r="H60" s="1" t="s">
        <v>79</v>
      </c>
      <c r="I60" s="1">
        <v>1.84</v>
      </c>
      <c r="J60" s="6">
        <v>10747.099099999999</v>
      </c>
    </row>
    <row r="61" spans="2:15" ht="24">
      <c r="B61" s="5">
        <v>3</v>
      </c>
      <c r="C61" s="1" t="s">
        <v>80</v>
      </c>
      <c r="D61" s="1">
        <v>3.14</v>
      </c>
      <c r="E61" s="6">
        <v>19425.832999999999</v>
      </c>
      <c r="G61" s="5">
        <v>3</v>
      </c>
      <c r="H61" s="1" t="s">
        <v>80</v>
      </c>
      <c r="I61" s="1">
        <v>3.09</v>
      </c>
      <c r="J61" s="6">
        <v>18081.670600000001</v>
      </c>
    </row>
    <row r="62" spans="2:15" ht="24">
      <c r="B62" s="5">
        <v>4</v>
      </c>
      <c r="C62" s="1" t="s">
        <v>81</v>
      </c>
      <c r="D62" s="1">
        <v>2.35</v>
      </c>
      <c r="E62" s="6">
        <v>14578.874299999999</v>
      </c>
      <c r="G62" s="5">
        <v>4</v>
      </c>
      <c r="H62" s="1" t="s">
        <v>81</v>
      </c>
      <c r="I62" s="1">
        <v>2.82</v>
      </c>
      <c r="J62" s="6">
        <v>16496.872899999998</v>
      </c>
    </row>
    <row r="63" spans="2:15" ht="24">
      <c r="B63" s="5">
        <v>5</v>
      </c>
      <c r="C63" s="1" t="s">
        <v>82</v>
      </c>
      <c r="D63" s="1">
        <v>10.88</v>
      </c>
      <c r="E63" s="6">
        <v>67391.191999999995</v>
      </c>
      <c r="G63" s="5">
        <v>5</v>
      </c>
      <c r="H63" s="1" t="s">
        <v>82</v>
      </c>
      <c r="I63" s="1">
        <v>11.28</v>
      </c>
      <c r="J63" s="6">
        <v>65919.405400000003</v>
      </c>
    </row>
    <row r="64" spans="2:15" ht="24">
      <c r="B64" s="5">
        <v>6</v>
      </c>
      <c r="C64" s="1" t="s">
        <v>83</v>
      </c>
      <c r="D64" s="1">
        <v>0.95</v>
      </c>
      <c r="E64" s="6">
        <v>5888.2102000000004</v>
      </c>
      <c r="G64" s="5">
        <v>6</v>
      </c>
      <c r="H64" s="1" t="s">
        <v>83</v>
      </c>
      <c r="I64" s="1">
        <v>0.99</v>
      </c>
      <c r="J64" s="6">
        <v>5777.7978999999996</v>
      </c>
    </row>
    <row r="65" spans="2:15" ht="24">
      <c r="B65" s="7">
        <v>7</v>
      </c>
      <c r="C65" s="8" t="s">
        <v>84</v>
      </c>
      <c r="D65" s="8">
        <v>1.64</v>
      </c>
      <c r="E65" s="9">
        <v>10173.313099999999</v>
      </c>
      <c r="G65" s="7">
        <v>7</v>
      </c>
      <c r="H65" s="8" t="s">
        <v>84</v>
      </c>
      <c r="I65" s="8">
        <v>1.73</v>
      </c>
      <c r="J65" s="9">
        <v>10109.2914</v>
      </c>
    </row>
    <row r="66" spans="2:15">
      <c r="B66">
        <v>1</v>
      </c>
      <c r="C66" s="10" t="s">
        <v>3</v>
      </c>
      <c r="D66" s="10" t="s">
        <v>4</v>
      </c>
      <c r="G66">
        <v>1</v>
      </c>
      <c r="H66" s="10" t="s">
        <v>3</v>
      </c>
      <c r="I66" s="10" t="s">
        <v>6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37</v>
      </c>
      <c r="M67" t="s">
        <v>4</v>
      </c>
      <c r="N67" t="s">
        <v>6</v>
      </c>
      <c r="O67" t="s">
        <v>36</v>
      </c>
    </row>
    <row r="68" spans="2:15" ht="24">
      <c r="B68" s="5">
        <v>1</v>
      </c>
      <c r="C68" s="1" t="s">
        <v>78</v>
      </c>
      <c r="D68" s="1">
        <v>0.2</v>
      </c>
      <c r="E68" s="6">
        <v>9451.2149000000009</v>
      </c>
      <c r="G68" s="5">
        <v>1</v>
      </c>
      <c r="H68" s="1" t="s">
        <v>78</v>
      </c>
      <c r="I68" s="1">
        <v>2.93</v>
      </c>
      <c r="J68" s="6">
        <v>8298.9009999999998</v>
      </c>
      <c r="L68" s="1" t="s">
        <v>78</v>
      </c>
      <c r="M68">
        <f t="shared" ref="M68:M74" si="16">(E77-E68)</f>
        <v>4799.6185999999998</v>
      </c>
      <c r="N68">
        <f t="shared" ref="N68:N74" si="17">(J77-J68)</f>
        <v>4816.6257000000005</v>
      </c>
      <c r="O68">
        <f t="shared" ref="O68:O74" si="18">(N68-M68)/J77</f>
        <v>1.2967149843856991E-3</v>
      </c>
    </row>
    <row r="69" spans="2:15" ht="24">
      <c r="B69" s="5">
        <v>2</v>
      </c>
      <c r="C69" s="1" t="s">
        <v>79</v>
      </c>
      <c r="D69" s="1">
        <v>0.11</v>
      </c>
      <c r="E69" s="6">
        <v>5189.6561000000002</v>
      </c>
      <c r="G69" s="5">
        <v>2</v>
      </c>
      <c r="H69" s="1" t="s">
        <v>79</v>
      </c>
      <c r="I69" s="1">
        <v>1.81</v>
      </c>
      <c r="J69" s="6">
        <v>5123.3495000000003</v>
      </c>
      <c r="L69" s="1" t="s">
        <v>79</v>
      </c>
      <c r="M69">
        <f t="shared" si="16"/>
        <v>5706.4812999999995</v>
      </c>
      <c r="N69">
        <f t="shared" si="17"/>
        <v>5609.5566999999992</v>
      </c>
      <c r="O69">
        <f t="shared" si="18"/>
        <v>-9.0306016090963594E-3</v>
      </c>
    </row>
    <row r="70" spans="2:15" ht="24">
      <c r="B70" s="5">
        <v>3</v>
      </c>
      <c r="C70" s="1" t="s">
        <v>80</v>
      </c>
      <c r="D70" s="1">
        <v>0.19</v>
      </c>
      <c r="E70" s="6">
        <v>9326.3749000000007</v>
      </c>
      <c r="G70" s="5">
        <v>3</v>
      </c>
      <c r="H70" s="1" t="s">
        <v>80</v>
      </c>
      <c r="I70" s="1">
        <v>2.81</v>
      </c>
      <c r="J70" s="6">
        <v>7972.8801000000003</v>
      </c>
      <c r="L70" s="1" t="s">
        <v>80</v>
      </c>
      <c r="M70">
        <f t="shared" si="16"/>
        <v>10134.802699999998</v>
      </c>
      <c r="N70">
        <f t="shared" si="17"/>
        <v>10096.565199999999</v>
      </c>
      <c r="O70">
        <f t="shared" si="18"/>
        <v>-2.1161413294739752E-3</v>
      </c>
    </row>
    <row r="71" spans="2:15" ht="24">
      <c r="B71" s="5">
        <v>4</v>
      </c>
      <c r="C71" s="1" t="s">
        <v>81</v>
      </c>
      <c r="D71" s="1">
        <v>0.22</v>
      </c>
      <c r="E71" s="6">
        <v>10342.2472</v>
      </c>
      <c r="G71" s="5">
        <v>4</v>
      </c>
      <c r="H71" s="1" t="s">
        <v>81</v>
      </c>
      <c r="I71" s="1">
        <v>4.3</v>
      </c>
      <c r="J71" s="6">
        <v>12206.2822</v>
      </c>
      <c r="L71" s="1" t="s">
        <v>81</v>
      </c>
      <c r="M71">
        <f t="shared" si="16"/>
        <v>4258.0316000000003</v>
      </c>
      <c r="N71">
        <f t="shared" si="17"/>
        <v>4344.7124999999996</v>
      </c>
      <c r="O71">
        <f t="shared" si="18"/>
        <v>5.2372018462430768E-3</v>
      </c>
    </row>
    <row r="72" spans="2:15" ht="24">
      <c r="B72" s="5">
        <v>5</v>
      </c>
      <c r="C72" s="1" t="s">
        <v>82</v>
      </c>
      <c r="D72" s="1">
        <v>1.17</v>
      </c>
      <c r="E72" s="6">
        <v>55892.581599999998</v>
      </c>
      <c r="G72" s="5">
        <v>5</v>
      </c>
      <c r="H72" s="1" t="s">
        <v>82</v>
      </c>
      <c r="I72" s="1">
        <v>19.14</v>
      </c>
      <c r="J72" s="6">
        <v>54305.762199999997</v>
      </c>
      <c r="L72" s="1" t="s">
        <v>82</v>
      </c>
      <c r="M72">
        <f t="shared" si="16"/>
        <v>11465.2428</v>
      </c>
      <c r="N72">
        <f t="shared" si="17"/>
        <v>11590.334499999997</v>
      </c>
      <c r="O72">
        <f t="shared" si="18"/>
        <v>1.8983172944141505E-3</v>
      </c>
    </row>
    <row r="73" spans="2:15" ht="24">
      <c r="B73" s="5">
        <v>6</v>
      </c>
      <c r="C73" s="1" t="s">
        <v>83</v>
      </c>
      <c r="D73" s="1">
        <v>0.05</v>
      </c>
      <c r="E73" s="6">
        <v>2244.9648000000002</v>
      </c>
      <c r="G73" s="5">
        <v>6</v>
      </c>
      <c r="H73" s="1" t="s">
        <v>83</v>
      </c>
      <c r="I73" s="1">
        <v>0.77</v>
      </c>
      <c r="J73" s="6">
        <v>2183.2100999999998</v>
      </c>
      <c r="L73" s="1" t="s">
        <v>83</v>
      </c>
      <c r="M73">
        <f t="shared" si="16"/>
        <v>3649.4338999999995</v>
      </c>
      <c r="N73">
        <f t="shared" si="17"/>
        <v>3581.5376000000001</v>
      </c>
      <c r="O73">
        <f t="shared" si="18"/>
        <v>-1.1777844154393683E-2</v>
      </c>
    </row>
    <row r="74" spans="2:15" ht="24">
      <c r="B74" s="7">
        <v>7</v>
      </c>
      <c r="C74" s="8" t="s">
        <v>84</v>
      </c>
      <c r="D74" s="8">
        <v>7.0000000000000007E-2</v>
      </c>
      <c r="E74" s="9">
        <v>3502.212</v>
      </c>
      <c r="G74" s="7">
        <v>7</v>
      </c>
      <c r="H74" s="8" t="s">
        <v>84</v>
      </c>
      <c r="I74" s="8">
        <v>1.25</v>
      </c>
      <c r="J74" s="9">
        <v>3537.3797</v>
      </c>
      <c r="L74" s="8" t="s">
        <v>84</v>
      </c>
      <c r="M74">
        <f t="shared" si="16"/>
        <v>6642.1719000000012</v>
      </c>
      <c r="N74">
        <f t="shared" si="17"/>
        <v>6551.7391000000007</v>
      </c>
      <c r="O74">
        <f t="shared" si="18"/>
        <v>-8.9633992613904496E-3</v>
      </c>
    </row>
    <row r="75" spans="2:15">
      <c r="B75">
        <v>1</v>
      </c>
      <c r="C75" s="10" t="s">
        <v>5</v>
      </c>
      <c r="D75" s="10" t="s">
        <v>4</v>
      </c>
      <c r="G75">
        <v>1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78</v>
      </c>
      <c r="D77" s="1">
        <v>2.2999999999999998</v>
      </c>
      <c r="E77" s="6">
        <v>14250.833500000001</v>
      </c>
      <c r="G77" s="5">
        <v>1</v>
      </c>
      <c r="H77" s="1" t="s">
        <v>78</v>
      </c>
      <c r="I77" s="1">
        <v>2.2400000000000002</v>
      </c>
      <c r="J77" s="6">
        <v>13115.5267</v>
      </c>
    </row>
    <row r="78" spans="2:15" ht="24">
      <c r="B78" s="5">
        <v>2</v>
      </c>
      <c r="C78" s="1" t="s">
        <v>79</v>
      </c>
      <c r="D78" s="1">
        <v>1.76</v>
      </c>
      <c r="E78" s="6">
        <v>10896.1374</v>
      </c>
      <c r="G78" s="5">
        <v>2</v>
      </c>
      <c r="H78" s="1" t="s">
        <v>79</v>
      </c>
      <c r="I78" s="1">
        <v>1.84</v>
      </c>
      <c r="J78" s="6">
        <v>10732.906199999999</v>
      </c>
    </row>
    <row r="79" spans="2:15" ht="24">
      <c r="B79" s="5">
        <v>3</v>
      </c>
      <c r="C79" s="1" t="s">
        <v>80</v>
      </c>
      <c r="D79" s="1">
        <v>3.14</v>
      </c>
      <c r="E79" s="6">
        <v>19461.177599999999</v>
      </c>
      <c r="G79" s="5">
        <v>3</v>
      </c>
      <c r="H79" s="1" t="s">
        <v>80</v>
      </c>
      <c r="I79" s="1">
        <v>3.09</v>
      </c>
      <c r="J79" s="6">
        <v>18069.445299999999</v>
      </c>
    </row>
    <row r="80" spans="2:15" ht="24">
      <c r="B80" s="5">
        <v>4</v>
      </c>
      <c r="C80" s="1" t="s">
        <v>81</v>
      </c>
      <c r="D80" s="1">
        <v>2.35</v>
      </c>
      <c r="E80" s="6">
        <v>14600.2788</v>
      </c>
      <c r="G80" s="5">
        <v>4</v>
      </c>
      <c r="H80" s="1" t="s">
        <v>81</v>
      </c>
      <c r="I80" s="1">
        <v>2.83</v>
      </c>
      <c r="J80" s="6">
        <v>16550.994699999999</v>
      </c>
    </row>
    <row r="81" spans="2:15" ht="24">
      <c r="B81" s="5">
        <v>5</v>
      </c>
      <c r="C81" s="1" t="s">
        <v>82</v>
      </c>
      <c r="D81" s="1">
        <v>10.86</v>
      </c>
      <c r="E81" s="6">
        <v>67357.824399999998</v>
      </c>
      <c r="G81" s="5">
        <v>5</v>
      </c>
      <c r="H81" s="1" t="s">
        <v>82</v>
      </c>
      <c r="I81" s="1">
        <v>11.28</v>
      </c>
      <c r="J81" s="6">
        <v>65896.096699999995</v>
      </c>
    </row>
    <row r="82" spans="2:15" ht="24">
      <c r="B82" s="5">
        <v>6</v>
      </c>
      <c r="C82" s="1" t="s">
        <v>83</v>
      </c>
      <c r="D82" s="1">
        <v>0.95</v>
      </c>
      <c r="E82" s="6">
        <v>5894.3986999999997</v>
      </c>
      <c r="G82" s="5">
        <v>6</v>
      </c>
      <c r="H82" s="1" t="s">
        <v>83</v>
      </c>
      <c r="I82" s="1">
        <v>0.99</v>
      </c>
      <c r="J82" s="6">
        <v>5764.7476999999999</v>
      </c>
    </row>
    <row r="83" spans="2:15" ht="24">
      <c r="B83" s="7">
        <v>7</v>
      </c>
      <c r="C83" s="8" t="s">
        <v>84</v>
      </c>
      <c r="D83" s="8">
        <v>1.64</v>
      </c>
      <c r="E83" s="9">
        <v>10144.383900000001</v>
      </c>
      <c r="G83" s="7">
        <v>7</v>
      </c>
      <c r="H83" s="8" t="s">
        <v>84</v>
      </c>
      <c r="I83" s="8">
        <v>1.73</v>
      </c>
      <c r="J83" s="9">
        <v>10089.1188</v>
      </c>
    </row>
    <row r="84" spans="2:15">
      <c r="B84">
        <v>1.25</v>
      </c>
      <c r="C84" s="10" t="s">
        <v>3</v>
      </c>
      <c r="D84" s="10" t="s">
        <v>4</v>
      </c>
      <c r="G84">
        <v>1.25</v>
      </c>
      <c r="H84" s="10" t="s">
        <v>3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  <c r="L85" s="14" t="s">
        <v>37</v>
      </c>
      <c r="M85" t="s">
        <v>4</v>
      </c>
      <c r="N85" t="s">
        <v>6</v>
      </c>
      <c r="O85" t="s">
        <v>36</v>
      </c>
    </row>
    <row r="86" spans="2:15" ht="24">
      <c r="B86" s="5">
        <v>1</v>
      </c>
      <c r="C86" s="1" t="s">
        <v>78</v>
      </c>
      <c r="D86" s="1">
        <v>0.2</v>
      </c>
      <c r="E86" s="6">
        <v>9164.6972999999998</v>
      </c>
      <c r="G86" s="5">
        <v>1</v>
      </c>
      <c r="H86" s="1" t="s">
        <v>78</v>
      </c>
      <c r="I86" s="1">
        <v>3.15</v>
      </c>
      <c r="J86" s="6">
        <v>7964.5715</v>
      </c>
      <c r="L86" s="1" t="s">
        <v>78</v>
      </c>
      <c r="M86">
        <f t="shared" ref="M86:M92" si="19">(E95-E86)</f>
        <v>5042.3726999999999</v>
      </c>
      <c r="N86">
        <f t="shared" ref="N86:N92" si="20">(J95-J86)</f>
        <v>5333.4100999999991</v>
      </c>
      <c r="O86">
        <f t="shared" ref="O86:O92" si="21">(N86-M86)/J95</f>
        <v>2.1885832658995352E-2</v>
      </c>
    </row>
    <row r="87" spans="2:15" ht="24">
      <c r="B87" s="5">
        <v>2</v>
      </c>
      <c r="C87" s="1" t="s">
        <v>79</v>
      </c>
      <c r="D87" s="1">
        <v>0.11</v>
      </c>
      <c r="E87" s="6">
        <v>4932.8671999999997</v>
      </c>
      <c r="G87" s="5">
        <v>2</v>
      </c>
      <c r="H87" s="1" t="s">
        <v>79</v>
      </c>
      <c r="I87" s="1">
        <v>1.91</v>
      </c>
      <c r="J87" s="6">
        <v>4826.2620999999999</v>
      </c>
      <c r="L87" s="1" t="s">
        <v>79</v>
      </c>
      <c r="M87">
        <f t="shared" si="19"/>
        <v>5911.495100000001</v>
      </c>
      <c r="N87">
        <f t="shared" si="20"/>
        <v>5982.526100000001</v>
      </c>
      <c r="O87">
        <f t="shared" si="21"/>
        <v>6.571596989938238E-3</v>
      </c>
    </row>
    <row r="88" spans="2:15" ht="24">
      <c r="B88" s="5">
        <v>3</v>
      </c>
      <c r="C88" s="1" t="s">
        <v>80</v>
      </c>
      <c r="D88" s="1">
        <v>0.19</v>
      </c>
      <c r="E88" s="6">
        <v>8927.7019</v>
      </c>
      <c r="G88" s="5">
        <v>3</v>
      </c>
      <c r="H88" s="1" t="s">
        <v>80</v>
      </c>
      <c r="I88" s="1">
        <v>2.97</v>
      </c>
      <c r="J88" s="6">
        <v>7515.4129000000003</v>
      </c>
      <c r="L88" s="1" t="s">
        <v>80</v>
      </c>
      <c r="M88">
        <f t="shared" si="19"/>
        <v>10479.784299999999</v>
      </c>
      <c r="N88">
        <f t="shared" si="20"/>
        <v>10716.0137</v>
      </c>
      <c r="O88">
        <f t="shared" si="21"/>
        <v>1.2957263585725113E-2</v>
      </c>
    </row>
    <row r="89" spans="2:15" ht="24">
      <c r="B89" s="5">
        <v>4</v>
      </c>
      <c r="C89" s="1" t="s">
        <v>81</v>
      </c>
      <c r="D89" s="1">
        <v>0.22</v>
      </c>
      <c r="E89" s="6">
        <v>10066.1656</v>
      </c>
      <c r="G89" s="5">
        <v>4</v>
      </c>
      <c r="H89" s="1" t="s">
        <v>81</v>
      </c>
      <c r="I89" s="1">
        <v>4.72</v>
      </c>
      <c r="J89" s="6">
        <v>11932.068300000001</v>
      </c>
      <c r="L89" s="1" t="s">
        <v>81</v>
      </c>
      <c r="M89">
        <f t="shared" si="19"/>
        <v>4562.048499999999</v>
      </c>
      <c r="N89">
        <f t="shared" si="20"/>
        <v>4848.6448</v>
      </c>
      <c r="O89">
        <f t="shared" si="21"/>
        <v>1.7078910669177765E-2</v>
      </c>
    </row>
    <row r="90" spans="2:15" ht="24">
      <c r="B90" s="5">
        <v>5</v>
      </c>
      <c r="C90" s="1" t="s">
        <v>82</v>
      </c>
      <c r="D90" s="1">
        <v>1.18</v>
      </c>
      <c r="E90" s="6">
        <v>54975.673799999997</v>
      </c>
      <c r="G90" s="5">
        <v>5</v>
      </c>
      <c r="H90" s="1" t="s">
        <v>82</v>
      </c>
      <c r="I90" s="1">
        <v>21.1</v>
      </c>
      <c r="J90" s="6">
        <v>53373.918100000003</v>
      </c>
      <c r="L90" s="1" t="s">
        <v>82</v>
      </c>
      <c r="M90">
        <f t="shared" si="19"/>
        <v>12408.004200000003</v>
      </c>
      <c r="N90">
        <f t="shared" si="20"/>
        <v>12988.888599999998</v>
      </c>
      <c r="O90">
        <f t="shared" si="21"/>
        <v>8.7531620328528889E-3</v>
      </c>
    </row>
    <row r="91" spans="2:15" ht="24">
      <c r="B91" s="5">
        <v>6</v>
      </c>
      <c r="C91" s="1" t="s">
        <v>83</v>
      </c>
      <c r="D91" s="1">
        <v>0.05</v>
      </c>
      <c r="E91" s="6">
        <v>2157.4141</v>
      </c>
      <c r="G91" s="5">
        <v>6</v>
      </c>
      <c r="H91" s="1" t="s">
        <v>83</v>
      </c>
      <c r="I91" s="1">
        <v>0.83</v>
      </c>
      <c r="J91" s="6">
        <v>2092.3726999999999</v>
      </c>
      <c r="L91" s="1" t="s">
        <v>83</v>
      </c>
      <c r="M91">
        <f t="shared" si="19"/>
        <v>3728.4839000000002</v>
      </c>
      <c r="N91">
        <f t="shared" si="20"/>
        <v>3723.9926000000005</v>
      </c>
      <c r="O91">
        <f t="shared" si="21"/>
        <v>-7.7218327397690829E-4</v>
      </c>
    </row>
    <row r="92" spans="2:15" ht="24">
      <c r="B92" s="7">
        <v>7</v>
      </c>
      <c r="C92" s="8" t="s">
        <v>84</v>
      </c>
      <c r="D92" s="8">
        <v>7.0000000000000007E-2</v>
      </c>
      <c r="E92" s="9">
        <v>3337.4884000000002</v>
      </c>
      <c r="G92" s="7">
        <v>7</v>
      </c>
      <c r="H92" s="8" t="s">
        <v>84</v>
      </c>
      <c r="I92" s="8">
        <v>1.33</v>
      </c>
      <c r="J92" s="9">
        <v>3358.5091000000002</v>
      </c>
      <c r="L92" s="8" t="s">
        <v>84</v>
      </c>
      <c r="M92">
        <f t="shared" si="19"/>
        <v>6824.2883000000002</v>
      </c>
      <c r="N92">
        <f t="shared" si="20"/>
        <v>6836.2382000000007</v>
      </c>
      <c r="O92">
        <f t="shared" si="21"/>
        <v>1.1721624527172463E-3</v>
      </c>
    </row>
    <row r="93" spans="2:15">
      <c r="B93">
        <v>1.25</v>
      </c>
      <c r="C93" s="10" t="s">
        <v>5</v>
      </c>
      <c r="D93" s="10" t="s">
        <v>4</v>
      </c>
      <c r="G93">
        <v>1.25</v>
      </c>
      <c r="H93" s="10" t="s">
        <v>5</v>
      </c>
      <c r="I93" s="10" t="s">
        <v>6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78</v>
      </c>
      <c r="D95" s="1">
        <v>2.29</v>
      </c>
      <c r="E95" s="6">
        <v>14207.07</v>
      </c>
      <c r="G95" s="5">
        <v>1</v>
      </c>
      <c r="H95" s="1" t="s">
        <v>78</v>
      </c>
      <c r="I95" s="1">
        <v>2.2599999999999998</v>
      </c>
      <c r="J95" s="6">
        <v>13297.981599999999</v>
      </c>
    </row>
    <row r="96" spans="2:15" ht="24">
      <c r="B96" s="5">
        <v>2</v>
      </c>
      <c r="C96" s="1" t="s">
        <v>79</v>
      </c>
      <c r="D96" s="1">
        <v>1.75</v>
      </c>
      <c r="E96" s="6">
        <v>10844.362300000001</v>
      </c>
      <c r="G96" s="5">
        <v>2</v>
      </c>
      <c r="H96" s="1" t="s">
        <v>79</v>
      </c>
      <c r="I96" s="1">
        <v>1.83</v>
      </c>
      <c r="J96" s="6">
        <v>10808.788200000001</v>
      </c>
    </row>
    <row r="97" spans="2:15" ht="24">
      <c r="B97" s="5">
        <v>3</v>
      </c>
      <c r="C97" s="1" t="s">
        <v>80</v>
      </c>
      <c r="D97" s="1">
        <v>3.13</v>
      </c>
      <c r="E97" s="6">
        <v>19407.486199999999</v>
      </c>
      <c r="G97" s="5">
        <v>3</v>
      </c>
      <c r="H97" s="1" t="s">
        <v>80</v>
      </c>
      <c r="I97" s="1">
        <v>3.09</v>
      </c>
      <c r="J97" s="6">
        <v>18231.426599999999</v>
      </c>
    </row>
    <row r="98" spans="2:15" ht="24">
      <c r="B98" s="5">
        <v>4</v>
      </c>
      <c r="C98" s="1" t="s">
        <v>81</v>
      </c>
      <c r="D98" s="1">
        <v>2.36</v>
      </c>
      <c r="E98" s="6">
        <v>14628.214099999999</v>
      </c>
      <c r="G98" s="5">
        <v>4</v>
      </c>
      <c r="H98" s="1" t="s">
        <v>81</v>
      </c>
      <c r="I98" s="1">
        <v>2.85</v>
      </c>
      <c r="J98" s="6">
        <v>16780.713100000001</v>
      </c>
    </row>
    <row r="99" spans="2:15" ht="24">
      <c r="B99" s="5">
        <v>5</v>
      </c>
      <c r="C99" s="1" t="s">
        <v>82</v>
      </c>
      <c r="D99" s="1">
        <v>10.87</v>
      </c>
      <c r="E99" s="6">
        <v>67383.678</v>
      </c>
      <c r="G99" s="5">
        <v>5</v>
      </c>
      <c r="H99" s="1" t="s">
        <v>82</v>
      </c>
      <c r="I99" s="1">
        <v>11.26</v>
      </c>
      <c r="J99" s="6">
        <v>66362.806700000001</v>
      </c>
    </row>
    <row r="100" spans="2:15" ht="24">
      <c r="B100" s="5">
        <v>6</v>
      </c>
      <c r="C100" s="1" t="s">
        <v>83</v>
      </c>
      <c r="D100" s="1">
        <v>0.95</v>
      </c>
      <c r="E100" s="6">
        <v>5885.8980000000001</v>
      </c>
      <c r="G100" s="5">
        <v>6</v>
      </c>
      <c r="H100" s="1" t="s">
        <v>83</v>
      </c>
      <c r="I100" s="1">
        <v>0.99</v>
      </c>
      <c r="J100" s="6">
        <v>5816.3653000000004</v>
      </c>
    </row>
    <row r="101" spans="2:15" ht="24">
      <c r="B101" s="7">
        <v>7</v>
      </c>
      <c r="C101" s="8" t="s">
        <v>84</v>
      </c>
      <c r="D101" s="8">
        <v>1.64</v>
      </c>
      <c r="E101" s="9">
        <v>10161.7767</v>
      </c>
      <c r="G101" s="7">
        <v>7</v>
      </c>
      <c r="H101" s="8" t="s">
        <v>84</v>
      </c>
      <c r="I101" s="8">
        <v>1.73</v>
      </c>
      <c r="J101" s="9">
        <v>10194.747300000001</v>
      </c>
    </row>
    <row r="102" spans="2:15">
      <c r="B102">
        <v>1.5</v>
      </c>
      <c r="C102" s="10" t="s">
        <v>3</v>
      </c>
      <c r="D102" s="10" t="s">
        <v>4</v>
      </c>
      <c r="G102">
        <v>1.5</v>
      </c>
      <c r="H102" s="10" t="s">
        <v>3</v>
      </c>
      <c r="I102" s="10" t="s">
        <v>6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  <c r="L103" s="14" t="s">
        <v>37</v>
      </c>
      <c r="M103" t="s">
        <v>4</v>
      </c>
      <c r="N103" t="s">
        <v>6</v>
      </c>
      <c r="O103" t="s">
        <v>36</v>
      </c>
    </row>
    <row r="104" spans="2:15" ht="24">
      <c r="B104" s="5">
        <v>1</v>
      </c>
      <c r="C104" s="1" t="s">
        <v>78</v>
      </c>
      <c r="D104" s="1">
        <v>0.2</v>
      </c>
      <c r="E104" s="6">
        <v>8991.6327000000001</v>
      </c>
      <c r="G104" s="5">
        <v>1</v>
      </c>
      <c r="H104" s="1" t="s">
        <v>78</v>
      </c>
      <c r="I104" s="1">
        <v>3.14</v>
      </c>
      <c r="J104" s="6">
        <v>7852.3006999999998</v>
      </c>
      <c r="L104" s="1" t="s">
        <v>78</v>
      </c>
      <c r="M104">
        <f t="shared" ref="M104:M110" si="22">(E113-E104)</f>
        <v>5305.7320999999993</v>
      </c>
      <c r="N104">
        <f t="shared" ref="N104:N110" si="23">(J113-J104)</f>
        <v>5466.946100000001</v>
      </c>
      <c r="O104">
        <f t="shared" ref="O104:O110" si="24">(N104-M104)/J113</f>
        <v>1.2103837583368584E-2</v>
      </c>
    </row>
    <row r="105" spans="2:15" ht="24">
      <c r="B105" s="5">
        <v>2</v>
      </c>
      <c r="C105" s="1" t="s">
        <v>79</v>
      </c>
      <c r="D105" s="1">
        <v>0.1</v>
      </c>
      <c r="E105" s="6">
        <v>4778.6668</v>
      </c>
      <c r="G105" s="5">
        <v>2</v>
      </c>
      <c r="H105" s="1" t="s">
        <v>79</v>
      </c>
      <c r="I105" s="1">
        <v>1.87</v>
      </c>
      <c r="J105" s="6">
        <v>4679.5933999999997</v>
      </c>
      <c r="L105" s="1" t="s">
        <v>79</v>
      </c>
      <c r="M105">
        <f t="shared" si="22"/>
        <v>6092.9816000000001</v>
      </c>
      <c r="N105">
        <f t="shared" si="23"/>
        <v>6123.8762000000006</v>
      </c>
      <c r="O105">
        <f t="shared" si="24"/>
        <v>2.8596924084463141E-3</v>
      </c>
    </row>
    <row r="106" spans="2:15" ht="24">
      <c r="B106" s="5">
        <v>3</v>
      </c>
      <c r="C106" s="1" t="s">
        <v>80</v>
      </c>
      <c r="D106" s="1">
        <v>0.19</v>
      </c>
      <c r="E106" s="6">
        <v>8689.5174000000006</v>
      </c>
      <c r="G106" s="5">
        <v>3</v>
      </c>
      <c r="H106" s="1" t="s">
        <v>80</v>
      </c>
      <c r="I106" s="1">
        <v>2.91</v>
      </c>
      <c r="J106" s="6">
        <v>7288.5941999999995</v>
      </c>
      <c r="L106" s="1" t="s">
        <v>80</v>
      </c>
      <c r="M106">
        <f t="shared" si="22"/>
        <v>10755.1093</v>
      </c>
      <c r="N106">
        <f t="shared" si="23"/>
        <v>10952.584999999999</v>
      </c>
      <c r="O106">
        <f t="shared" si="24"/>
        <v>1.0825818760664281E-2</v>
      </c>
    </row>
    <row r="107" spans="2:15" ht="24">
      <c r="B107" s="5">
        <v>4</v>
      </c>
      <c r="C107" s="1" t="s">
        <v>81</v>
      </c>
      <c r="D107" s="1">
        <v>0.22</v>
      </c>
      <c r="E107" s="6">
        <v>9907.2857000000004</v>
      </c>
      <c r="G107" s="5">
        <v>4</v>
      </c>
      <c r="H107" s="1" t="s">
        <v>81</v>
      </c>
      <c r="I107" s="1">
        <v>4.75</v>
      </c>
      <c r="J107" s="6">
        <v>11880.365</v>
      </c>
      <c r="L107" s="1" t="s">
        <v>81</v>
      </c>
      <c r="M107">
        <f t="shared" si="22"/>
        <v>4723.8091999999997</v>
      </c>
      <c r="N107">
        <f t="shared" si="23"/>
        <v>4970.4401999999991</v>
      </c>
      <c r="O107">
        <f t="shared" si="24"/>
        <v>1.4636155190969712E-2</v>
      </c>
    </row>
    <row r="108" spans="2:15" ht="24">
      <c r="B108" s="5">
        <v>5</v>
      </c>
      <c r="C108" s="1" t="s">
        <v>82</v>
      </c>
      <c r="D108" s="1">
        <v>1.18</v>
      </c>
      <c r="E108" s="6">
        <v>54440.929799999998</v>
      </c>
      <c r="G108" s="5">
        <v>5</v>
      </c>
      <c r="H108" s="1" t="s">
        <v>82</v>
      </c>
      <c r="I108" s="1">
        <v>21.22</v>
      </c>
      <c r="J108" s="6">
        <v>53122.679900000003</v>
      </c>
      <c r="L108" s="1" t="s">
        <v>82</v>
      </c>
      <c r="M108">
        <f t="shared" si="22"/>
        <v>12885.572</v>
      </c>
      <c r="N108">
        <f t="shared" si="23"/>
        <v>13289.172200000001</v>
      </c>
      <c r="O108">
        <f t="shared" si="24"/>
        <v>6.077231506693679E-3</v>
      </c>
    </row>
    <row r="109" spans="2:15" ht="24">
      <c r="B109" s="5">
        <v>6</v>
      </c>
      <c r="C109" s="1" t="s">
        <v>83</v>
      </c>
      <c r="D109" s="1">
        <v>0.05</v>
      </c>
      <c r="E109" s="6">
        <v>2106.1421</v>
      </c>
      <c r="G109" s="5">
        <v>6</v>
      </c>
      <c r="H109" s="1" t="s">
        <v>83</v>
      </c>
      <c r="I109" s="1">
        <v>0.81</v>
      </c>
      <c r="J109" s="6">
        <v>2037.1026999999999</v>
      </c>
      <c r="L109" s="1" t="s">
        <v>83</v>
      </c>
      <c r="M109">
        <f t="shared" si="22"/>
        <v>3778.1620999999996</v>
      </c>
      <c r="N109">
        <f t="shared" si="23"/>
        <v>3789.5256000000004</v>
      </c>
      <c r="O109">
        <f t="shared" si="24"/>
        <v>1.9502702789537545E-3</v>
      </c>
    </row>
    <row r="110" spans="2:15" ht="24">
      <c r="B110" s="7">
        <v>7</v>
      </c>
      <c r="C110" s="8" t="s">
        <v>84</v>
      </c>
      <c r="D110" s="8">
        <v>7.0000000000000007E-2</v>
      </c>
      <c r="E110" s="9">
        <v>3240.1014</v>
      </c>
      <c r="G110" s="7">
        <v>7</v>
      </c>
      <c r="H110" s="8" t="s">
        <v>84</v>
      </c>
      <c r="I110" s="8">
        <v>1.31</v>
      </c>
      <c r="J110" s="9">
        <v>3269.4349999999999</v>
      </c>
      <c r="L110" s="8" t="s">
        <v>84</v>
      </c>
      <c r="M110">
        <f t="shared" si="22"/>
        <v>6878.3702000000012</v>
      </c>
      <c r="N110">
        <f t="shared" si="23"/>
        <v>6952.356600000001</v>
      </c>
      <c r="O110">
        <f t="shared" si="24"/>
        <v>7.2381049130369451E-3</v>
      </c>
    </row>
    <row r="111" spans="2:15">
      <c r="B111">
        <v>1.5</v>
      </c>
      <c r="C111" s="10" t="s">
        <v>5</v>
      </c>
      <c r="D111" s="10" t="s">
        <v>4</v>
      </c>
      <c r="G111">
        <v>1.5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78</v>
      </c>
      <c r="D113" s="1">
        <v>2.31</v>
      </c>
      <c r="E113" s="6">
        <v>14297.364799999999</v>
      </c>
      <c r="G113" s="5">
        <v>1</v>
      </c>
      <c r="H113" s="1" t="s">
        <v>78</v>
      </c>
      <c r="I113" s="1">
        <v>2.2599999999999998</v>
      </c>
      <c r="J113" s="6">
        <v>13319.246800000001</v>
      </c>
    </row>
    <row r="114" spans="2:15" ht="24">
      <c r="B114" s="5">
        <v>2</v>
      </c>
      <c r="C114" s="1" t="s">
        <v>79</v>
      </c>
      <c r="D114" s="1">
        <v>1.75</v>
      </c>
      <c r="E114" s="6">
        <v>10871.6484</v>
      </c>
      <c r="G114" s="5">
        <v>2</v>
      </c>
      <c r="H114" s="1" t="s">
        <v>79</v>
      </c>
      <c r="I114" s="1">
        <v>1.83</v>
      </c>
      <c r="J114" s="6">
        <v>10803.4696</v>
      </c>
    </row>
    <row r="115" spans="2:15" ht="24">
      <c r="B115" s="5">
        <v>3</v>
      </c>
      <c r="C115" s="1" t="s">
        <v>80</v>
      </c>
      <c r="D115" s="1">
        <v>3.14</v>
      </c>
      <c r="E115" s="6">
        <v>19444.626700000001</v>
      </c>
      <c r="G115" s="5">
        <v>3</v>
      </c>
      <c r="H115" s="1" t="s">
        <v>80</v>
      </c>
      <c r="I115" s="1">
        <v>3.09</v>
      </c>
      <c r="J115" s="6">
        <v>18241.179199999999</v>
      </c>
    </row>
    <row r="116" spans="2:15" ht="24">
      <c r="B116" s="5">
        <v>4</v>
      </c>
      <c r="C116" s="1" t="s">
        <v>81</v>
      </c>
      <c r="D116" s="1">
        <v>2.36</v>
      </c>
      <c r="E116" s="6">
        <v>14631.0949</v>
      </c>
      <c r="G116" s="5">
        <v>4</v>
      </c>
      <c r="H116" s="1" t="s">
        <v>81</v>
      </c>
      <c r="I116" s="1">
        <v>2.85</v>
      </c>
      <c r="J116" s="6">
        <v>16850.805199999999</v>
      </c>
    </row>
    <row r="117" spans="2:15" ht="24">
      <c r="B117" s="5">
        <v>5</v>
      </c>
      <c r="C117" s="1" t="s">
        <v>82</v>
      </c>
      <c r="D117" s="1">
        <v>10.86</v>
      </c>
      <c r="E117" s="6">
        <v>67326.501799999998</v>
      </c>
      <c r="G117" s="5">
        <v>5</v>
      </c>
      <c r="H117" s="1" t="s">
        <v>82</v>
      </c>
      <c r="I117" s="1">
        <v>11.25</v>
      </c>
      <c r="J117" s="6">
        <v>66411.852100000004</v>
      </c>
    </row>
    <row r="118" spans="2:15" ht="24">
      <c r="B118" s="5">
        <v>6</v>
      </c>
      <c r="C118" s="1" t="s">
        <v>83</v>
      </c>
      <c r="D118" s="1">
        <v>0.95</v>
      </c>
      <c r="E118" s="6">
        <v>5884.3041999999996</v>
      </c>
      <c r="G118" s="5">
        <v>6</v>
      </c>
      <c r="H118" s="1" t="s">
        <v>83</v>
      </c>
      <c r="I118" s="1">
        <v>0.99</v>
      </c>
      <c r="J118" s="6">
        <v>5826.6283000000003</v>
      </c>
    </row>
    <row r="119" spans="2:15" ht="24">
      <c r="B119" s="7">
        <v>7</v>
      </c>
      <c r="C119" s="8" t="s">
        <v>84</v>
      </c>
      <c r="D119" s="8">
        <v>1.63</v>
      </c>
      <c r="E119" s="9">
        <v>10118.471600000001</v>
      </c>
      <c r="G119" s="7">
        <v>7</v>
      </c>
      <c r="H119" s="8" t="s">
        <v>84</v>
      </c>
      <c r="I119" s="8">
        <v>1.73</v>
      </c>
      <c r="J119" s="9">
        <v>10221.7916</v>
      </c>
    </row>
    <row r="120" spans="2:15">
      <c r="B120">
        <v>1.75</v>
      </c>
      <c r="C120" s="10" t="s">
        <v>3</v>
      </c>
      <c r="D120" s="10" t="s">
        <v>4</v>
      </c>
      <c r="G120">
        <v>1.75</v>
      </c>
      <c r="H120" s="10" t="s">
        <v>3</v>
      </c>
      <c r="I120" s="10" t="s">
        <v>6</v>
      </c>
    </row>
    <row r="121" spans="2:15">
      <c r="B121" s="2"/>
      <c r="C121" s="3" t="s">
        <v>0</v>
      </c>
      <c r="D121" s="3" t="s">
        <v>1</v>
      </c>
      <c r="E121" s="4" t="s">
        <v>2</v>
      </c>
      <c r="G121" s="2"/>
      <c r="H121" s="3" t="s">
        <v>0</v>
      </c>
      <c r="I121" s="3" t="s">
        <v>1</v>
      </c>
      <c r="J121" s="4" t="s">
        <v>2</v>
      </c>
      <c r="L121" s="14" t="s">
        <v>37</v>
      </c>
      <c r="M121" t="s">
        <v>4</v>
      </c>
      <c r="N121" t="s">
        <v>6</v>
      </c>
      <c r="O121" t="s">
        <v>36</v>
      </c>
    </row>
    <row r="122" spans="2:15" ht="24">
      <c r="B122" s="5">
        <v>1</v>
      </c>
      <c r="C122" s="1" t="s">
        <v>78</v>
      </c>
      <c r="D122" s="1">
        <v>0.2</v>
      </c>
      <c r="E122" s="6">
        <v>8923.5015999999996</v>
      </c>
      <c r="G122" s="5">
        <v>1</v>
      </c>
      <c r="H122" s="1" t="s">
        <v>78</v>
      </c>
      <c r="I122" s="1">
        <v>3.12</v>
      </c>
      <c r="J122" s="6">
        <v>7756.2034000000003</v>
      </c>
      <c r="L122" s="1" t="s">
        <v>78</v>
      </c>
      <c r="M122">
        <f t="shared" ref="M122:M128" si="25">(E131-E122)</f>
        <v>5417.24</v>
      </c>
      <c r="N122">
        <f t="shared" ref="N122:N128" si="26">(J131-J122)</f>
        <v>5572.1754999999994</v>
      </c>
      <c r="O122">
        <f t="shared" ref="O122:O128" si="27">(N122-M122)/J131</f>
        <v>1.1624481954065666E-2</v>
      </c>
    </row>
    <row r="123" spans="2:15" ht="24">
      <c r="B123" s="5">
        <v>2</v>
      </c>
      <c r="C123" s="1" t="s">
        <v>79</v>
      </c>
      <c r="D123" s="1">
        <v>0.1</v>
      </c>
      <c r="E123" s="6">
        <v>4700.9634999999998</v>
      </c>
      <c r="G123" s="5">
        <v>2</v>
      </c>
      <c r="H123" s="1" t="s">
        <v>79</v>
      </c>
      <c r="I123" s="1">
        <v>1.85</v>
      </c>
      <c r="J123" s="6">
        <v>4588.3294999999998</v>
      </c>
      <c r="L123" s="1" t="s">
        <v>79</v>
      </c>
      <c r="M123">
        <f t="shared" si="25"/>
        <v>6185.4544000000005</v>
      </c>
      <c r="N123">
        <f t="shared" si="26"/>
        <v>6203.6061000000009</v>
      </c>
      <c r="O123">
        <f t="shared" si="27"/>
        <v>1.6819688953666797E-3</v>
      </c>
    </row>
    <row r="124" spans="2:15" ht="24">
      <c r="B124" s="5">
        <v>3</v>
      </c>
      <c r="C124" s="1" t="s">
        <v>80</v>
      </c>
      <c r="D124" s="1">
        <v>0.19</v>
      </c>
      <c r="E124" s="6">
        <v>8591.0560999999998</v>
      </c>
      <c r="G124" s="5">
        <v>3</v>
      </c>
      <c r="H124" s="1" t="s">
        <v>80</v>
      </c>
      <c r="I124" s="1">
        <v>2.88</v>
      </c>
      <c r="J124" s="6">
        <v>7151.9921000000004</v>
      </c>
      <c r="L124" s="1" t="s">
        <v>80</v>
      </c>
      <c r="M124">
        <f t="shared" si="25"/>
        <v>10858.710700000001</v>
      </c>
      <c r="N124">
        <f t="shared" si="26"/>
        <v>11084.008300000001</v>
      </c>
      <c r="O124">
        <f t="shared" si="27"/>
        <v>1.2354551165726004E-2</v>
      </c>
    </row>
    <row r="125" spans="2:15" ht="24">
      <c r="B125" s="5">
        <v>4</v>
      </c>
      <c r="C125" s="1" t="s">
        <v>81</v>
      </c>
      <c r="D125" s="1">
        <v>0.21</v>
      </c>
      <c r="E125" s="6">
        <v>9819.3848999999991</v>
      </c>
      <c r="G125" s="5">
        <v>4</v>
      </c>
      <c r="H125" s="1" t="s">
        <v>81</v>
      </c>
      <c r="I125" s="1">
        <v>4.75</v>
      </c>
      <c r="J125" s="6">
        <v>11799.3606</v>
      </c>
      <c r="L125" s="1" t="s">
        <v>81</v>
      </c>
      <c r="M125">
        <f t="shared" si="25"/>
        <v>4822.4304000000011</v>
      </c>
      <c r="N125">
        <f t="shared" si="26"/>
        <v>5068.6461000000018</v>
      </c>
      <c r="O125">
        <f t="shared" si="27"/>
        <v>1.459660909430399E-2</v>
      </c>
    </row>
    <row r="126" spans="2:15" ht="24">
      <c r="B126" s="5">
        <v>5</v>
      </c>
      <c r="C126" s="1" t="s">
        <v>82</v>
      </c>
      <c r="D126" s="1">
        <v>1.18</v>
      </c>
      <c r="E126" s="6">
        <v>54108.918799999999</v>
      </c>
      <c r="G126" s="5">
        <v>5</v>
      </c>
      <c r="H126" s="1" t="s">
        <v>82</v>
      </c>
      <c r="I126" s="1">
        <v>21.28</v>
      </c>
      <c r="J126" s="6">
        <v>52808.140200000002</v>
      </c>
      <c r="L126" s="1" t="s">
        <v>82</v>
      </c>
      <c r="M126">
        <f t="shared" si="25"/>
        <v>13199.851899999994</v>
      </c>
      <c r="N126">
        <f t="shared" si="26"/>
        <v>13590.989500000003</v>
      </c>
      <c r="O126">
        <f t="shared" si="27"/>
        <v>5.8907037150519922E-3</v>
      </c>
    </row>
    <row r="127" spans="2:15" ht="24">
      <c r="B127" s="5">
        <v>6</v>
      </c>
      <c r="C127" s="1" t="s">
        <v>83</v>
      </c>
      <c r="D127" s="1">
        <v>0.05</v>
      </c>
      <c r="E127" s="6">
        <v>2072.0974000000001</v>
      </c>
      <c r="G127" s="5">
        <v>6</v>
      </c>
      <c r="H127" s="1" t="s">
        <v>83</v>
      </c>
      <c r="I127" s="1">
        <v>0.81</v>
      </c>
      <c r="J127" s="6">
        <v>2022.1331</v>
      </c>
      <c r="L127" s="1" t="s">
        <v>83</v>
      </c>
      <c r="M127">
        <f t="shared" si="25"/>
        <v>3818.6627999999996</v>
      </c>
      <c r="N127">
        <f t="shared" si="26"/>
        <v>3794.5448999999999</v>
      </c>
      <c r="O127">
        <f t="shared" si="27"/>
        <v>-4.1463357607211086E-3</v>
      </c>
    </row>
    <row r="128" spans="2:15" ht="24">
      <c r="B128" s="7">
        <v>7</v>
      </c>
      <c r="C128" s="8" t="s">
        <v>84</v>
      </c>
      <c r="D128" s="8">
        <v>7.0000000000000007E-2</v>
      </c>
      <c r="E128" s="9">
        <v>3175.2285999999999</v>
      </c>
      <c r="G128" s="7">
        <v>7</v>
      </c>
      <c r="H128" s="8" t="s">
        <v>84</v>
      </c>
      <c r="I128" s="8">
        <v>1.3</v>
      </c>
      <c r="J128" s="9">
        <v>3230.9067</v>
      </c>
      <c r="L128" s="8" t="s">
        <v>84</v>
      </c>
      <c r="M128">
        <f t="shared" si="25"/>
        <v>6932.5623999999989</v>
      </c>
      <c r="N128">
        <f t="shared" si="26"/>
        <v>6980.0439000000006</v>
      </c>
      <c r="O128">
        <f t="shared" si="27"/>
        <v>4.6500567733626765E-3</v>
      </c>
    </row>
    <row r="129" spans="2:10">
      <c r="B129">
        <v>1.75</v>
      </c>
      <c r="C129" s="10" t="s">
        <v>5</v>
      </c>
      <c r="D129" s="10" t="s">
        <v>4</v>
      </c>
      <c r="G129">
        <v>1.75</v>
      </c>
      <c r="H129" s="10" t="s">
        <v>5</v>
      </c>
      <c r="I129" s="10" t="s">
        <v>6</v>
      </c>
    </row>
    <row r="130" spans="2:10">
      <c r="B130" s="2"/>
      <c r="C130" s="3" t="s">
        <v>0</v>
      </c>
      <c r="D130" s="3" t="s">
        <v>1</v>
      </c>
      <c r="E130" s="4" t="s">
        <v>2</v>
      </c>
      <c r="G130" s="2"/>
      <c r="H130" s="3" t="s">
        <v>0</v>
      </c>
      <c r="I130" s="3" t="s">
        <v>1</v>
      </c>
      <c r="J130" s="4" t="s">
        <v>2</v>
      </c>
    </row>
    <row r="131" spans="2:10" ht="24">
      <c r="B131" s="5">
        <v>1</v>
      </c>
      <c r="C131" s="1" t="s">
        <v>78</v>
      </c>
      <c r="D131" s="1">
        <v>2.31</v>
      </c>
      <c r="E131" s="6">
        <v>14340.741599999999</v>
      </c>
      <c r="G131" s="5">
        <v>1</v>
      </c>
      <c r="H131" s="1" t="s">
        <v>78</v>
      </c>
      <c r="I131" s="1">
        <v>2.2599999999999998</v>
      </c>
      <c r="J131" s="6">
        <v>13328.3789</v>
      </c>
    </row>
    <row r="132" spans="2:10" ht="24">
      <c r="B132" s="5">
        <v>2</v>
      </c>
      <c r="C132" s="1" t="s">
        <v>79</v>
      </c>
      <c r="D132" s="1">
        <v>1.76</v>
      </c>
      <c r="E132" s="6">
        <v>10886.4179</v>
      </c>
      <c r="G132" s="5">
        <v>2</v>
      </c>
      <c r="H132" s="1" t="s">
        <v>79</v>
      </c>
      <c r="I132" s="1">
        <v>1.83</v>
      </c>
      <c r="J132" s="6">
        <v>10791.935600000001</v>
      </c>
    </row>
    <row r="133" spans="2:10" ht="24">
      <c r="B133" s="5">
        <v>3</v>
      </c>
      <c r="C133" s="1" t="s">
        <v>80</v>
      </c>
      <c r="D133" s="1">
        <v>3.14</v>
      </c>
      <c r="E133" s="6">
        <v>19449.766800000001</v>
      </c>
      <c r="G133" s="5">
        <v>3</v>
      </c>
      <c r="H133" s="1" t="s">
        <v>80</v>
      </c>
      <c r="I133" s="1">
        <v>3.09</v>
      </c>
      <c r="J133" s="6">
        <v>18236.000400000001</v>
      </c>
    </row>
    <row r="134" spans="2:10" ht="24">
      <c r="B134" s="5">
        <v>4</v>
      </c>
      <c r="C134" s="1" t="s">
        <v>81</v>
      </c>
      <c r="D134" s="1">
        <v>2.36</v>
      </c>
      <c r="E134" s="6">
        <v>14641.8153</v>
      </c>
      <c r="G134" s="5">
        <v>4</v>
      </c>
      <c r="H134" s="1" t="s">
        <v>81</v>
      </c>
      <c r="I134" s="1">
        <v>2.86</v>
      </c>
      <c r="J134" s="6">
        <v>16868.006700000002</v>
      </c>
    </row>
    <row r="135" spans="2:10" ht="24">
      <c r="B135" s="5">
        <v>5</v>
      </c>
      <c r="C135" s="1" t="s">
        <v>82</v>
      </c>
      <c r="D135" s="1">
        <v>10.85</v>
      </c>
      <c r="E135" s="6">
        <v>67308.770699999994</v>
      </c>
      <c r="G135" s="5">
        <v>5</v>
      </c>
      <c r="H135" s="1" t="s">
        <v>82</v>
      </c>
      <c r="I135" s="1">
        <v>11.25</v>
      </c>
      <c r="J135" s="6">
        <v>66399.129700000005</v>
      </c>
    </row>
    <row r="136" spans="2:10" ht="24">
      <c r="B136" s="5">
        <v>6</v>
      </c>
      <c r="C136" s="1" t="s">
        <v>83</v>
      </c>
      <c r="D136" s="1">
        <v>0.95</v>
      </c>
      <c r="E136" s="6">
        <v>5890.7601999999997</v>
      </c>
      <c r="G136" s="5">
        <v>6</v>
      </c>
      <c r="H136" s="1" t="s">
        <v>83</v>
      </c>
      <c r="I136" s="1">
        <v>0.99</v>
      </c>
      <c r="J136" s="6">
        <v>5816.6779999999999</v>
      </c>
    </row>
    <row r="137" spans="2:10" ht="24">
      <c r="B137" s="7">
        <v>7</v>
      </c>
      <c r="C137" s="8" t="s">
        <v>84</v>
      </c>
      <c r="D137" s="8">
        <v>1.63</v>
      </c>
      <c r="E137" s="9">
        <v>10107.790999999999</v>
      </c>
      <c r="G137" s="7">
        <v>7</v>
      </c>
      <c r="H137" s="8" t="s">
        <v>84</v>
      </c>
      <c r="I137" s="8">
        <v>1.73</v>
      </c>
      <c r="J137" s="9">
        <v>10210.9506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C6EF-C1CC-4437-A693-F87594E28591}">
  <dimension ref="C4:BG73"/>
  <sheetViews>
    <sheetView zoomScale="85" zoomScaleNormal="85" workbookViewId="0">
      <selection activeCell="AF64" sqref="AF64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9" max="29" width="18.6640625" customWidth="1"/>
    <col min="32" max="32" width="12" bestFit="1" customWidth="1"/>
    <col min="49" max="49" width="12" bestFit="1" customWidth="1"/>
  </cols>
  <sheetData>
    <row r="4" spans="3:21">
      <c r="C4" t="s">
        <v>38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78</v>
      </c>
      <c r="D6">
        <v>-3.8528300649902955E-3</v>
      </c>
      <c r="E6">
        <v>-1.8167826213385509E-2</v>
      </c>
      <c r="F6">
        <v>-4.0996143593082486E-3</v>
      </c>
      <c r="G6">
        <v>-4.5240015803172905E-3</v>
      </c>
      <c r="H6">
        <v>8.3545401108572111E-3</v>
      </c>
      <c r="I6">
        <v>1.0065223682100407E-2</v>
      </c>
      <c r="J6">
        <v>1.8308309085120608E-3</v>
      </c>
    </row>
    <row r="7" spans="3:21">
      <c r="C7" t="s">
        <v>79</v>
      </c>
      <c r="D7">
        <v>-8.2029643571777579E-3</v>
      </c>
      <c r="E7">
        <v>-2.0440103484404854E-2</v>
      </c>
      <c r="F7">
        <v>-1.8165251406053486E-2</v>
      </c>
      <c r="G7">
        <v>-1.7498682554778391E-2</v>
      </c>
      <c r="H7">
        <v>-8.483517726039334E-3</v>
      </c>
      <c r="I7">
        <v>-6.7116826213695973E-3</v>
      </c>
      <c r="J7">
        <v>-1.0908613210507586E-2</v>
      </c>
    </row>
    <row r="8" spans="3:21">
      <c r="C8" t="s">
        <v>80</v>
      </c>
      <c r="D8">
        <v>-5.2582132812754936E-3</v>
      </c>
      <c r="E8">
        <v>-1.5436149431033837E-2</v>
      </c>
      <c r="F8">
        <v>-1.1224251572205369E-2</v>
      </c>
      <c r="G8">
        <v>-1.0137080310301182E-2</v>
      </c>
      <c r="H8">
        <v>-2.7730224913740612E-3</v>
      </c>
      <c r="I8">
        <v>1.0497183601955694E-3</v>
      </c>
      <c r="J8">
        <v>-7.4251623879210082E-4</v>
      </c>
    </row>
    <row r="9" spans="3:21">
      <c r="C9" t="s">
        <v>81</v>
      </c>
      <c r="D9">
        <v>2.4564502709138476E-3</v>
      </c>
      <c r="E9">
        <v>-5.5688608466663543E-3</v>
      </c>
      <c r="F9">
        <v>3.2324064262106717E-4</v>
      </c>
      <c r="G9">
        <v>-3.6535435770019512E-4</v>
      </c>
      <c r="H9">
        <v>5.0918263428990475E-3</v>
      </c>
      <c r="I9">
        <v>1.0539406275333186E-2</v>
      </c>
      <c r="J9">
        <v>4.301221357827561E-3</v>
      </c>
    </row>
    <row r="10" spans="3:21">
      <c r="C10" t="s">
        <v>82</v>
      </c>
      <c r="D10">
        <v>6.5488456327171172E-4</v>
      </c>
      <c r="E10">
        <v>-4.0071716839806494E-3</v>
      </c>
      <c r="F10">
        <v>-9.7810184848821859E-4</v>
      </c>
      <c r="G10">
        <v>-1.1435950718661234E-3</v>
      </c>
      <c r="H10">
        <v>1.5959950809111979E-3</v>
      </c>
      <c r="I10">
        <v>3.6162603912194783E-3</v>
      </c>
      <c r="J10">
        <v>3.1081709220065533E-4</v>
      </c>
    </row>
    <row r="11" spans="3:21">
      <c r="C11" t="s">
        <v>83</v>
      </c>
      <c r="D11">
        <v>-6.5366864783214977E-3</v>
      </c>
      <c r="E11">
        <v>-1.85993739123845E-2</v>
      </c>
      <c r="F11">
        <v>-1.9398263635897691E-2</v>
      </c>
      <c r="G11">
        <v>-2.0295976004585076E-2</v>
      </c>
      <c r="H11">
        <v>-1.5267703244819592E-2</v>
      </c>
      <c r="I11">
        <v>-1.100819146230929E-2</v>
      </c>
      <c r="J11">
        <v>-1.658641138505185E-2</v>
      </c>
    </row>
    <row r="12" spans="3:21">
      <c r="C12" t="s">
        <v>84</v>
      </c>
      <c r="D12">
        <v>-3.5119824613919918E-3</v>
      </c>
      <c r="E12">
        <v>-1.1396886005699288E-2</v>
      </c>
      <c r="F12">
        <v>-1.5254009398468873E-2</v>
      </c>
      <c r="G12">
        <v>-1.6823523457567768E-2</v>
      </c>
      <c r="H12">
        <v>-1.5090695087317823E-2</v>
      </c>
      <c r="I12">
        <v>-9.0136632389897029E-3</v>
      </c>
      <c r="J12">
        <v>-1.3017488630060317E-2</v>
      </c>
    </row>
    <row r="14" spans="3:21">
      <c r="C14" t="s">
        <v>39</v>
      </c>
      <c r="L14" t="s">
        <v>41</v>
      </c>
      <c r="U14" t="s">
        <v>44</v>
      </c>
    </row>
    <row r="15" spans="3:21">
      <c r="D15">
        <v>0.25</v>
      </c>
      <c r="E15">
        <v>0.5</v>
      </c>
      <c r="F15">
        <v>0.75</v>
      </c>
      <c r="G15">
        <v>1</v>
      </c>
      <c r="H15">
        <v>1.25</v>
      </c>
      <c r="I15">
        <v>1.5</v>
      </c>
      <c r="J15">
        <v>1.75</v>
      </c>
      <c r="M15">
        <v>0.25</v>
      </c>
      <c r="N15">
        <v>0.5</v>
      </c>
      <c r="O15">
        <v>0.75</v>
      </c>
      <c r="P15">
        <v>1</v>
      </c>
      <c r="Q15">
        <v>1.25</v>
      </c>
      <c r="R15">
        <v>1.5</v>
      </c>
      <c r="S15">
        <v>1.75</v>
      </c>
      <c r="U15">
        <f>_xlfn.T.INV.2T(0.05,2)</f>
        <v>4.3026527297494637</v>
      </c>
    </row>
    <row r="16" spans="3:21">
      <c r="C16" t="s">
        <v>78</v>
      </c>
      <c r="D16">
        <v>1.3883913038362354E-3</v>
      </c>
      <c r="E16">
        <v>2.1731836866856809E-3</v>
      </c>
      <c r="F16">
        <v>-9.4498696633481365E-3</v>
      </c>
      <c r="G16">
        <v>7.5090837785677681E-3</v>
      </c>
      <c r="H16">
        <v>-4.7664252640811132E-4</v>
      </c>
      <c r="I16">
        <v>9.7736873548160356E-3</v>
      </c>
      <c r="J16">
        <v>1.051177029966981E-2</v>
      </c>
      <c r="L16" t="s">
        <v>56</v>
      </c>
      <c r="M16">
        <f t="shared" ref="M16:S22" si="0">AVERAGE(D6,D16,D26)</f>
        <v>-8.9253714031937569E-4</v>
      </c>
      <c r="N16">
        <f t="shared" si="0"/>
        <v>-5.1221975406649592E-3</v>
      </c>
      <c r="O16">
        <f t="shared" si="0"/>
        <v>-5.9343522155180751E-3</v>
      </c>
      <c r="P16">
        <f t="shared" si="0"/>
        <v>1.4272657275453922E-3</v>
      </c>
      <c r="Q16">
        <f t="shared" si="0"/>
        <v>9.9212434144814853E-3</v>
      </c>
      <c r="R16">
        <f t="shared" si="0"/>
        <v>1.0647582873428341E-2</v>
      </c>
      <c r="S16">
        <f t="shared" si="0"/>
        <v>7.9890277207491783E-3</v>
      </c>
    </row>
    <row r="17" spans="3:29">
      <c r="C17" t="s">
        <v>79</v>
      </c>
      <c r="D17">
        <v>-5.4946362519190167E-3</v>
      </c>
      <c r="E17">
        <v>-7.4387220991012195E-3</v>
      </c>
      <c r="F17">
        <v>-1.5599968429189634E-2</v>
      </c>
      <c r="G17">
        <v>-8.4870186207880987E-3</v>
      </c>
      <c r="H17">
        <v>-8.4118663057146104E-3</v>
      </c>
      <c r="I17">
        <v>-2.2100934724846085E-3</v>
      </c>
      <c r="J17">
        <v>-1.8486664155706368E-3</v>
      </c>
      <c r="L17" t="s">
        <v>57</v>
      </c>
      <c r="M17">
        <f t="shared" si="0"/>
        <v>-6.7426172569432299E-3</v>
      </c>
      <c r="N17">
        <f t="shared" si="0"/>
        <v>-1.1825607485895277E-2</v>
      </c>
      <c r="O17">
        <f t="shared" si="0"/>
        <v>-1.4015067678515623E-2</v>
      </c>
      <c r="P17">
        <f t="shared" si="0"/>
        <v>-1.1672100928220949E-2</v>
      </c>
      <c r="Q17">
        <f t="shared" si="0"/>
        <v>-3.4412623472719027E-3</v>
      </c>
      <c r="R17">
        <f t="shared" si="0"/>
        <v>-2.0206945618026304E-3</v>
      </c>
      <c r="S17">
        <f t="shared" si="0"/>
        <v>-3.6917702435705149E-3</v>
      </c>
    </row>
    <row r="18" spans="3:29">
      <c r="C18" t="s">
        <v>80</v>
      </c>
      <c r="D18">
        <v>-8.3514066901157178E-4</v>
      </c>
      <c r="E18">
        <v>-2.1814770260468364E-3</v>
      </c>
      <c r="F18">
        <v>-9.6060468282914129E-3</v>
      </c>
      <c r="G18">
        <v>-1.7576059297303244E-3</v>
      </c>
      <c r="H18">
        <v>-2.3946312753097272E-3</v>
      </c>
      <c r="I18">
        <v>3.6947239014684199E-3</v>
      </c>
      <c r="J18">
        <v>4.5822660125272264E-3</v>
      </c>
      <c r="L18" t="s">
        <v>58</v>
      </c>
      <c r="M18">
        <f t="shared" si="0"/>
        <v>-2.8046568119280157E-3</v>
      </c>
      <c r="N18">
        <f t="shared" si="0"/>
        <v>-6.2067877686710392E-3</v>
      </c>
      <c r="O18">
        <f t="shared" si="0"/>
        <v>-8.2021402413537219E-3</v>
      </c>
      <c r="P18">
        <f t="shared" si="0"/>
        <v>-4.6702758565018267E-3</v>
      </c>
      <c r="Q18">
        <f t="shared" si="0"/>
        <v>2.5965366063471079E-3</v>
      </c>
      <c r="R18">
        <f t="shared" si="0"/>
        <v>5.1900870074427568E-3</v>
      </c>
      <c r="S18">
        <f t="shared" si="0"/>
        <v>5.3981003131537099E-3</v>
      </c>
    </row>
    <row r="19" spans="3:29">
      <c r="C19" t="s">
        <v>81</v>
      </c>
      <c r="D19">
        <v>2.7930376444794741E-3</v>
      </c>
      <c r="E19">
        <v>3.8220543715979929E-3</v>
      </c>
      <c r="F19">
        <v>-9.2113240312659862E-3</v>
      </c>
      <c r="G19">
        <v>4.6141381774315185E-3</v>
      </c>
      <c r="H19">
        <v>4.5285717868185655E-3</v>
      </c>
      <c r="I19">
        <v>4.303159210470869E-3</v>
      </c>
      <c r="J19">
        <v>1.0098226658580626E-2</v>
      </c>
      <c r="L19" t="s">
        <v>66</v>
      </c>
      <c r="M19">
        <f t="shared" si="0"/>
        <v>2.7924264911678952E-3</v>
      </c>
      <c r="N19">
        <f t="shared" si="0"/>
        <v>1.1858438524184891E-3</v>
      </c>
      <c r="O19">
        <f t="shared" si="0"/>
        <v>-4.9176407242424889E-3</v>
      </c>
      <c r="P19">
        <f t="shared" si="0"/>
        <v>3.1619952219914664E-3</v>
      </c>
      <c r="Q19">
        <f t="shared" si="0"/>
        <v>8.8997695996317922E-3</v>
      </c>
      <c r="R19">
        <f t="shared" si="0"/>
        <v>9.8262402255912557E-3</v>
      </c>
      <c r="S19">
        <f t="shared" si="0"/>
        <v>9.6653523702373914E-3</v>
      </c>
    </row>
    <row r="20" spans="3:29">
      <c r="C20" t="s">
        <v>82</v>
      </c>
      <c r="D20">
        <v>2.4582053282100927E-4</v>
      </c>
      <c r="E20">
        <v>6.794181396649621E-4</v>
      </c>
      <c r="F20">
        <v>-6.8235201202687243E-3</v>
      </c>
      <c r="G20">
        <v>1.6211241921933284E-3</v>
      </c>
      <c r="H20">
        <v>4.0683226646929664E-4</v>
      </c>
      <c r="I20">
        <v>-5.3346621322501774E-4</v>
      </c>
      <c r="J20">
        <v>8.6731219321005046E-4</v>
      </c>
      <c r="L20" t="s">
        <v>67</v>
      </c>
      <c r="M20">
        <f t="shared" si="0"/>
        <v>4.7591970448912719E-4</v>
      </c>
      <c r="N20">
        <f t="shared" si="0"/>
        <v>-2.6050649089640949E-4</v>
      </c>
      <c r="O20">
        <f t="shared" si="0"/>
        <v>-4.1272130029256617E-3</v>
      </c>
      <c r="P20">
        <f t="shared" si="0"/>
        <v>7.9194880491378515E-4</v>
      </c>
      <c r="Q20">
        <f t="shared" si="0"/>
        <v>3.585329793411128E-3</v>
      </c>
      <c r="R20">
        <f t="shared" si="0"/>
        <v>3.0533418948960468E-3</v>
      </c>
      <c r="S20">
        <f t="shared" si="0"/>
        <v>2.3562776668208992E-3</v>
      </c>
    </row>
    <row r="21" spans="3:29">
      <c r="C21" t="s">
        <v>83</v>
      </c>
      <c r="D21">
        <v>-3.3211203929876818E-3</v>
      </c>
      <c r="E21">
        <v>-5.5849997089325249E-3</v>
      </c>
      <c r="F21">
        <v>-1.415480036915826E-2</v>
      </c>
      <c r="G21">
        <v>-1.2638058358182973E-2</v>
      </c>
      <c r="H21">
        <v>-9.4889856525915486E-3</v>
      </c>
      <c r="I21">
        <v>-6.1260099795846417E-3</v>
      </c>
      <c r="J21">
        <v>-1.0409685319461296E-2</v>
      </c>
      <c r="L21" t="s">
        <v>68</v>
      </c>
      <c r="M21">
        <f t="shared" si="0"/>
        <v>-5.0607416603484189E-3</v>
      </c>
      <c r="N21">
        <f t="shared" si="0"/>
        <v>-9.4066266708098967E-3</v>
      </c>
      <c r="O21">
        <f t="shared" si="0"/>
        <v>-1.4911097458484355E-2</v>
      </c>
      <c r="P21">
        <f t="shared" si="0"/>
        <v>-1.4903959505720578E-2</v>
      </c>
      <c r="Q21">
        <f t="shared" si="0"/>
        <v>-8.5096240571293502E-3</v>
      </c>
      <c r="R21">
        <f t="shared" si="0"/>
        <v>-5.0613103876467258E-3</v>
      </c>
      <c r="S21">
        <f t="shared" si="0"/>
        <v>-1.0380810821744751E-2</v>
      </c>
    </row>
    <row r="22" spans="3:29">
      <c r="C22" t="s">
        <v>84</v>
      </c>
      <c r="D22">
        <v>-2.207943855113797E-3</v>
      </c>
      <c r="E22">
        <v>-3.2246017950388873E-3</v>
      </c>
      <c r="F22">
        <v>-1.6404726779968966E-2</v>
      </c>
      <c r="G22">
        <v>-1.4465381656881432E-2</v>
      </c>
      <c r="H22">
        <v>-7.536988673674215E-3</v>
      </c>
      <c r="I22">
        <v>-9.3741635400925623E-3</v>
      </c>
      <c r="J22">
        <v>-8.339511319181498E-3</v>
      </c>
      <c r="L22" t="s">
        <v>69</v>
      </c>
      <c r="M22">
        <f t="shared" si="0"/>
        <v>-2.6369637508345599E-3</v>
      </c>
      <c r="N22">
        <f t="shared" si="0"/>
        <v>-4.6325441772282266E-3</v>
      </c>
      <c r="O22">
        <f t="shared" si="0"/>
        <v>-1.444458607598517E-2</v>
      </c>
      <c r="P22">
        <f t="shared" si="0"/>
        <v>-1.3417434791946549E-2</v>
      </c>
      <c r="Q22">
        <f t="shared" si="0"/>
        <v>-7.1518404360915964E-3</v>
      </c>
      <c r="R22">
        <f t="shared" si="0"/>
        <v>-3.7165739553484405E-3</v>
      </c>
      <c r="S22">
        <f t="shared" si="0"/>
        <v>-5.5689810586263796E-3</v>
      </c>
    </row>
    <row r="24" spans="3:29">
      <c r="C24" t="s">
        <v>40</v>
      </c>
      <c r="L24" t="s">
        <v>42</v>
      </c>
      <c r="U24" t="s">
        <v>43</v>
      </c>
    </row>
    <row r="25" spans="3:29">
      <c r="D25">
        <v>0.25</v>
      </c>
      <c r="E25">
        <v>0.5</v>
      </c>
      <c r="F25">
        <v>0.75</v>
      </c>
      <c r="G25">
        <v>1</v>
      </c>
      <c r="H25">
        <v>1.25</v>
      </c>
      <c r="I25">
        <v>1.5</v>
      </c>
      <c r="J25">
        <v>1.75</v>
      </c>
      <c r="M25">
        <v>0.25</v>
      </c>
      <c r="N25">
        <v>0.5</v>
      </c>
      <c r="O25">
        <v>0.75</v>
      </c>
      <c r="P25">
        <v>1</v>
      </c>
      <c r="Q25">
        <v>1.25</v>
      </c>
      <c r="R25">
        <v>1.5</v>
      </c>
      <c r="S25">
        <v>1.75</v>
      </c>
      <c r="V25">
        <v>0.25</v>
      </c>
      <c r="W25">
        <v>0.5</v>
      </c>
      <c r="X25">
        <v>0.75</v>
      </c>
      <c r="Y25">
        <v>1</v>
      </c>
      <c r="Z25">
        <v>1.25</v>
      </c>
      <c r="AA25">
        <v>1.5</v>
      </c>
      <c r="AB25">
        <v>1.75</v>
      </c>
    </row>
    <row r="26" spans="3:29">
      <c r="C26" t="s">
        <v>78</v>
      </c>
      <c r="D26">
        <v>-2.1317265980406701E-4</v>
      </c>
      <c r="E26">
        <v>6.2804990470494918E-4</v>
      </c>
      <c r="F26">
        <v>-4.2535726238978385E-3</v>
      </c>
      <c r="G26">
        <v>1.2967149843856991E-3</v>
      </c>
      <c r="H26">
        <v>2.1885832658995352E-2</v>
      </c>
      <c r="I26">
        <v>1.2103837583368584E-2</v>
      </c>
      <c r="J26">
        <v>1.1624481954065666E-2</v>
      </c>
      <c r="L26" t="s">
        <v>56</v>
      </c>
      <c r="M26">
        <f t="shared" ref="M26:S32" si="1">_xlfn.STDEV.S(D6,D16,D26)/SQRT(3)</f>
        <v>1.5506721588073068E-3</v>
      </c>
      <c r="N26">
        <f t="shared" si="1"/>
        <v>6.538047114160209E-3</v>
      </c>
      <c r="O26">
        <f t="shared" si="1"/>
        <v>1.7583205037105768E-3</v>
      </c>
      <c r="P26">
        <f t="shared" si="1"/>
        <v>3.4742657946659826E-3</v>
      </c>
      <c r="Q26">
        <f t="shared" si="1"/>
        <v>6.5028453653160371E-3</v>
      </c>
      <c r="R26">
        <f t="shared" si="1"/>
        <v>7.3297491832917177E-4</v>
      </c>
      <c r="S26">
        <f t="shared" si="1"/>
        <v>3.0958075300930601E-3</v>
      </c>
      <c r="U26" t="s">
        <v>56</v>
      </c>
      <c r="V26" t="b">
        <f t="shared" ref="V26:AB32" si="2">IF(ABS(M16/M26)&gt;$U$15,M16/M26,FALSE)</f>
        <v>0</v>
      </c>
      <c r="W26" t="b">
        <f t="shared" si="2"/>
        <v>0</v>
      </c>
      <c r="X26" t="b">
        <f t="shared" si="2"/>
        <v>0</v>
      </c>
      <c r="Y26" t="b">
        <f t="shared" si="2"/>
        <v>0</v>
      </c>
      <c r="Z26" t="b">
        <f t="shared" si="2"/>
        <v>0</v>
      </c>
      <c r="AA26">
        <f t="shared" si="2"/>
        <v>14.526531000132554</v>
      </c>
      <c r="AB26" t="b">
        <f t="shared" si="2"/>
        <v>0</v>
      </c>
      <c r="AC26" s="16" t="s">
        <v>14</v>
      </c>
    </row>
    <row r="27" spans="3:29">
      <c r="C27" t="s">
        <v>79</v>
      </c>
      <c r="D27">
        <v>-6.5302511617329143E-3</v>
      </c>
      <c r="E27">
        <v>-7.5979968741797608E-3</v>
      </c>
      <c r="F27">
        <v>-8.2799832003037435E-3</v>
      </c>
      <c r="G27">
        <v>-9.0306016090963594E-3</v>
      </c>
      <c r="H27">
        <v>6.571596989938238E-3</v>
      </c>
      <c r="I27">
        <v>2.8596924084463141E-3</v>
      </c>
      <c r="J27">
        <v>1.6819688953666797E-3</v>
      </c>
      <c r="L27" t="s">
        <v>57</v>
      </c>
      <c r="M27">
        <f t="shared" si="1"/>
        <v>7.8900460502030843E-4</v>
      </c>
      <c r="N27">
        <f t="shared" si="1"/>
        <v>4.3074933969671683E-3</v>
      </c>
      <c r="O27">
        <f t="shared" si="1"/>
        <v>2.9616191892846331E-3</v>
      </c>
      <c r="P27">
        <f t="shared" si="1"/>
        <v>2.9175138219893746E-3</v>
      </c>
      <c r="Q27">
        <f t="shared" si="1"/>
        <v>5.0064723961946124E-3</v>
      </c>
      <c r="R27">
        <f t="shared" si="1"/>
        <v>2.764640359424201E-3</v>
      </c>
      <c r="S27">
        <f t="shared" si="1"/>
        <v>3.7495983443466391E-3</v>
      </c>
      <c r="U27" t="s">
        <v>57</v>
      </c>
      <c r="V27">
        <f t="shared" si="2"/>
        <v>-8.5457261136893869</v>
      </c>
      <c r="W27" t="b">
        <f t="shared" si="2"/>
        <v>0</v>
      </c>
      <c r="X27">
        <f t="shared" si="2"/>
        <v>-4.7322315202519016</v>
      </c>
      <c r="Y27" t="b">
        <f t="shared" si="2"/>
        <v>0</v>
      </c>
      <c r="Z27" t="b">
        <f t="shared" si="2"/>
        <v>0</v>
      </c>
      <c r="AA27" t="b">
        <f t="shared" si="2"/>
        <v>0</v>
      </c>
      <c r="AB27" t="b">
        <f t="shared" si="2"/>
        <v>0</v>
      </c>
      <c r="AC27" s="16" t="s">
        <v>20</v>
      </c>
    </row>
    <row r="28" spans="3:29">
      <c r="C28" t="s">
        <v>80</v>
      </c>
      <c r="D28">
        <v>-2.3206164854969813E-3</v>
      </c>
      <c r="E28">
        <v>-1.0027368489324466E-3</v>
      </c>
      <c r="F28">
        <v>-3.7761223235643843E-3</v>
      </c>
      <c r="G28">
        <v>-2.1161413294739752E-3</v>
      </c>
      <c r="H28">
        <v>1.2957263585725113E-2</v>
      </c>
      <c r="I28">
        <v>1.0825818760664281E-2</v>
      </c>
      <c r="J28">
        <v>1.2354551165726004E-2</v>
      </c>
      <c r="L28" t="s">
        <v>58</v>
      </c>
      <c r="M28">
        <f t="shared" si="1"/>
        <v>1.2995658392386787E-3</v>
      </c>
      <c r="N28">
        <f t="shared" si="1"/>
        <v>4.6272091884959864E-3</v>
      </c>
      <c r="O28">
        <f t="shared" si="1"/>
        <v>2.2617745691344985E-3</v>
      </c>
      <c r="P28">
        <f t="shared" si="1"/>
        <v>2.7353610432188343E-3</v>
      </c>
      <c r="Q28">
        <f t="shared" si="1"/>
        <v>5.1815149854718195E-3</v>
      </c>
      <c r="R28">
        <f t="shared" si="1"/>
        <v>2.9194815677926473E-3</v>
      </c>
      <c r="S28">
        <f t="shared" si="1"/>
        <v>3.8027394885872161E-3</v>
      </c>
      <c r="U28" t="s">
        <v>58</v>
      </c>
      <c r="V28" t="b">
        <f t="shared" si="2"/>
        <v>0</v>
      </c>
      <c r="W28" t="b">
        <f t="shared" si="2"/>
        <v>0</v>
      </c>
      <c r="X28" t="b">
        <f t="shared" si="2"/>
        <v>0</v>
      </c>
      <c r="Y28" t="b">
        <f t="shared" si="2"/>
        <v>0</v>
      </c>
      <c r="Z28" t="b">
        <f t="shared" si="2"/>
        <v>0</v>
      </c>
      <c r="AA28" t="b">
        <f t="shared" si="2"/>
        <v>0</v>
      </c>
      <c r="AB28" t="b">
        <f t="shared" si="2"/>
        <v>0</v>
      </c>
      <c r="AC28" s="16" t="s">
        <v>17</v>
      </c>
    </row>
    <row r="29" spans="3:29">
      <c r="C29" t="s">
        <v>81</v>
      </c>
      <c r="D29">
        <v>3.1277915581103648E-3</v>
      </c>
      <c r="E29">
        <v>5.304338032323829E-3</v>
      </c>
      <c r="F29">
        <v>-5.864838784082547E-3</v>
      </c>
      <c r="G29">
        <v>5.2372018462430768E-3</v>
      </c>
      <c r="H29">
        <v>1.7078910669177765E-2</v>
      </c>
      <c r="I29">
        <v>1.4636155190969712E-2</v>
      </c>
      <c r="J29">
        <v>1.459660909430399E-2</v>
      </c>
      <c r="L29" t="s">
        <v>66</v>
      </c>
      <c r="M29">
        <f t="shared" si="1"/>
        <v>1.9379977735190757E-4</v>
      </c>
      <c r="N29">
        <f t="shared" si="1"/>
        <v>3.404351034171459E-3</v>
      </c>
      <c r="O29">
        <f t="shared" si="1"/>
        <v>2.7928401913677593E-3</v>
      </c>
      <c r="P29">
        <f t="shared" si="1"/>
        <v>1.7728224555645198E-3</v>
      </c>
      <c r="Q29">
        <f t="shared" si="1"/>
        <v>4.0928016240055166E-3</v>
      </c>
      <c r="R29">
        <f t="shared" si="1"/>
        <v>3.004116944246659E-3</v>
      </c>
      <c r="S29">
        <f t="shared" si="1"/>
        <v>2.9798930223096276E-3</v>
      </c>
      <c r="U29" t="s">
        <v>66</v>
      </c>
      <c r="V29">
        <f t="shared" si="2"/>
        <v>14.408821977629632</v>
      </c>
      <c r="W29" t="b">
        <f t="shared" si="2"/>
        <v>0</v>
      </c>
      <c r="X29" t="b">
        <f t="shared" si="2"/>
        <v>0</v>
      </c>
      <c r="Y29" t="b">
        <f t="shared" si="2"/>
        <v>0</v>
      </c>
      <c r="Z29" t="b">
        <f t="shared" si="2"/>
        <v>0</v>
      </c>
      <c r="AA29" t="b">
        <f t="shared" si="2"/>
        <v>0</v>
      </c>
      <c r="AB29" t="b">
        <f t="shared" si="2"/>
        <v>0</v>
      </c>
      <c r="AC29" s="16" t="s">
        <v>22</v>
      </c>
    </row>
    <row r="30" spans="3:29">
      <c r="C30" t="s">
        <v>82</v>
      </c>
      <c r="D30">
        <v>5.2705401737466063E-4</v>
      </c>
      <c r="E30">
        <v>2.5462340716264588E-3</v>
      </c>
      <c r="F30">
        <v>-4.5800170400200442E-3</v>
      </c>
      <c r="G30">
        <v>1.8983172944141505E-3</v>
      </c>
      <c r="H30">
        <v>8.7531620328528889E-3</v>
      </c>
      <c r="I30">
        <v>6.077231506693679E-3</v>
      </c>
      <c r="J30">
        <v>5.8907037150519922E-3</v>
      </c>
      <c r="L30" t="s">
        <v>67</v>
      </c>
      <c r="M30">
        <f t="shared" si="1"/>
        <v>1.2082271270729695E-4</v>
      </c>
      <c r="N30">
        <f t="shared" si="1"/>
        <v>1.9493054731329344E-3</v>
      </c>
      <c r="O30">
        <f t="shared" si="1"/>
        <v>1.7025473380617134E-3</v>
      </c>
      <c r="P30">
        <f t="shared" si="1"/>
        <v>9.7107441839522086E-4</v>
      </c>
      <c r="Q30">
        <f t="shared" si="1"/>
        <v>2.6066194320788429E-3</v>
      </c>
      <c r="R30">
        <f t="shared" si="1"/>
        <v>1.9289884232555536E-3</v>
      </c>
      <c r="S30">
        <f t="shared" si="1"/>
        <v>1.7744996775779466E-3</v>
      </c>
      <c r="U30" t="s">
        <v>67</v>
      </c>
      <c r="V30" t="b">
        <f t="shared" si="2"/>
        <v>0</v>
      </c>
      <c r="W30" t="b">
        <f t="shared" si="2"/>
        <v>0</v>
      </c>
      <c r="X30" t="b">
        <f t="shared" si="2"/>
        <v>0</v>
      </c>
      <c r="Y30" t="b">
        <f t="shared" si="2"/>
        <v>0</v>
      </c>
      <c r="Z30" t="b">
        <f t="shared" si="2"/>
        <v>0</v>
      </c>
      <c r="AA30" t="b">
        <f t="shared" si="2"/>
        <v>0</v>
      </c>
      <c r="AB30" t="b">
        <f t="shared" si="2"/>
        <v>0</v>
      </c>
      <c r="AC30" s="16" t="s">
        <v>13</v>
      </c>
    </row>
    <row r="31" spans="3:29">
      <c r="C31" t="s">
        <v>83</v>
      </c>
      <c r="D31">
        <v>-5.324418109736077E-3</v>
      </c>
      <c r="E31">
        <v>-4.0355063911126634E-3</v>
      </c>
      <c r="F31">
        <v>-1.1180228370397114E-2</v>
      </c>
      <c r="G31">
        <v>-1.1777844154393683E-2</v>
      </c>
      <c r="H31">
        <v>-7.7218327397690829E-4</v>
      </c>
      <c r="I31">
        <v>1.9502702789537545E-3</v>
      </c>
      <c r="J31">
        <v>-4.1463357607211086E-3</v>
      </c>
      <c r="L31" t="s">
        <v>68</v>
      </c>
      <c r="M31">
        <f t="shared" si="1"/>
        <v>9.3756960004018233E-4</v>
      </c>
      <c r="N31">
        <f t="shared" si="1"/>
        <v>4.6180870415898469E-3</v>
      </c>
      <c r="O31">
        <f t="shared" si="1"/>
        <v>2.402291605373582E-3</v>
      </c>
      <c r="P31">
        <f t="shared" si="1"/>
        <v>2.7074202704247463E-3</v>
      </c>
      <c r="Q31">
        <f t="shared" si="1"/>
        <v>4.2130506230550818E-3</v>
      </c>
      <c r="R31">
        <f t="shared" si="1"/>
        <v>3.7784750711871888E-3</v>
      </c>
      <c r="S31">
        <f t="shared" si="1"/>
        <v>3.5911695257130729E-3</v>
      </c>
      <c r="U31" t="s">
        <v>68</v>
      </c>
      <c r="V31">
        <f t="shared" si="2"/>
        <v>-5.3977237104653621</v>
      </c>
      <c r="W31" t="b">
        <f t="shared" si="2"/>
        <v>0</v>
      </c>
      <c r="X31">
        <f t="shared" si="2"/>
        <v>-6.2070305807714465</v>
      </c>
      <c r="Y31">
        <f t="shared" si="2"/>
        <v>-5.5048562901475249</v>
      </c>
      <c r="Z31" t="b">
        <f t="shared" si="2"/>
        <v>0</v>
      </c>
      <c r="AA31" t="b">
        <f t="shared" si="2"/>
        <v>0</v>
      </c>
      <c r="AB31" t="b">
        <f t="shared" si="2"/>
        <v>0</v>
      </c>
      <c r="AC31" s="16" t="s">
        <v>23</v>
      </c>
    </row>
    <row r="32" spans="3:29">
      <c r="C32" t="s">
        <v>84</v>
      </c>
      <c r="D32">
        <v>-2.1909649359978908E-3</v>
      </c>
      <c r="E32">
        <v>7.2385526905349804E-4</v>
      </c>
      <c r="F32">
        <v>-1.1675022049517668E-2</v>
      </c>
      <c r="G32">
        <v>-8.9633992613904496E-3</v>
      </c>
      <c r="H32">
        <v>1.1721624527172463E-3</v>
      </c>
      <c r="I32">
        <v>7.2381049130369451E-3</v>
      </c>
      <c r="J32">
        <v>4.6500567733626765E-3</v>
      </c>
      <c r="L32" t="s">
        <v>69</v>
      </c>
      <c r="M32">
        <f t="shared" si="1"/>
        <v>4.3753680942018244E-4</v>
      </c>
      <c r="N32">
        <f t="shared" si="1"/>
        <v>3.5690717082572832E-3</v>
      </c>
      <c r="O32">
        <f t="shared" si="1"/>
        <v>1.4240670976173333E-3</v>
      </c>
      <c r="P32">
        <f t="shared" si="1"/>
        <v>2.3287358923264321E-3</v>
      </c>
      <c r="Q32">
        <f t="shared" si="1"/>
        <v>4.6986305882868199E-3</v>
      </c>
      <c r="R32">
        <f t="shared" si="1"/>
        <v>5.4783279672074156E-3</v>
      </c>
      <c r="S32">
        <f t="shared" si="1"/>
        <v>5.2849603779338448E-3</v>
      </c>
      <c r="U32" t="s">
        <v>69</v>
      </c>
      <c r="V32">
        <f t="shared" si="2"/>
        <v>-6.0268386431967329</v>
      </c>
      <c r="W32" t="b">
        <f t="shared" si="2"/>
        <v>0</v>
      </c>
      <c r="X32">
        <f t="shared" si="2"/>
        <v>-10.143192058964789</v>
      </c>
      <c r="Y32">
        <f t="shared" si="2"/>
        <v>-5.7616816214149509</v>
      </c>
      <c r="Z32" t="b">
        <f t="shared" si="2"/>
        <v>0</v>
      </c>
      <c r="AA32" t="b">
        <f t="shared" si="2"/>
        <v>0</v>
      </c>
      <c r="AB32" t="b">
        <f t="shared" si="2"/>
        <v>0</v>
      </c>
      <c r="AC32" s="16" t="s">
        <v>24</v>
      </c>
    </row>
    <row r="36" spans="21:59">
      <c r="U36" s="31" t="s">
        <v>54</v>
      </c>
      <c r="AE36" t="s">
        <v>38</v>
      </c>
      <c r="AO36" t="s">
        <v>39</v>
      </c>
      <c r="AY36" t="s">
        <v>40</v>
      </c>
    </row>
    <row r="37" spans="21:59">
      <c r="U37" s="18" t="s">
        <v>52</v>
      </c>
      <c r="V37" s="19"/>
      <c r="W37" s="19"/>
      <c r="X37" s="19"/>
      <c r="Y37" s="19"/>
      <c r="Z37" s="19"/>
      <c r="AA37" s="19"/>
      <c r="AB37" s="19"/>
      <c r="AC37" s="20"/>
      <c r="AE37" s="18" t="s">
        <v>52</v>
      </c>
      <c r="AF37" s="19"/>
      <c r="AG37" s="19"/>
      <c r="AH37" s="19"/>
      <c r="AI37" s="19"/>
      <c r="AJ37" s="19"/>
      <c r="AK37" s="19"/>
      <c r="AL37" s="19"/>
      <c r="AM37" s="20"/>
      <c r="AO37" s="18" t="s">
        <v>52</v>
      </c>
      <c r="AP37" s="19"/>
      <c r="AQ37" s="19"/>
      <c r="AR37" s="19"/>
      <c r="AS37" s="19"/>
      <c r="AT37" s="19"/>
      <c r="AU37" s="19"/>
      <c r="AV37" s="19"/>
      <c r="AW37" s="20"/>
      <c r="AY37" s="18" t="s">
        <v>52</v>
      </c>
      <c r="AZ37" s="19"/>
      <c r="BA37" s="19"/>
      <c r="BB37" s="19"/>
      <c r="BC37" s="19"/>
      <c r="BD37" s="19"/>
      <c r="BE37" s="19"/>
      <c r="BF37" s="19"/>
      <c r="BG37" s="20"/>
    </row>
    <row r="38" spans="21:59">
      <c r="U38" s="21"/>
      <c r="V38" s="10">
        <v>0.25</v>
      </c>
      <c r="W38" s="10">
        <v>0.5</v>
      </c>
      <c r="X38" s="10">
        <v>0.75</v>
      </c>
      <c r="Y38" s="10">
        <v>1</v>
      </c>
      <c r="Z38" s="10">
        <v>1.25</v>
      </c>
      <c r="AA38" s="10">
        <v>1.5</v>
      </c>
      <c r="AB38" s="10">
        <v>1.75</v>
      </c>
      <c r="AC38" s="22"/>
      <c r="AE38" s="21"/>
      <c r="AF38" s="10">
        <v>0.25</v>
      </c>
      <c r="AG38" s="10">
        <v>0.5</v>
      </c>
      <c r="AH38" s="10">
        <v>0.75</v>
      </c>
      <c r="AI38" s="10">
        <v>1</v>
      </c>
      <c r="AJ38" s="10">
        <v>1.25</v>
      </c>
      <c r="AK38" s="10">
        <v>1.5</v>
      </c>
      <c r="AL38" s="10">
        <v>1.75</v>
      </c>
      <c r="AM38" s="22"/>
      <c r="AO38" s="21"/>
      <c r="AP38" s="10">
        <v>0.25</v>
      </c>
      <c r="AQ38" s="10">
        <v>0.5</v>
      </c>
      <c r="AR38" s="10">
        <v>0.75</v>
      </c>
      <c r="AS38" s="10">
        <v>1</v>
      </c>
      <c r="AT38" s="10">
        <v>1.25</v>
      </c>
      <c r="AU38" s="10">
        <v>1.5</v>
      </c>
      <c r="AV38" s="10">
        <v>1.75</v>
      </c>
      <c r="AW38" s="22"/>
      <c r="AY38" s="21"/>
      <c r="AZ38" s="10">
        <v>0.25</v>
      </c>
      <c r="BA38" s="10">
        <v>0.5</v>
      </c>
      <c r="BB38" s="10">
        <v>0.75</v>
      </c>
      <c r="BC38" s="10">
        <v>1</v>
      </c>
      <c r="BD38" s="10">
        <v>1.25</v>
      </c>
      <c r="BE38" s="10">
        <v>1.5</v>
      </c>
      <c r="BF38" s="10">
        <v>1.75</v>
      </c>
      <c r="BG38" s="22"/>
    </row>
    <row r="39" spans="21:59">
      <c r="U39" s="21" t="s">
        <v>32</v>
      </c>
      <c r="V39" s="10">
        <f t="shared" ref="V39:AB41" si="3">M20*2</f>
        <v>9.5183940897825437E-4</v>
      </c>
      <c r="W39" s="10">
        <f t="shared" si="3"/>
        <v>-5.2101298179281898E-4</v>
      </c>
      <c r="X39" s="10">
        <f t="shared" si="3"/>
        <v>-8.2544260058513234E-3</v>
      </c>
      <c r="Y39" s="10">
        <f t="shared" si="3"/>
        <v>1.5838976098275703E-3</v>
      </c>
      <c r="Z39" s="10">
        <f t="shared" si="3"/>
        <v>7.170659586822256E-3</v>
      </c>
      <c r="AA39" s="10">
        <f t="shared" si="3"/>
        <v>6.1066837897920936E-3</v>
      </c>
      <c r="AB39" s="10">
        <f t="shared" si="3"/>
        <v>4.7125553336417984E-3</v>
      </c>
      <c r="AC39" s="23" t="s">
        <v>13</v>
      </c>
      <c r="AE39" s="21" t="s">
        <v>32</v>
      </c>
      <c r="AF39" s="10">
        <f t="shared" ref="AF39:AL41" si="4">D10*2</f>
        <v>1.3097691265434234E-3</v>
      </c>
      <c r="AG39" s="10">
        <f t="shared" si="4"/>
        <v>-8.0143433679612987E-3</v>
      </c>
      <c r="AH39" s="10">
        <f t="shared" si="4"/>
        <v>-1.9562036969764372E-3</v>
      </c>
      <c r="AI39" s="10">
        <f t="shared" si="4"/>
        <v>-2.2871901437322467E-3</v>
      </c>
      <c r="AJ39" s="10">
        <f t="shared" si="4"/>
        <v>3.1919901618223958E-3</v>
      </c>
      <c r="AK39" s="10">
        <f t="shared" si="4"/>
        <v>7.2325207824389566E-3</v>
      </c>
      <c r="AL39" s="10">
        <f t="shared" si="4"/>
        <v>6.2163418440131066E-4</v>
      </c>
      <c r="AM39" s="23" t="s">
        <v>13</v>
      </c>
      <c r="AO39" s="21" t="s">
        <v>32</v>
      </c>
      <c r="AP39" s="10">
        <f>D30*2</f>
        <v>1.0541080347493213E-3</v>
      </c>
      <c r="AQ39" s="10">
        <f t="shared" ref="AQ39:AV41" si="5">E20*2</f>
        <v>1.3588362793299242E-3</v>
      </c>
      <c r="AR39" s="10">
        <f t="shared" si="5"/>
        <v>-1.3647040240537449E-2</v>
      </c>
      <c r="AS39" s="10">
        <f t="shared" si="5"/>
        <v>3.2422483843866567E-3</v>
      </c>
      <c r="AT39" s="10">
        <f t="shared" si="5"/>
        <v>8.1366453293859329E-4</v>
      </c>
      <c r="AU39" s="10">
        <f t="shared" si="5"/>
        <v>-1.0669324264500355E-3</v>
      </c>
      <c r="AV39" s="10">
        <f t="shared" si="5"/>
        <v>1.7346243864201009E-3</v>
      </c>
      <c r="AW39" s="23" t="s">
        <v>13</v>
      </c>
      <c r="AY39" s="21" t="s">
        <v>32</v>
      </c>
      <c r="AZ39" s="10">
        <f t="shared" ref="AZ39:BF41" si="6">N20*2</f>
        <v>-5.2101298179281898E-4</v>
      </c>
      <c r="BA39" s="10">
        <f t="shared" si="6"/>
        <v>-8.2544260058513234E-3</v>
      </c>
      <c r="BB39" s="10">
        <f t="shared" si="6"/>
        <v>1.5838976098275703E-3</v>
      </c>
      <c r="BC39" s="10">
        <f t="shared" si="6"/>
        <v>7.170659586822256E-3</v>
      </c>
      <c r="BD39" s="10">
        <f t="shared" si="6"/>
        <v>6.1066837897920936E-3</v>
      </c>
      <c r="BE39" s="10">
        <f t="shared" si="6"/>
        <v>4.7125553336417984E-3</v>
      </c>
      <c r="BF39" s="10">
        <f t="shared" si="6"/>
        <v>0</v>
      </c>
      <c r="BG39" s="23" t="s">
        <v>13</v>
      </c>
    </row>
    <row r="40" spans="21:59">
      <c r="U40" s="21" t="s">
        <v>33</v>
      </c>
      <c r="V40" s="10">
        <f t="shared" si="3"/>
        <v>-1.0121483320696838E-2</v>
      </c>
      <c r="W40" s="10">
        <f t="shared" si="3"/>
        <v>-1.8813253341619793E-2</v>
      </c>
      <c r="X40" s="10">
        <f t="shared" si="3"/>
        <v>-2.9822194916968709E-2</v>
      </c>
      <c r="Y40" s="10">
        <f t="shared" si="3"/>
        <v>-2.9807919011441156E-2</v>
      </c>
      <c r="Z40" s="10">
        <f t="shared" si="3"/>
        <v>-1.70192481142587E-2</v>
      </c>
      <c r="AA40" s="10">
        <f t="shared" si="3"/>
        <v>-1.0122620775293452E-2</v>
      </c>
      <c r="AB40" s="10">
        <f t="shared" si="3"/>
        <v>-2.0761621643489502E-2</v>
      </c>
      <c r="AC40" s="23" t="s">
        <v>23</v>
      </c>
      <c r="AE40" s="21" t="s">
        <v>33</v>
      </c>
      <c r="AF40" s="10">
        <f t="shared" si="4"/>
        <v>-1.3073372956642995E-2</v>
      </c>
      <c r="AG40" s="10">
        <f t="shared" si="4"/>
        <v>-3.7198747824769E-2</v>
      </c>
      <c r="AH40" s="10">
        <f t="shared" si="4"/>
        <v>-3.8796527271795382E-2</v>
      </c>
      <c r="AI40" s="10">
        <f t="shared" si="4"/>
        <v>-4.0591952009170151E-2</v>
      </c>
      <c r="AJ40" s="10">
        <f t="shared" si="4"/>
        <v>-3.0535406489639184E-2</v>
      </c>
      <c r="AK40" s="10">
        <f t="shared" si="4"/>
        <v>-2.2016382924618581E-2</v>
      </c>
      <c r="AL40" s="10">
        <f t="shared" si="4"/>
        <v>-3.3172822770103701E-2</v>
      </c>
      <c r="AM40" s="23" t="s">
        <v>23</v>
      </c>
      <c r="AO40" s="21" t="s">
        <v>33</v>
      </c>
      <c r="AP40" s="10">
        <f>D21*2</f>
        <v>-6.6422407859753636E-3</v>
      </c>
      <c r="AQ40" s="10">
        <f t="shared" si="5"/>
        <v>-1.116999941786505E-2</v>
      </c>
      <c r="AR40" s="10">
        <f t="shared" si="5"/>
        <v>-2.830960073831652E-2</v>
      </c>
      <c r="AS40" s="10">
        <f t="shared" si="5"/>
        <v>-2.5276116716365947E-2</v>
      </c>
      <c r="AT40" s="10">
        <f t="shared" si="5"/>
        <v>-1.8977971305183097E-2</v>
      </c>
      <c r="AU40" s="10">
        <f t="shared" si="5"/>
        <v>-1.2252019959169283E-2</v>
      </c>
      <c r="AV40" s="10">
        <f t="shared" si="5"/>
        <v>-2.0819370638922592E-2</v>
      </c>
      <c r="AW40" s="23" t="s">
        <v>23</v>
      </c>
      <c r="AY40" s="21" t="s">
        <v>33</v>
      </c>
      <c r="AZ40" s="10">
        <f t="shared" si="6"/>
        <v>-1.8813253341619793E-2</v>
      </c>
      <c r="BA40" s="10">
        <f t="shared" si="6"/>
        <v>-2.9822194916968709E-2</v>
      </c>
      <c r="BB40" s="10">
        <f t="shared" si="6"/>
        <v>-2.9807919011441156E-2</v>
      </c>
      <c r="BC40" s="10">
        <f t="shared" si="6"/>
        <v>-1.70192481142587E-2</v>
      </c>
      <c r="BD40" s="10">
        <f t="shared" si="6"/>
        <v>-1.0122620775293452E-2</v>
      </c>
      <c r="BE40" s="10">
        <f t="shared" si="6"/>
        <v>-2.0761621643489502E-2</v>
      </c>
      <c r="BF40" s="10">
        <f t="shared" si="6"/>
        <v>0</v>
      </c>
      <c r="BG40" s="23" t="s">
        <v>23</v>
      </c>
    </row>
    <row r="41" spans="21:59">
      <c r="U41" s="21" t="s">
        <v>34</v>
      </c>
      <c r="V41" s="10">
        <f t="shared" si="3"/>
        <v>-5.2739275016691197E-3</v>
      </c>
      <c r="W41" s="10">
        <f t="shared" si="3"/>
        <v>-9.2650883544564532E-3</v>
      </c>
      <c r="X41" s="10">
        <f t="shared" si="3"/>
        <v>-2.888917215197034E-2</v>
      </c>
      <c r="Y41" s="10">
        <f t="shared" si="3"/>
        <v>-2.6834869583893098E-2</v>
      </c>
      <c r="Z41" s="10">
        <f t="shared" si="3"/>
        <v>-1.4303680872183193E-2</v>
      </c>
      <c r="AA41" s="10">
        <f t="shared" si="3"/>
        <v>-7.4331479106968809E-3</v>
      </c>
      <c r="AB41" s="10">
        <f t="shared" si="3"/>
        <v>-1.1137962117252759E-2</v>
      </c>
      <c r="AC41" s="23" t="s">
        <v>24</v>
      </c>
      <c r="AE41" s="21" t="s">
        <v>34</v>
      </c>
      <c r="AF41" s="10">
        <f t="shared" si="4"/>
        <v>-7.0239649227839835E-3</v>
      </c>
      <c r="AG41" s="10">
        <f t="shared" si="4"/>
        <v>-2.2793772011398577E-2</v>
      </c>
      <c r="AH41" s="10">
        <f t="shared" si="4"/>
        <v>-3.0508018796937746E-2</v>
      </c>
      <c r="AI41" s="10">
        <f t="shared" si="4"/>
        <v>-3.3647046915135537E-2</v>
      </c>
      <c r="AJ41" s="10">
        <f t="shared" si="4"/>
        <v>-3.0181390174635645E-2</v>
      </c>
      <c r="AK41" s="10">
        <f t="shared" si="4"/>
        <v>-1.8027326477979406E-2</v>
      </c>
      <c r="AL41" s="10">
        <f t="shared" si="4"/>
        <v>-2.6034977260120634E-2</v>
      </c>
      <c r="AM41" s="23" t="s">
        <v>24</v>
      </c>
      <c r="AO41" s="21" t="s">
        <v>34</v>
      </c>
      <c r="AP41" s="10">
        <f>D22*2</f>
        <v>-4.415887710227594E-3</v>
      </c>
      <c r="AQ41" s="10">
        <f t="shared" si="5"/>
        <v>-6.4492035900777745E-3</v>
      </c>
      <c r="AR41" s="10">
        <f t="shared" si="5"/>
        <v>-3.2809453559937932E-2</v>
      </c>
      <c r="AS41" s="10">
        <f t="shared" si="5"/>
        <v>-2.8930763313762865E-2</v>
      </c>
      <c r="AT41" s="10">
        <f t="shared" si="5"/>
        <v>-1.507397734734843E-2</v>
      </c>
      <c r="AU41" s="10">
        <f t="shared" si="5"/>
        <v>-1.8748327080185125E-2</v>
      </c>
      <c r="AV41" s="10">
        <f t="shared" si="5"/>
        <v>-1.6679022638362996E-2</v>
      </c>
      <c r="AW41" s="23" t="s">
        <v>24</v>
      </c>
      <c r="AY41" s="21" t="s">
        <v>34</v>
      </c>
      <c r="AZ41" s="10">
        <f t="shared" si="6"/>
        <v>-9.2650883544564532E-3</v>
      </c>
      <c r="BA41" s="10">
        <f t="shared" si="6"/>
        <v>-2.888917215197034E-2</v>
      </c>
      <c r="BB41" s="10">
        <f t="shared" si="6"/>
        <v>-2.6834869583893098E-2</v>
      </c>
      <c r="BC41" s="10">
        <f t="shared" si="6"/>
        <v>-1.4303680872183193E-2</v>
      </c>
      <c r="BD41" s="10">
        <f t="shared" si="6"/>
        <v>-7.4331479106968809E-3</v>
      </c>
      <c r="BE41" s="10">
        <f t="shared" si="6"/>
        <v>-1.1137962117252759E-2</v>
      </c>
      <c r="BF41" s="10">
        <f t="shared" si="6"/>
        <v>0</v>
      </c>
      <c r="BG41" s="23" t="s">
        <v>24</v>
      </c>
    </row>
    <row r="42" spans="21:59">
      <c r="U42" s="21"/>
      <c r="V42" s="10"/>
      <c r="W42" s="10"/>
      <c r="X42" s="10"/>
      <c r="Y42" s="10"/>
      <c r="Z42" s="10"/>
      <c r="AA42" s="10"/>
      <c r="AB42" s="24"/>
      <c r="AC42" s="25"/>
      <c r="AE42" s="21"/>
      <c r="AF42" s="10"/>
      <c r="AG42" s="10"/>
      <c r="AH42" s="10"/>
      <c r="AI42" s="10"/>
      <c r="AJ42" s="10"/>
      <c r="AK42" s="10"/>
      <c r="AL42" s="24"/>
      <c r="AM42" s="25"/>
      <c r="AO42" s="21"/>
      <c r="AP42" s="10"/>
      <c r="AQ42" s="10"/>
      <c r="AR42" s="10"/>
      <c r="AS42" s="10"/>
      <c r="AT42" s="10"/>
      <c r="AU42" s="10"/>
      <c r="AV42" s="24"/>
      <c r="AW42" s="25"/>
      <c r="AY42" s="21"/>
      <c r="AZ42" s="10"/>
      <c r="BA42" s="10"/>
      <c r="BB42" s="10"/>
      <c r="BC42" s="10"/>
      <c r="BD42" s="10"/>
      <c r="BE42" s="10"/>
      <c r="BF42" s="24"/>
      <c r="BG42" s="25"/>
    </row>
    <row r="43" spans="21:59">
      <c r="U43" s="21" t="s">
        <v>50</v>
      </c>
      <c r="V43" s="10"/>
      <c r="W43" s="10"/>
      <c r="X43" s="10"/>
      <c r="Y43" s="10"/>
      <c r="Z43" s="10"/>
      <c r="AA43" s="10"/>
      <c r="AB43" s="10"/>
      <c r="AC43" s="22"/>
      <c r="AE43" s="21" t="s">
        <v>50</v>
      </c>
      <c r="AF43" s="10"/>
      <c r="AG43" s="10"/>
      <c r="AH43" s="10"/>
      <c r="AI43" s="10"/>
      <c r="AJ43" s="10"/>
      <c r="AK43" s="10"/>
      <c r="AL43" s="10"/>
      <c r="AM43" s="22"/>
      <c r="AO43" s="21" t="s">
        <v>50</v>
      </c>
      <c r="AP43" s="10"/>
      <c r="AQ43" s="10"/>
      <c r="AR43" s="10"/>
      <c r="AS43" s="10"/>
      <c r="AT43" s="10"/>
      <c r="AU43" s="10"/>
      <c r="AV43" s="10"/>
      <c r="AW43" s="22"/>
      <c r="AY43" s="21" t="s">
        <v>50</v>
      </c>
      <c r="AZ43" s="10"/>
      <c r="BA43" s="10"/>
      <c r="BB43" s="10"/>
      <c r="BC43" s="10"/>
      <c r="BD43" s="10"/>
      <c r="BE43" s="10"/>
      <c r="BF43" s="10"/>
      <c r="BG43" s="22"/>
    </row>
    <row r="44" spans="21:59">
      <c r="U44" s="21"/>
      <c r="V44" s="10">
        <v>0.25</v>
      </c>
      <c r="W44" s="10">
        <v>0.5</v>
      </c>
      <c r="X44" s="10">
        <v>0.75</v>
      </c>
      <c r="Y44" s="10">
        <v>1</v>
      </c>
      <c r="Z44" s="10">
        <v>1.25</v>
      </c>
      <c r="AA44" s="10">
        <v>1.5</v>
      </c>
      <c r="AB44" s="10">
        <v>1.75</v>
      </c>
      <c r="AC44" s="22"/>
      <c r="AE44" s="21"/>
      <c r="AF44" s="10">
        <v>0.25</v>
      </c>
      <c r="AG44" s="10">
        <v>0.5</v>
      </c>
      <c r="AH44" s="10">
        <v>0.75</v>
      </c>
      <c r="AI44" s="10">
        <v>1</v>
      </c>
      <c r="AJ44" s="10">
        <v>1.25</v>
      </c>
      <c r="AK44" s="10">
        <v>1.5</v>
      </c>
      <c r="AL44" s="10">
        <v>1.75</v>
      </c>
      <c r="AM44" s="22"/>
      <c r="AO44" s="21"/>
      <c r="AP44" s="10">
        <v>0.25</v>
      </c>
      <c r="AQ44" s="10">
        <v>0.5</v>
      </c>
      <c r="AR44" s="10">
        <v>0.75</v>
      </c>
      <c r="AS44" s="10">
        <v>1</v>
      </c>
      <c r="AT44" s="10">
        <v>1.25</v>
      </c>
      <c r="AU44" s="10">
        <v>1.5</v>
      </c>
      <c r="AV44" s="10">
        <v>1.75</v>
      </c>
      <c r="AW44" s="22"/>
      <c r="AY44" s="21"/>
      <c r="AZ44" s="10">
        <v>0.25</v>
      </c>
      <c r="BA44" s="10">
        <v>0.5</v>
      </c>
      <c r="BB44" s="10">
        <v>0.75</v>
      </c>
      <c r="BC44" s="10">
        <v>1</v>
      </c>
      <c r="BD44" s="10">
        <v>1.25</v>
      </c>
      <c r="BE44" s="10">
        <v>1.5</v>
      </c>
      <c r="BF44" s="10">
        <v>1.75</v>
      </c>
      <c r="BG44" s="22"/>
    </row>
    <row r="45" spans="21:59">
      <c r="U45" s="21" t="s">
        <v>32</v>
      </c>
      <c r="V45" s="10">
        <f t="shared" ref="V45:AB45" si="7">$V$55*(1-EXP(-$X$55*V44))</f>
        <v>3.5996977197246785E-3</v>
      </c>
      <c r="W45" s="10">
        <f t="shared" si="7"/>
        <v>6.1262573599327325E-3</v>
      </c>
      <c r="X45" s="10">
        <f t="shared" si="7"/>
        <v>7.8996017106401882E-3</v>
      </c>
      <c r="Y45" s="10">
        <f t="shared" si="7"/>
        <v>9.1442785178447363E-3</v>
      </c>
      <c r="Z45" s="10">
        <f t="shared" si="7"/>
        <v>1.0017893590842191E-2</v>
      </c>
      <c r="AA45" s="10">
        <f t="shared" si="7"/>
        <v>1.0631067461641986E-2</v>
      </c>
      <c r="AB45" s="10">
        <f t="shared" si="7"/>
        <v>1.1061442586170889E-2</v>
      </c>
      <c r="AC45" s="23" t="s">
        <v>13</v>
      </c>
      <c r="AE45" s="21" t="s">
        <v>32</v>
      </c>
      <c r="AF45" s="10">
        <f>$AF55*(1-EXP(-$AH$55*AF44))</f>
        <v>2.3679858286189703E-3</v>
      </c>
      <c r="AG45" s="10">
        <f t="shared" ref="AG45:AL45" si="8">$AF$55*(1-EXP(-$AH$55*AG44))</f>
        <v>4.0317915792268347E-3</v>
      </c>
      <c r="AH45" s="10">
        <f t="shared" si="8"/>
        <v>5.2008228894227498E-3</v>
      </c>
      <c r="AI45" s="10">
        <f t="shared" si="8"/>
        <v>6.0222133694827493E-3</v>
      </c>
      <c r="AJ45" s="10">
        <f t="shared" si="8"/>
        <v>6.5993427541697399E-3</v>
      </c>
      <c r="AK45" s="10">
        <f t="shared" si="8"/>
        <v>7.0048482168637493E-3</v>
      </c>
      <c r="AL45" s="10">
        <f t="shared" si="8"/>
        <v>7.2897664425469987E-3</v>
      </c>
      <c r="AM45" s="23" t="s">
        <v>13</v>
      </c>
      <c r="AO45" s="21" t="s">
        <v>32</v>
      </c>
      <c r="AP45" s="10">
        <f>$AP$55*(1-EXP(-$AR$55*AP44))</f>
        <v>4.4776972188064574E-3</v>
      </c>
      <c r="AQ45" s="10">
        <f t="shared" ref="AQ45:AV45" si="9">$AP$55*(1-EXP(-$AR$55*AQ44))</f>
        <v>7.3727929807591644E-3</v>
      </c>
      <c r="AR45" s="10">
        <f t="shared" si="9"/>
        <v>9.2446434121982619E-3</v>
      </c>
      <c r="AS45" s="10">
        <f t="shared" si="9"/>
        <v>1.0454905291520506E-2</v>
      </c>
      <c r="AT45" s="10">
        <f t="shared" si="9"/>
        <v>1.1237411090028402E-2</v>
      </c>
      <c r="AU45" s="10">
        <f t="shared" si="9"/>
        <v>1.1743347313551682E-2</v>
      </c>
      <c r="AV45" s="10">
        <f t="shared" si="9"/>
        <v>1.2070464969115504E-2</v>
      </c>
      <c r="AW45" s="23" t="s">
        <v>13</v>
      </c>
      <c r="AY45" s="21" t="s">
        <v>32</v>
      </c>
      <c r="AZ45" s="10">
        <f>$AZ$55*(1-EXP(-$BB$55*AZ44))</f>
        <v>3.5996977197246785E-3</v>
      </c>
      <c r="BA45" s="10">
        <f t="shared" ref="BA45:BF45" si="10">$AZ$55*(1-EXP(-$BB$55*BA44))</f>
        <v>6.1262573599327325E-3</v>
      </c>
      <c r="BB45" s="10">
        <f t="shared" si="10"/>
        <v>7.8996017106401882E-3</v>
      </c>
      <c r="BC45" s="10">
        <f t="shared" si="10"/>
        <v>9.1442785178447363E-3</v>
      </c>
      <c r="BD45" s="10">
        <f t="shared" si="10"/>
        <v>1.0017893590842191E-2</v>
      </c>
      <c r="BE45" s="10">
        <f t="shared" si="10"/>
        <v>1.0631067461641986E-2</v>
      </c>
      <c r="BF45" s="10">
        <f t="shared" si="10"/>
        <v>1.1061442586170889E-2</v>
      </c>
      <c r="BG45" s="23" t="s">
        <v>13</v>
      </c>
    </row>
    <row r="46" spans="21:59">
      <c r="U46" s="21" t="s">
        <v>33</v>
      </c>
      <c r="V46" s="10">
        <f t="shared" ref="V46:AB46" si="11">$V$56*(1-EXP(-$X$56*V45))</f>
        <v>4.62515151374749E-3</v>
      </c>
      <c r="W46" s="10">
        <f t="shared" si="11"/>
        <v>7.8111203006393081E-3</v>
      </c>
      <c r="X46" s="10">
        <f t="shared" si="11"/>
        <v>1.0018042716497732E-2</v>
      </c>
      <c r="Y46" s="10">
        <f t="shared" si="11"/>
        <v>1.1552792958037716E-2</v>
      </c>
      <c r="Z46" s="10">
        <f t="shared" si="11"/>
        <v>1.2623042118786516E-2</v>
      </c>
      <c r="AA46" s="10">
        <f t="shared" si="11"/>
        <v>1.3370818590231141E-2</v>
      </c>
      <c r="AB46" s="10">
        <f t="shared" si="11"/>
        <v>1.3893994838782142E-2</v>
      </c>
      <c r="AC46" s="23" t="s">
        <v>23</v>
      </c>
      <c r="AE46" s="21" t="s">
        <v>33</v>
      </c>
      <c r="AF46" s="10">
        <f>$AF56*(1-EXP(-$AH$56*AF44))</f>
        <v>9.2600289218910913E-3</v>
      </c>
      <c r="AG46" s="10">
        <f t="shared" ref="AG46:AL46" si="12">$AF56*(1-EXP(-$AH$56*AG44))</f>
        <v>9.2600306480046524E-3</v>
      </c>
      <c r="AH46" s="10">
        <f t="shared" si="12"/>
        <v>9.2600306480049733E-3</v>
      </c>
      <c r="AI46" s="10">
        <f t="shared" si="12"/>
        <v>9.2600306480049733E-3</v>
      </c>
      <c r="AJ46" s="10">
        <f t="shared" si="12"/>
        <v>9.2600306480049733E-3</v>
      </c>
      <c r="AK46" s="10">
        <f t="shared" si="12"/>
        <v>9.2600306480049733E-3</v>
      </c>
      <c r="AL46" s="10">
        <f t="shared" si="12"/>
        <v>9.2600306480049733E-3</v>
      </c>
      <c r="AM46" s="23" t="s">
        <v>23</v>
      </c>
      <c r="AO46" s="21" t="s">
        <v>33</v>
      </c>
      <c r="AP46" s="10">
        <f>$AP$56*(1-EXP(-$AR$56*AP44))</f>
        <v>4.4288215444185956E-3</v>
      </c>
      <c r="AQ46" s="10">
        <f t="shared" ref="AQ46:AV46" si="13">$AP$56*(1-EXP(-$AR$56*AQ44))</f>
        <v>7.8038368770607771E-3</v>
      </c>
      <c r="AR46" s="10">
        <f t="shared" si="13"/>
        <v>1.0375791601659003E-2</v>
      </c>
      <c r="AS46" s="10">
        <f t="shared" si="13"/>
        <v>1.2335768210181409E-2</v>
      </c>
      <c r="AT46" s="10">
        <f t="shared" si="13"/>
        <v>1.3829382490874112E-2</v>
      </c>
      <c r="AU46" s="10">
        <f t="shared" si="13"/>
        <v>1.4967602003182996E-2</v>
      </c>
      <c r="AV46" s="10">
        <f t="shared" si="13"/>
        <v>1.5834990374429571E-2</v>
      </c>
      <c r="AW46" s="23" t="s">
        <v>23</v>
      </c>
      <c r="AY46" s="21" t="s">
        <v>33</v>
      </c>
      <c r="AZ46" s="10">
        <f>$AZ$56*(1-EXP(-$BB$56*AZ44))</f>
        <v>0.16628001700052472</v>
      </c>
      <c r="BA46" s="10">
        <f t="shared" ref="BA46:BF46" si="14">$AZ$56*(1-EXP(-$BB$56*BA44))</f>
        <v>0.20227152978847149</v>
      </c>
      <c r="BB46" s="10">
        <f t="shared" si="14"/>
        <v>0.21006193669443693</v>
      </c>
      <c r="BC46" s="10">
        <f t="shared" si="14"/>
        <v>0.21174817978508129</v>
      </c>
      <c r="BD46" s="10">
        <f t="shared" si="14"/>
        <v>0.2121131691617682</v>
      </c>
      <c r="BE46" s="10">
        <f t="shared" si="14"/>
        <v>0.21219217155818035</v>
      </c>
      <c r="BF46" s="10">
        <f t="shared" si="14"/>
        <v>0.21220927172338383</v>
      </c>
      <c r="BG46" s="23" t="s">
        <v>23</v>
      </c>
    </row>
    <row r="47" spans="21:59">
      <c r="U47" s="21" t="s">
        <v>34</v>
      </c>
      <c r="V47" s="10">
        <f t="shared" ref="V47:AB47" si="15">$V$57*(1-EXP(-$X$57*V46))</f>
        <v>7.4371541271680388E-3</v>
      </c>
      <c r="W47" s="10">
        <f t="shared" si="15"/>
        <v>1.2545255185956583E-2</v>
      </c>
      <c r="X47" s="10">
        <f t="shared" si="15"/>
        <v>1.6076543405115815E-2</v>
      </c>
      <c r="Y47" s="10">
        <f t="shared" si="15"/>
        <v>1.8528873390525731E-2</v>
      </c>
      <c r="Z47" s="10">
        <f t="shared" si="15"/>
        <v>2.0237333957384064E-2</v>
      </c>
      <c r="AA47" s="10">
        <f t="shared" si="15"/>
        <v>2.143021724089382E-2</v>
      </c>
      <c r="AB47" s="10">
        <f t="shared" si="15"/>
        <v>2.226441440993155E-2</v>
      </c>
      <c r="AC47" s="23" t="s">
        <v>24</v>
      </c>
      <c r="AE47" s="21" t="s">
        <v>34</v>
      </c>
      <c r="AF47" s="10">
        <f>$AF57*(1-EXP(-$AH$57*AF44))</f>
        <v>1.797483043934206E-2</v>
      </c>
      <c r="AG47" s="10">
        <f t="shared" ref="AG47:AL47" si="16">$AF57*(1-EXP(-$AH$57*AG44))</f>
        <v>1.7974830520984763E-2</v>
      </c>
      <c r="AH47" s="10">
        <f t="shared" si="16"/>
        <v>1.7974830520984763E-2</v>
      </c>
      <c r="AI47" s="10">
        <f t="shared" si="16"/>
        <v>1.7974830520984763E-2</v>
      </c>
      <c r="AJ47" s="10">
        <f t="shared" si="16"/>
        <v>1.7974830520984763E-2</v>
      </c>
      <c r="AK47" s="10">
        <f t="shared" si="16"/>
        <v>1.7974830520984763E-2</v>
      </c>
      <c r="AL47" s="10">
        <f t="shared" si="16"/>
        <v>1.7974830520984763E-2</v>
      </c>
      <c r="AM47" s="23" t="s">
        <v>24</v>
      </c>
      <c r="AO47" s="21" t="s">
        <v>34</v>
      </c>
      <c r="AP47" s="10">
        <f>$AP$57*(1-EXP(-$AR$57*AP44))</f>
        <v>6.8070729651787199E-3</v>
      </c>
      <c r="AQ47" s="10">
        <f t="shared" ref="AQ47:AV47" si="17">$AP$57*(1-EXP(-$AR$57*AQ44))</f>
        <v>1.2052209985747369E-2</v>
      </c>
      <c r="AR47" s="10">
        <f t="shared" si="17"/>
        <v>1.6093809437563653E-2</v>
      </c>
      <c r="AS47" s="10">
        <f t="shared" si="17"/>
        <v>1.9208032395870808E-2</v>
      </c>
      <c r="AT47" s="10">
        <f t="shared" si="17"/>
        <v>2.1607672624862073E-2</v>
      </c>
      <c r="AU47" s="10">
        <f t="shared" si="17"/>
        <v>2.3456696701071224E-2</v>
      </c>
      <c r="AV47" s="10">
        <f t="shared" si="17"/>
        <v>2.488144779212887E-2</v>
      </c>
      <c r="AW47" s="23" t="s">
        <v>24</v>
      </c>
      <c r="AY47" s="21" t="s">
        <v>34</v>
      </c>
      <c r="AZ47" s="10">
        <f>$AZ$57*(1-EXP(-$BB$57*AZ44))</f>
        <v>0.36743465179736884</v>
      </c>
      <c r="BA47" s="10">
        <f t="shared" ref="BA47:BF47" si="18">$AZ$57*(1-EXP(-$BB$57*BA44))</f>
        <v>0.67247017838143697</v>
      </c>
      <c r="BB47" s="10">
        <f t="shared" si="18"/>
        <v>0.92570343230364138</v>
      </c>
      <c r="BC47" s="10">
        <f t="shared" si="18"/>
        <v>1.1359316690279104</v>
      </c>
      <c r="BD47" s="10">
        <f t="shared" si="18"/>
        <v>1.3104581612309159</v>
      </c>
      <c r="BE47" s="10">
        <f t="shared" si="18"/>
        <v>1.4553459125401553</v>
      </c>
      <c r="BF47" s="10">
        <f t="shared" si="18"/>
        <v>1.5756282846572203</v>
      </c>
      <c r="BG47" s="23" t="s">
        <v>24</v>
      </c>
    </row>
    <row r="48" spans="21:59">
      <c r="U48" s="21"/>
      <c r="V48" s="10"/>
      <c r="W48" s="10"/>
      <c r="X48" s="10"/>
      <c r="Y48" s="10"/>
      <c r="Z48" s="10"/>
      <c r="AA48" s="10"/>
      <c r="AB48" s="10"/>
      <c r="AC48" s="22"/>
      <c r="AE48" s="21"/>
      <c r="AF48" s="10"/>
      <c r="AG48" s="10"/>
      <c r="AH48" s="10"/>
      <c r="AI48" s="10"/>
      <c r="AJ48" s="10"/>
      <c r="AK48" s="10"/>
      <c r="AL48" s="10"/>
      <c r="AM48" s="22"/>
      <c r="AO48" s="21"/>
      <c r="AP48" s="10"/>
      <c r="AQ48" s="10"/>
      <c r="AR48" s="10"/>
      <c r="AS48" s="10"/>
      <c r="AT48" s="10"/>
      <c r="AU48" s="10"/>
      <c r="AV48" s="10"/>
      <c r="AW48" s="22"/>
      <c r="AY48" s="21"/>
      <c r="AZ48" s="10"/>
      <c r="BA48" s="10"/>
      <c r="BB48" s="10"/>
      <c r="BC48" s="10"/>
      <c r="BD48" s="10"/>
      <c r="BE48" s="10"/>
      <c r="BF48" s="10"/>
      <c r="BG48" s="22"/>
    </row>
    <row r="49" spans="21:59">
      <c r="U49" s="21" t="s">
        <v>51</v>
      </c>
      <c r="V49" s="10"/>
      <c r="W49" s="10"/>
      <c r="X49" s="10"/>
      <c r="Y49" s="10"/>
      <c r="Z49" s="10"/>
      <c r="AA49" s="10"/>
      <c r="AB49" s="10"/>
      <c r="AC49" s="22"/>
      <c r="AE49" s="21" t="s">
        <v>51</v>
      </c>
      <c r="AF49" s="10"/>
      <c r="AG49" s="10"/>
      <c r="AH49" s="10"/>
      <c r="AI49" s="10"/>
      <c r="AJ49" s="10"/>
      <c r="AK49" s="10"/>
      <c r="AL49" s="10"/>
      <c r="AM49" s="22"/>
      <c r="AO49" s="21" t="s">
        <v>51</v>
      </c>
      <c r="AP49" s="10"/>
      <c r="AQ49" s="10"/>
      <c r="AR49" s="10"/>
      <c r="AS49" s="10"/>
      <c r="AT49" s="10"/>
      <c r="AU49" s="10"/>
      <c r="AV49" s="10"/>
      <c r="AW49" s="22"/>
      <c r="AY49" s="21" t="s">
        <v>51</v>
      </c>
      <c r="AZ49" s="10"/>
      <c r="BA49" s="10"/>
      <c r="BB49" s="10"/>
      <c r="BC49" s="10"/>
      <c r="BD49" s="10"/>
      <c r="BE49" s="10"/>
      <c r="BF49" s="10"/>
      <c r="BG49" s="22"/>
    </row>
    <row r="50" spans="21:59">
      <c r="U50" s="21"/>
      <c r="V50" s="10">
        <v>0.25</v>
      </c>
      <c r="W50" s="10">
        <v>0.5</v>
      </c>
      <c r="X50" s="10">
        <v>0.75</v>
      </c>
      <c r="Y50" s="10">
        <v>1</v>
      </c>
      <c r="Z50" s="10">
        <v>1.25</v>
      </c>
      <c r="AA50" s="10">
        <v>1.5</v>
      </c>
      <c r="AB50" s="10">
        <v>1.75</v>
      </c>
      <c r="AC50" s="23" t="s">
        <v>49</v>
      </c>
      <c r="AE50" s="21"/>
      <c r="AF50" s="10">
        <v>0.25</v>
      </c>
      <c r="AG50" s="10">
        <v>0.5</v>
      </c>
      <c r="AH50" s="10">
        <v>0.75</v>
      </c>
      <c r="AI50" s="10">
        <v>1</v>
      </c>
      <c r="AJ50" s="10">
        <v>1.25</v>
      </c>
      <c r="AK50" s="10">
        <v>1.5</v>
      </c>
      <c r="AL50" s="10">
        <v>1.75</v>
      </c>
      <c r="AM50" s="23" t="s">
        <v>49</v>
      </c>
      <c r="AO50" s="21"/>
      <c r="AP50" s="10">
        <v>0.25</v>
      </c>
      <c r="AQ50" s="10">
        <v>0.5</v>
      </c>
      <c r="AR50" s="10">
        <v>0.75</v>
      </c>
      <c r="AS50" s="10">
        <v>1</v>
      </c>
      <c r="AT50" s="10">
        <v>1.25</v>
      </c>
      <c r="AU50" s="10">
        <v>1.5</v>
      </c>
      <c r="AV50" s="10">
        <v>1.75</v>
      </c>
      <c r="AW50" s="23" t="s">
        <v>49</v>
      </c>
      <c r="AY50" s="21"/>
      <c r="AZ50" s="10">
        <v>0.25</v>
      </c>
      <c r="BA50" s="10">
        <v>0.5</v>
      </c>
      <c r="BB50" s="10">
        <v>0.75</v>
      </c>
      <c r="BC50" s="10">
        <v>1</v>
      </c>
      <c r="BD50" s="10">
        <v>1.25</v>
      </c>
      <c r="BE50" s="10">
        <v>1.5</v>
      </c>
      <c r="BF50" s="10">
        <v>1.75</v>
      </c>
      <c r="BG50" s="23" t="s">
        <v>49</v>
      </c>
    </row>
    <row r="51" spans="21:59">
      <c r="U51" s="21" t="s">
        <v>32</v>
      </c>
      <c r="V51" s="10">
        <f>ABS(V39-V45)^2</f>
        <v>7.0111536337889067E-6</v>
      </c>
      <c r="W51" s="10">
        <f t="shared" ref="W51:AB51" si="19">ABS(W39-W45)^2</f>
        <v>4.4186202995984131E-5</v>
      </c>
      <c r="X51" s="10">
        <f t="shared" si="19"/>
        <v>2.6095261146517602E-4</v>
      </c>
      <c r="Y51" s="10">
        <f t="shared" si="19"/>
        <v>5.7159359474310466E-5</v>
      </c>
      <c r="Z51" s="10">
        <f t="shared" si="19"/>
        <v>8.1067414736473922E-6</v>
      </c>
      <c r="AA51" s="10">
        <f t="shared" si="19"/>
        <v>2.0470047610101915E-5</v>
      </c>
      <c r="AB51" s="10">
        <f t="shared" si="19"/>
        <v>4.0308369345326385E-5</v>
      </c>
      <c r="AC51" s="22">
        <f>SUM(V51:AB51)</f>
        <v>4.381944859983352E-4</v>
      </c>
      <c r="AE51" s="21" t="s">
        <v>32</v>
      </c>
      <c r="AF51" s="10">
        <f>ABS(AF39-AF45)^2</f>
        <v>1.1198225885516468E-6</v>
      </c>
      <c r="AG51" s="10">
        <f t="shared" ref="AG51:AL51" si="20">ABS(AG39-AG45)^2</f>
        <v>1.4510936716586725E-4</v>
      </c>
      <c r="AH51" s="10">
        <f t="shared" si="20"/>
        <v>5.1223029558424793E-5</v>
      </c>
      <c r="AI51" s="10">
        <f t="shared" si="20"/>
        <v>6.9046186745429724E-5</v>
      </c>
      <c r="AJ51" s="10">
        <f t="shared" si="20"/>
        <v>1.1610051688576166E-5</v>
      </c>
      <c r="AK51" s="10">
        <f t="shared" si="20"/>
        <v>5.1834797115597053E-8</v>
      </c>
      <c r="AL51" s="10">
        <f t="shared" si="20"/>
        <v>4.4463987812123112E-5</v>
      </c>
      <c r="AM51" s="22">
        <f>SUM(AF51:AL51)</f>
        <v>3.2262428035608831E-4</v>
      </c>
      <c r="AO51" s="21" t="s">
        <v>32</v>
      </c>
      <c r="AP51" s="10">
        <f>ABS(AP39-AP45)^2</f>
        <v>1.1720962901193008E-5</v>
      </c>
      <c r="AQ51" s="10">
        <f t="shared" ref="AQ51:AV51" si="21">ABS(AQ39-AQ45)^2</f>
        <v>3.6167675206665666E-5</v>
      </c>
      <c r="AR51" s="10">
        <f t="shared" si="21"/>
        <v>5.2402918045692725E-4</v>
      </c>
      <c r="AS51" s="10">
        <f t="shared" si="21"/>
        <v>5.2022419660025627E-5</v>
      </c>
      <c r="AT51" s="10">
        <f t="shared" si="21"/>
        <v>1.0865449228644165E-4</v>
      </c>
      <c r="AU51" s="10">
        <f t="shared" si="21"/>
        <v>1.6410326701709845E-4</v>
      </c>
      <c r="AV51" s="10">
        <f t="shared" si="21"/>
        <v>1.0682960055089325E-4</v>
      </c>
      <c r="AW51" s="22">
        <f>SUM(AP51:AV51)</f>
        <v>1.0035275980792449E-3</v>
      </c>
      <c r="AY51" s="21" t="s">
        <v>32</v>
      </c>
      <c r="AZ51" s="10">
        <f>ABS(AZ39-AZ45)^2</f>
        <v>1.6980256685600824E-5</v>
      </c>
      <c r="BA51" s="10">
        <f t="shared" ref="BA51:BF51" si="22">ABS(BA39-BA45)^2</f>
        <v>2.0680405406693823E-4</v>
      </c>
      <c r="BB51" s="10">
        <f t="shared" si="22"/>
        <v>3.9888118289021321E-5</v>
      </c>
      <c r="BC51" s="10">
        <f t="shared" si="22"/>
        <v>3.8951716848903178E-6</v>
      </c>
      <c r="BD51" s="10">
        <f t="shared" si="22"/>
        <v>1.5297562107830344E-5</v>
      </c>
      <c r="BE51" s="10">
        <f t="shared" si="22"/>
        <v>3.5028785809285308E-5</v>
      </c>
      <c r="BF51" s="10">
        <f t="shared" si="22"/>
        <v>1.2235551208715492E-4</v>
      </c>
      <c r="BG51" s="22">
        <f>SUM(AZ51:BF51)</f>
        <v>4.4024946073072124E-4</v>
      </c>
    </row>
    <row r="52" spans="21:59">
      <c r="U52" s="21" t="s">
        <v>33</v>
      </c>
      <c r="V52" s="10">
        <f t="shared" ref="V52:AB53" si="23">ABS(V40-V46)^2</f>
        <v>2.1746323894044687E-4</v>
      </c>
      <c r="W52" s="10">
        <f t="shared" si="23"/>
        <v>7.0885727184262113E-4</v>
      </c>
      <c r="X52" s="10">
        <f t="shared" si="23"/>
        <v>1.5872445346910755E-3</v>
      </c>
      <c r="Y52" s="10">
        <f t="shared" si="23"/>
        <v>1.7107084946221931E-3</v>
      </c>
      <c r="Z52" s="10">
        <f t="shared" si="23"/>
        <v>8.7866537026008783E-4</v>
      </c>
      <c r="AA52" s="10">
        <f t="shared" si="23"/>
        <v>5.5194169322158064E-4</v>
      </c>
      <c r="AB52" s="10">
        <f t="shared" si="23"/>
        <v>1.2010117537662982E-3</v>
      </c>
      <c r="AC52" s="22">
        <f t="shared" ref="AC52:AC53" si="24">SUM(V52:AB52)</f>
        <v>6.8558923573443023E-3</v>
      </c>
      <c r="AE52" s="21" t="s">
        <v>33</v>
      </c>
      <c r="AF52" s="10">
        <f t="shared" ref="AF52:AL53" si="25">ABS(AF40-AF46)^2</f>
        <v>4.9878083946810993E-4</v>
      </c>
      <c r="AG52" s="10">
        <f t="shared" si="25"/>
        <v>2.1584180971822567E-3</v>
      </c>
      <c r="AH52" s="10">
        <f t="shared" si="25"/>
        <v>2.3094327590991262E-3</v>
      </c>
      <c r="AI52" s="10">
        <f t="shared" si="25"/>
        <v>2.4852201748512891E-3</v>
      </c>
      <c r="AJ52" s="10">
        <f t="shared" si="25"/>
        <v>1.5836768169761877E-3</v>
      </c>
      <c r="AK52" s="10">
        <f t="shared" si="25"/>
        <v>9.7821404596579089E-4</v>
      </c>
      <c r="AL52" s="10">
        <f t="shared" si="25"/>
        <v>1.8005470492026968E-3</v>
      </c>
      <c r="AM52" s="22">
        <f t="shared" ref="AM52:AM53" si="26">SUM(AF52:AL52)</f>
        <v>1.1814289782745457E-2</v>
      </c>
      <c r="AO52" s="21" t="s">
        <v>33</v>
      </c>
      <c r="AP52" s="10">
        <f t="shared" ref="AP52:AV53" si="27">ABS(AP40-AP46)^2</f>
        <v>1.2256842112346811E-4</v>
      </c>
      <c r="AQ52" s="10">
        <f t="shared" si="27"/>
        <v>3.6000646374664466E-4</v>
      </c>
      <c r="AR52" s="10">
        <f t="shared" si="27"/>
        <v>1.4965595804978366E-3</v>
      </c>
      <c r="AS52" s="10">
        <f t="shared" si="27"/>
        <v>1.4146538877278403E-3</v>
      </c>
      <c r="AT52" s="10">
        <f t="shared" si="27"/>
        <v>1.0763224630996695E-3</v>
      </c>
      <c r="AU52" s="10">
        <f t="shared" si="27"/>
        <v>7.4090781977337067E-4</v>
      </c>
      <c r="AV52" s="10">
        <f t="shared" si="27"/>
        <v>1.343542181297151E-3</v>
      </c>
      <c r="AW52" s="22">
        <f t="shared" ref="AW52:AW53" si="28">SUM(AP52:AV52)</f>
        <v>6.5545608172659815E-3</v>
      </c>
      <c r="AY52" s="21" t="s">
        <v>33</v>
      </c>
      <c r="AZ52" s="10">
        <f t="shared" ref="AZ52:BF53" si="29">ABS(AZ40-AZ46)^2</f>
        <v>3.4259518725950192E-2</v>
      </c>
      <c r="BA52" s="10">
        <f t="shared" si="29"/>
        <v>5.3867497047644666E-2</v>
      </c>
      <c r="BB52" s="10">
        <f t="shared" si="29"/>
        <v>5.7537547676358783E-2</v>
      </c>
      <c r="BC52" s="10">
        <f t="shared" si="29"/>
        <v>5.2334536067679717E-2</v>
      </c>
      <c r="BD52" s="10">
        <f t="shared" si="29"/>
        <v>4.9388746328949788E-2</v>
      </c>
      <c r="BE52" s="10">
        <f t="shared" si="29"/>
        <v>5.4267469767046356E-2</v>
      </c>
      <c r="BF52" s="10">
        <f t="shared" si="29"/>
        <v>4.5032775005368952E-2</v>
      </c>
      <c r="BG52" s="22">
        <f t="shared" ref="BG52:BG53" si="30">SUM(AZ52:BF52)</f>
        <v>0.34668809061899847</v>
      </c>
    </row>
    <row r="53" spans="21:59">
      <c r="U53" s="21" t="s">
        <v>34</v>
      </c>
      <c r="V53" s="10">
        <f t="shared" si="23"/>
        <v>1.615715961749615E-4</v>
      </c>
      <c r="W53" s="10">
        <f t="shared" si="23"/>
        <v>4.7569108535083668E-4</v>
      </c>
      <c r="X53" s="10">
        <f t="shared" si="23"/>
        <v>2.02191557556078E-3</v>
      </c>
      <c r="Y53" s="10">
        <f t="shared" si="23"/>
        <v>2.0578691766491336E-3</v>
      </c>
      <c r="Z53" s="10">
        <f t="shared" si="23"/>
        <v>1.1930817054563851E-3</v>
      </c>
      <c r="AA53" s="10">
        <f t="shared" si="23"/>
        <v>8.3309384787406049E-4</v>
      </c>
      <c r="AB53" s="10">
        <f t="shared" si="23"/>
        <v>1.1157187576637932E-3</v>
      </c>
      <c r="AC53" s="22">
        <f t="shared" si="24"/>
        <v>7.8589417447299508E-3</v>
      </c>
      <c r="AE53" s="21" t="s">
        <v>34</v>
      </c>
      <c r="AF53" s="10">
        <f t="shared" si="25"/>
        <v>6.2493976955745446E-4</v>
      </c>
      <c r="AG53" s="10">
        <f t="shared" si="25"/>
        <v>1.6620789524434533E-3</v>
      </c>
      <c r="AH53" s="10">
        <f t="shared" si="25"/>
        <v>2.3505866779843791E-3</v>
      </c>
      <c r="AI53" s="10">
        <f t="shared" si="25"/>
        <v>2.6648182300298266E-3</v>
      </c>
      <c r="AJ53" s="10">
        <f t="shared" si="25"/>
        <v>2.3190215916852994E-3</v>
      </c>
      <c r="AK53" s="10">
        <f t="shared" si="25"/>
        <v>1.2961553085780646E-3</v>
      </c>
      <c r="AL53" s="10">
        <f t="shared" si="25"/>
        <v>1.9368631809298454E-3</v>
      </c>
      <c r="AM53" s="22">
        <f t="shared" si="26"/>
        <v>1.2854463711208321E-2</v>
      </c>
      <c r="AO53" s="21" t="s">
        <v>34</v>
      </c>
      <c r="AP53" s="10">
        <f t="shared" si="27"/>
        <v>1.2595484632171657E-4</v>
      </c>
      <c r="AQ53" s="10">
        <f t="shared" si="27"/>
        <v>3.4230230430372686E-4</v>
      </c>
      <c r="AR53" s="10">
        <f t="shared" si="27"/>
        <v>2.3915291318028077E-3</v>
      </c>
      <c r="AS53" s="10">
        <f t="shared" si="27"/>
        <v>2.317343652373845E-3</v>
      </c>
      <c r="AT53" s="10">
        <f t="shared" si="27"/>
        <v>1.3455434446837708E-3</v>
      </c>
      <c r="AU53" s="10">
        <f t="shared" si="27"/>
        <v>1.7812640323764137E-3</v>
      </c>
      <c r="AV53" s="10">
        <f t="shared" si="27"/>
        <v>1.7272727024037887E-3</v>
      </c>
      <c r="AW53" s="22">
        <f t="shared" si="28"/>
        <v>1.0031210114266069E-2</v>
      </c>
      <c r="AY53" s="21" t="s">
        <v>34</v>
      </c>
      <c r="AZ53" s="10">
        <f t="shared" si="29"/>
        <v>0.14190269423045268</v>
      </c>
      <c r="BA53" s="10">
        <f t="shared" si="29"/>
        <v>0.49190493858064283</v>
      </c>
      <c r="BB53" s="10">
        <f t="shared" si="29"/>
        <v>0.90732921656278787</v>
      </c>
      <c r="BC53" s="10">
        <f t="shared" si="29"/>
        <v>1.323041360159791</v>
      </c>
      <c r="BD53" s="10">
        <f t="shared" si="29"/>
        <v>1.7368375027109937</v>
      </c>
      <c r="BE53" s="10">
        <f t="shared" si="29"/>
        <v>2.1505749546302044</v>
      </c>
      <c r="BF53" s="10">
        <f t="shared" si="29"/>
        <v>2.4826044914118541</v>
      </c>
      <c r="BG53" s="22">
        <f t="shared" si="30"/>
        <v>9.2341951582867274</v>
      </c>
    </row>
    <row r="54" spans="21:59">
      <c r="U54" s="21"/>
      <c r="V54" s="10"/>
      <c r="W54" s="10"/>
      <c r="X54" s="10"/>
      <c r="Y54" s="10"/>
      <c r="Z54" s="10"/>
      <c r="AA54" s="10"/>
      <c r="AB54" s="10"/>
      <c r="AC54" s="22"/>
      <c r="AE54" s="21"/>
      <c r="AF54" s="10"/>
      <c r="AG54" s="10"/>
      <c r="AH54" s="10"/>
      <c r="AI54" s="10"/>
      <c r="AJ54" s="10"/>
      <c r="AK54" s="10"/>
      <c r="AL54" s="10"/>
      <c r="AM54" s="22"/>
      <c r="AO54" s="21"/>
      <c r="AP54" s="10"/>
      <c r="AQ54" s="10"/>
      <c r="AR54" s="10"/>
      <c r="AS54" s="10"/>
      <c r="AT54" s="10"/>
      <c r="AU54" s="10"/>
      <c r="AV54" s="10"/>
      <c r="AW54" s="22"/>
      <c r="AY54" s="21"/>
      <c r="AZ54" s="10"/>
      <c r="BA54" s="10"/>
      <c r="BB54" s="10"/>
      <c r="BC54" s="10"/>
      <c r="BD54" s="10"/>
      <c r="BE54" s="10"/>
      <c r="BF54" s="10"/>
      <c r="BG54" s="22"/>
    </row>
    <row r="55" spans="21:59">
      <c r="U55" s="21" t="s">
        <v>46</v>
      </c>
      <c r="V55" s="10">
        <v>1.2074703079428222E-2</v>
      </c>
      <c r="W55" s="10" t="s">
        <v>47</v>
      </c>
      <c r="X55" s="10">
        <v>1.4159652954448321</v>
      </c>
      <c r="Y55" s="26" t="s">
        <v>13</v>
      </c>
      <c r="Z55" s="10"/>
      <c r="AA55" s="10"/>
      <c r="AB55" s="10"/>
      <c r="AC55" s="22"/>
      <c r="AE55" s="21" t="s">
        <v>46</v>
      </c>
      <c r="AF55" s="10">
        <v>7.9629587084851187E-3</v>
      </c>
      <c r="AG55" s="10" t="s">
        <v>47</v>
      </c>
      <c r="AH55" s="10">
        <v>1.4117285331867844</v>
      </c>
      <c r="AI55" s="26" t="s">
        <v>13</v>
      </c>
      <c r="AJ55" s="10"/>
      <c r="AK55" s="10"/>
      <c r="AL55" s="10"/>
      <c r="AM55" s="22"/>
      <c r="AO55" s="21" t="s">
        <v>46</v>
      </c>
      <c r="AP55" s="10">
        <v>1.2668870167203373E-2</v>
      </c>
      <c r="AQ55" s="10" t="s">
        <v>47</v>
      </c>
      <c r="AR55" s="10">
        <v>1.7443628469788626</v>
      </c>
      <c r="AS55" s="26" t="s">
        <v>13</v>
      </c>
      <c r="AT55" s="10"/>
      <c r="AU55" s="10"/>
      <c r="AV55" s="10"/>
      <c r="AW55" s="22"/>
      <c r="AY55" s="21" t="s">
        <v>46</v>
      </c>
      <c r="AZ55" s="10">
        <v>1.2074703079428222E-2</v>
      </c>
      <c r="BA55" s="10" t="s">
        <v>47</v>
      </c>
      <c r="BB55" s="10">
        <v>1.4159652954448321</v>
      </c>
      <c r="BC55" s="26" t="s">
        <v>13</v>
      </c>
      <c r="BD55" s="10"/>
      <c r="BE55" s="10"/>
      <c r="BF55" s="10"/>
      <c r="BG55" s="22"/>
    </row>
    <row r="56" spans="21:59">
      <c r="U56" s="21" t="s">
        <v>46</v>
      </c>
      <c r="V56" s="10">
        <v>0.21221399555391912</v>
      </c>
      <c r="W56" s="10" t="s">
        <v>47</v>
      </c>
      <c r="X56" s="10">
        <v>6.1215602474152933</v>
      </c>
      <c r="Y56" s="26" t="s">
        <v>23</v>
      </c>
      <c r="Z56" s="10"/>
      <c r="AA56" s="10"/>
      <c r="AB56" s="10"/>
      <c r="AC56" s="22"/>
      <c r="AE56" s="21" t="s">
        <v>46</v>
      </c>
      <c r="AF56" s="10">
        <v>9.2600306480049733E-3</v>
      </c>
      <c r="AG56" s="10" t="s">
        <v>47</v>
      </c>
      <c r="AH56" s="10">
        <v>61.981381380016515</v>
      </c>
      <c r="AI56" s="26" t="s">
        <v>23</v>
      </c>
      <c r="AJ56" s="10"/>
      <c r="AK56" s="10"/>
      <c r="AL56" s="10"/>
      <c r="AM56" s="22"/>
      <c r="AO56" s="21" t="s">
        <v>46</v>
      </c>
      <c r="AP56" s="10">
        <v>1.8612967026681301E-2</v>
      </c>
      <c r="AQ56" s="10" t="s">
        <v>47</v>
      </c>
      <c r="AR56" s="10">
        <v>1.0869346571507992</v>
      </c>
      <c r="AS56" s="26" t="s">
        <v>23</v>
      </c>
      <c r="AT56" s="10"/>
      <c r="AU56" s="10"/>
      <c r="AV56" s="10"/>
      <c r="AW56" s="22"/>
      <c r="AY56" s="21" t="s">
        <v>46</v>
      </c>
      <c r="AZ56" s="10">
        <v>0.21221399555391912</v>
      </c>
      <c r="BA56" s="10" t="s">
        <v>47</v>
      </c>
      <c r="BB56" s="10">
        <v>6.1215602474152933</v>
      </c>
      <c r="BC56" s="26" t="s">
        <v>23</v>
      </c>
      <c r="BD56" s="10"/>
      <c r="BE56" s="10"/>
      <c r="BF56" s="10"/>
      <c r="BG56" s="22"/>
    </row>
    <row r="57" spans="21:59">
      <c r="U57" s="21" t="s">
        <v>46</v>
      </c>
      <c r="V57" s="10">
        <v>2.1636236546578407</v>
      </c>
      <c r="W57" s="10" t="s">
        <v>47</v>
      </c>
      <c r="X57" s="10">
        <v>0.74446893670130643</v>
      </c>
      <c r="Y57" s="26" t="s">
        <v>24</v>
      </c>
      <c r="Z57" s="10"/>
      <c r="AA57" s="10"/>
      <c r="AB57" s="10"/>
      <c r="AC57" s="22"/>
      <c r="AE57" s="21" t="s">
        <v>46</v>
      </c>
      <c r="AF57" s="10">
        <v>1.7974830520984763E-2</v>
      </c>
      <c r="AG57" s="10" t="s">
        <v>47</v>
      </c>
      <c r="AH57" s="10">
        <v>76.839543547805164</v>
      </c>
      <c r="AI57" s="26" t="s">
        <v>24</v>
      </c>
      <c r="AJ57" s="10"/>
      <c r="AK57" s="10"/>
      <c r="AL57" s="10"/>
      <c r="AM57" s="22"/>
      <c r="AO57" s="21" t="s">
        <v>46</v>
      </c>
      <c r="AP57" s="10">
        <v>2.9665904362572694E-2</v>
      </c>
      <c r="AQ57" s="10" t="s">
        <v>47</v>
      </c>
      <c r="AR57" s="10">
        <v>1.0426433920171883</v>
      </c>
      <c r="AS57" s="26" t="s">
        <v>24</v>
      </c>
      <c r="AT57" s="10"/>
      <c r="AU57" s="10"/>
      <c r="AV57" s="10"/>
      <c r="AW57" s="22"/>
      <c r="AY57" s="21" t="s">
        <v>46</v>
      </c>
      <c r="AZ57" s="10">
        <v>2.1636236546578407</v>
      </c>
      <c r="BA57" s="10" t="s">
        <v>47</v>
      </c>
      <c r="BB57" s="10">
        <v>0.74446893670130643</v>
      </c>
      <c r="BC57" s="26" t="s">
        <v>24</v>
      </c>
      <c r="BD57" s="10"/>
      <c r="BE57" s="10"/>
      <c r="BF57" s="10"/>
      <c r="BG57" s="22"/>
    </row>
    <row r="58" spans="21:59">
      <c r="U58" s="21"/>
      <c r="V58" s="10"/>
      <c r="W58" s="10"/>
      <c r="X58" s="10"/>
      <c r="Y58" s="10"/>
      <c r="Z58" s="10"/>
      <c r="AA58" s="10"/>
      <c r="AB58" s="10"/>
      <c r="AC58" s="22"/>
      <c r="AE58" s="21"/>
      <c r="AF58" s="10"/>
      <c r="AG58" s="10"/>
      <c r="AH58" s="10"/>
      <c r="AI58" s="10"/>
      <c r="AJ58" s="10"/>
      <c r="AK58" s="10"/>
      <c r="AL58" s="10"/>
      <c r="AM58" s="22"/>
      <c r="AO58" s="21"/>
      <c r="AP58" s="10"/>
      <c r="AQ58" s="10"/>
      <c r="AR58" s="10"/>
      <c r="AS58" s="10"/>
      <c r="AT58" s="10"/>
      <c r="AU58" s="10"/>
      <c r="AV58" s="10"/>
      <c r="AW58" s="22"/>
      <c r="AY58" s="21"/>
      <c r="AZ58" s="10"/>
      <c r="BA58" s="10"/>
      <c r="BB58" s="10"/>
      <c r="BC58" s="10"/>
      <c r="BD58" s="10"/>
      <c r="BE58" s="10"/>
      <c r="BF58" s="10"/>
      <c r="BG58" s="22"/>
    </row>
    <row r="59" spans="21:59">
      <c r="U59" s="21" t="s">
        <v>48</v>
      </c>
      <c r="V59" s="10">
        <f>V55*X55</f>
        <v>1.7097360513271206E-2</v>
      </c>
      <c r="W59" s="26" t="s">
        <v>13</v>
      </c>
      <c r="X59" s="10"/>
      <c r="Y59" s="10"/>
      <c r="Z59" s="10" t="s">
        <v>53</v>
      </c>
      <c r="AA59" s="10">
        <f>V59/MAX($V$59:$V$61)</f>
        <v>1.0614529956553027E-2</v>
      </c>
      <c r="AB59" s="10"/>
      <c r="AC59" s="22"/>
      <c r="AE59" s="21" t="s">
        <v>48</v>
      </c>
      <c r="AF59" s="10">
        <f>AF55*AH55</f>
        <v>1.1241536017356628E-2</v>
      </c>
      <c r="AG59" s="26" t="s">
        <v>13</v>
      </c>
      <c r="AH59" s="10"/>
      <c r="AI59" s="10"/>
      <c r="AJ59" s="10" t="s">
        <v>53</v>
      </c>
      <c r="AK59" s="10">
        <f>AF59/MAX($V$59:$V$61)</f>
        <v>6.9790667817574009E-3</v>
      </c>
      <c r="AL59" s="10"/>
      <c r="AM59" s="22"/>
      <c r="AO59" s="21" t="s">
        <v>48</v>
      </c>
      <c r="AP59" s="10">
        <f>AP55*AR55</f>
        <v>2.2099106432868453E-2</v>
      </c>
      <c r="AQ59" s="26" t="s">
        <v>13</v>
      </c>
      <c r="AR59" s="10"/>
      <c r="AS59" s="10"/>
      <c r="AT59" s="10" t="s">
        <v>53</v>
      </c>
      <c r="AU59" s="10">
        <f>AP59/MAX($V$59:$V$61)</f>
        <v>1.3719756746233326E-2</v>
      </c>
      <c r="AV59" s="10"/>
      <c r="AW59" s="22"/>
      <c r="AY59" s="21" t="s">
        <v>48</v>
      </c>
      <c r="AZ59" s="10">
        <f>AZ55*BB55</f>
        <v>1.7097360513271206E-2</v>
      </c>
      <c r="BA59" s="26" t="s">
        <v>13</v>
      </c>
      <c r="BB59" s="10"/>
      <c r="BC59" s="10"/>
      <c r="BD59" s="10" t="s">
        <v>53</v>
      </c>
      <c r="BE59" s="10">
        <f>AZ59/MAX($V$59:$V$61)</f>
        <v>1.0614529956553027E-2</v>
      </c>
      <c r="BF59" s="10"/>
      <c r="BG59" s="22"/>
    </row>
    <row r="60" spans="21:59">
      <c r="U60" s="21" t="s">
        <v>48</v>
      </c>
      <c r="V60" s="10">
        <f t="shared" ref="V60:V61" si="31">V56*X56</f>
        <v>1.2990807591280371</v>
      </c>
      <c r="W60" s="26" t="s">
        <v>23</v>
      </c>
      <c r="X60" s="10"/>
      <c r="Y60" s="10"/>
      <c r="Z60" s="10" t="s">
        <v>53</v>
      </c>
      <c r="AA60" s="10">
        <f t="shared" ref="AA60:AA61" si="32">V60/MAX($V$59:$V$61)</f>
        <v>0.80650645595516834</v>
      </c>
      <c r="AB60" s="10"/>
      <c r="AC60" s="22"/>
      <c r="AE60" s="21" t="s">
        <v>48</v>
      </c>
      <c r="AF60" s="10">
        <f t="shared" ref="AF60:AF61" si="33">AF56*AH56</f>
        <v>0.57394949118463767</v>
      </c>
      <c r="AG60" s="26" t="s">
        <v>23</v>
      </c>
      <c r="AH60" s="10"/>
      <c r="AI60" s="10"/>
      <c r="AJ60" s="10" t="s">
        <v>53</v>
      </c>
      <c r="AK60" s="10">
        <f t="shared" ref="AK60:AK61" si="34">AF60/MAX($V$59:$V$61)</f>
        <v>0.35632424449369549</v>
      </c>
      <c r="AL60" s="10"/>
      <c r="AM60" s="22"/>
      <c r="AO60" s="21" t="s">
        <v>48</v>
      </c>
      <c r="AP60" s="10">
        <f t="shared" ref="AP60:AP61" si="35">AP56*AR56</f>
        <v>2.0231078933704971E-2</v>
      </c>
      <c r="AQ60" s="26" t="s">
        <v>23</v>
      </c>
      <c r="AR60" s="10"/>
      <c r="AS60" s="10"/>
      <c r="AT60" s="10" t="s">
        <v>53</v>
      </c>
      <c r="AU60" s="10">
        <f t="shared" ref="AU60:AU61" si="36">AP60/MAX($V$59:$V$61)</f>
        <v>1.25600318966494E-2</v>
      </c>
      <c r="AV60" s="10"/>
      <c r="AW60" s="22"/>
      <c r="AY60" s="21" t="s">
        <v>48</v>
      </c>
      <c r="AZ60" s="10">
        <f t="shared" ref="AZ60:AZ61" si="37">AZ56*BB56</f>
        <v>1.2990807591280371</v>
      </c>
      <c r="BA60" s="26" t="s">
        <v>23</v>
      </c>
      <c r="BB60" s="10"/>
      <c r="BC60" s="10"/>
      <c r="BD60" s="10" t="s">
        <v>53</v>
      </c>
      <c r="BE60" s="10">
        <f t="shared" ref="BE60:BE61" si="38">AZ60/MAX($V$59:$V$61)</f>
        <v>0.80650645595516834</v>
      </c>
      <c r="BF60" s="10"/>
      <c r="BG60" s="22"/>
    </row>
    <row r="61" spans="21:59">
      <c r="U61" s="27" t="s">
        <v>48</v>
      </c>
      <c r="V61" s="28">
        <f t="shared" si="31"/>
        <v>1.6107506016049173</v>
      </c>
      <c r="W61" s="29" t="s">
        <v>24</v>
      </c>
      <c r="X61" s="28"/>
      <c r="Y61" s="28"/>
      <c r="Z61" s="28" t="s">
        <v>53</v>
      </c>
      <c r="AA61" s="28">
        <f t="shared" si="32"/>
        <v>1</v>
      </c>
      <c r="AB61" s="28"/>
      <c r="AC61" s="30"/>
      <c r="AE61" s="27" t="s">
        <v>48</v>
      </c>
      <c r="AF61" s="28">
        <f t="shared" si="33"/>
        <v>1.3811777725816261</v>
      </c>
      <c r="AG61" s="29" t="s">
        <v>24</v>
      </c>
      <c r="AH61" s="28"/>
      <c r="AI61" s="28"/>
      <c r="AJ61" s="28" t="s">
        <v>53</v>
      </c>
      <c r="AK61" s="28">
        <f t="shared" si="34"/>
        <v>0.85747462779492378</v>
      </c>
      <c r="AL61" s="28"/>
      <c r="AM61" s="30"/>
      <c r="AO61" s="27" t="s">
        <v>48</v>
      </c>
      <c r="AP61" s="28">
        <f t="shared" si="35"/>
        <v>3.0930959151850297E-2</v>
      </c>
      <c r="AQ61" s="29" t="s">
        <v>24</v>
      </c>
      <c r="AR61" s="28"/>
      <c r="AS61" s="28"/>
      <c r="AT61" s="28" t="s">
        <v>53</v>
      </c>
      <c r="AU61" s="28">
        <f t="shared" si="36"/>
        <v>1.9202823280668871E-2</v>
      </c>
      <c r="AV61" s="28"/>
      <c r="AW61" s="30"/>
      <c r="AY61" s="27" t="s">
        <v>48</v>
      </c>
      <c r="AZ61" s="28">
        <f t="shared" si="37"/>
        <v>1.6107506016049173</v>
      </c>
      <c r="BA61" s="29" t="s">
        <v>24</v>
      </c>
      <c r="BB61" s="28"/>
      <c r="BC61" s="28"/>
      <c r="BD61" s="28" t="s">
        <v>53</v>
      </c>
      <c r="BE61" s="28">
        <f t="shared" si="38"/>
        <v>1</v>
      </c>
      <c r="BF61" s="28"/>
      <c r="BG61" s="30"/>
    </row>
    <row r="65" spans="33:36">
      <c r="AI65" t="s">
        <v>55</v>
      </c>
      <c r="AJ65" t="s">
        <v>49</v>
      </c>
    </row>
    <row r="66" spans="33:36">
      <c r="AH66" t="s">
        <v>13</v>
      </c>
      <c r="AI66">
        <v>1.7097360513271206E-2</v>
      </c>
      <c r="AJ66">
        <v>3.4917859637091204E-5</v>
      </c>
    </row>
    <row r="67" spans="33:36">
      <c r="AH67" t="s">
        <v>23</v>
      </c>
      <c r="AI67">
        <v>1.2990807591280371</v>
      </c>
      <c r="AJ67">
        <v>4.1642404466364447E-6</v>
      </c>
    </row>
    <row r="68" spans="33:36">
      <c r="AH68" t="s">
        <v>24</v>
      </c>
      <c r="AI68">
        <v>1.6107506016049173</v>
      </c>
      <c r="AJ68">
        <v>1.7053540801159952E-5</v>
      </c>
    </row>
    <row r="71" spans="33:36">
      <c r="AG71" t="s">
        <v>13</v>
      </c>
    </row>
    <row r="72" spans="33:36">
      <c r="AG72" t="s">
        <v>23</v>
      </c>
    </row>
    <row r="73" spans="33:36">
      <c r="AG73" t="s">
        <v>24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5897-0AE5-4C67-A96A-6C26DAE63969}">
  <dimension ref="A1:Y109"/>
  <sheetViews>
    <sheetView topLeftCell="A53" zoomScale="85" zoomScaleNormal="85" workbookViewId="0">
      <selection activeCell="P108" sqref="P108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61</v>
      </c>
      <c r="D14" s="1">
        <v>1.1000000000000001</v>
      </c>
      <c r="E14" s="6">
        <v>32476.561099999999</v>
      </c>
      <c r="F14" s="12"/>
      <c r="G14" s="5">
        <v>1</v>
      </c>
      <c r="H14" s="1" t="s">
        <v>61</v>
      </c>
      <c r="I14" s="1">
        <v>1.03</v>
      </c>
      <c r="J14" s="6">
        <v>31211.5491</v>
      </c>
      <c r="L14" s="1" t="s">
        <v>56</v>
      </c>
      <c r="M14">
        <f>(E21-E14)</f>
        <v>10153.5579</v>
      </c>
      <c r="N14">
        <f>(J21-J14)</f>
        <v>9883.2283999999963</v>
      </c>
      <c r="O14">
        <f>(N14-M14)/J21</f>
        <v>-6.5781959763622881E-3</v>
      </c>
      <c r="R14" s="1" t="s">
        <v>56</v>
      </c>
      <c r="S14">
        <f t="shared" ref="S14:S18" si="0">O14</f>
        <v>-6.5781959763622881E-3</v>
      </c>
      <c r="T14">
        <f>O28</f>
        <v>-1.3029653864835579E-2</v>
      </c>
      <c r="U14">
        <f>O42</f>
        <v>-1.9043782229295432E-2</v>
      </c>
      <c r="V14">
        <f>O56</f>
        <v>-2.8813895953972265E-2</v>
      </c>
      <c r="W14">
        <f>O70</f>
        <v>-2.3717139582584888E-2</v>
      </c>
      <c r="X14">
        <f>O84</f>
        <v>-1.3806186755410135E-2</v>
      </c>
      <c r="Y14">
        <f>O98</f>
        <v>2.9635997564043066E-2</v>
      </c>
    </row>
    <row r="15" spans="1:25" ht="24">
      <c r="B15" s="5">
        <v>2</v>
      </c>
      <c r="C15" s="1" t="s">
        <v>62</v>
      </c>
      <c r="D15" s="1">
        <v>0.96</v>
      </c>
      <c r="E15" s="6">
        <v>28277.478999999999</v>
      </c>
      <c r="F15" s="12"/>
      <c r="G15" s="5">
        <v>2</v>
      </c>
      <c r="H15" s="1" t="s">
        <v>62</v>
      </c>
      <c r="I15" s="1">
        <v>0.89</v>
      </c>
      <c r="J15" s="6">
        <v>27058.700799999999</v>
      </c>
      <c r="L15" s="1" t="s">
        <v>57</v>
      </c>
      <c r="M15">
        <f>(E22-E15)</f>
        <v>7247.4979999999996</v>
      </c>
      <c r="N15">
        <f>(J22-J15)</f>
        <v>7089.5138999999981</v>
      </c>
      <c r="O15">
        <f>(N15-M15)/J22</f>
        <v>-4.6264234129932864E-3</v>
      </c>
      <c r="R15" s="1" t="s">
        <v>57</v>
      </c>
      <c r="S15">
        <f t="shared" si="0"/>
        <v>-4.6264234129932864E-3</v>
      </c>
      <c r="T15">
        <f>O29</f>
        <v>-9.1848817723876389E-3</v>
      </c>
      <c r="U15">
        <f>O43</f>
        <v>-1.2467636839310186E-2</v>
      </c>
      <c r="V15">
        <f>O57</f>
        <v>-1.9513087775773104E-2</v>
      </c>
      <c r="W15">
        <f>O71</f>
        <v>-1.5935032400107813E-2</v>
      </c>
      <c r="X15">
        <f>O85</f>
        <v>-8.8696278477352619E-3</v>
      </c>
      <c r="Y15">
        <f>O99</f>
        <v>2.8392935273157668E-2</v>
      </c>
    </row>
    <row r="16" spans="1:25" ht="24">
      <c r="B16" s="5">
        <v>3</v>
      </c>
      <c r="C16" s="1" t="s">
        <v>63</v>
      </c>
      <c r="D16" s="1">
        <v>5.27</v>
      </c>
      <c r="E16" s="6">
        <v>155550.31640000001</v>
      </c>
      <c r="F16" s="12"/>
      <c r="G16" s="5">
        <v>3</v>
      </c>
      <c r="H16" s="1" t="s">
        <v>63</v>
      </c>
      <c r="I16" s="1">
        <v>4.9400000000000004</v>
      </c>
      <c r="J16" s="6">
        <v>149960.51329999999</v>
      </c>
      <c r="L16" s="1" t="s">
        <v>58</v>
      </c>
      <c r="M16">
        <f>(E23-E16)</f>
        <v>21300.431699999986</v>
      </c>
      <c r="N16">
        <f>(J23-J16)</f>
        <v>20727.181899999996</v>
      </c>
      <c r="O16">
        <f>(N16-M16)/J23</f>
        <v>-3.3584717359285694E-3</v>
      </c>
      <c r="R16" s="1" t="s">
        <v>58</v>
      </c>
      <c r="S16">
        <f t="shared" si="0"/>
        <v>-3.3584717359285694E-3</v>
      </c>
      <c r="T16">
        <f>O30</f>
        <v>-8.6597567713153408E-3</v>
      </c>
      <c r="U16">
        <f>O44</f>
        <v>-1.0709396761975704E-2</v>
      </c>
      <c r="V16">
        <f>O58</f>
        <v>-1.5476082560531098E-2</v>
      </c>
      <c r="W16">
        <f>O72</f>
        <v>-1.0995263607278091E-2</v>
      </c>
      <c r="X16">
        <f>O86</f>
        <v>-2.7206770076656475E-3</v>
      </c>
      <c r="Y16">
        <f>O100</f>
        <v>3.6545892100671926E-2</v>
      </c>
    </row>
    <row r="17" spans="2:25" ht="24">
      <c r="B17" s="5">
        <v>4</v>
      </c>
      <c r="C17" s="1" t="s">
        <v>64</v>
      </c>
      <c r="D17" s="1">
        <v>2.02</v>
      </c>
      <c r="E17" s="6">
        <v>59539.247100000001</v>
      </c>
      <c r="F17" s="12"/>
      <c r="G17" s="5">
        <v>4</v>
      </c>
      <c r="H17" s="1" t="s">
        <v>64</v>
      </c>
      <c r="I17" s="1">
        <v>1.91</v>
      </c>
      <c r="J17" s="6">
        <v>57989.660499999998</v>
      </c>
      <c r="L17" s="1" t="s">
        <v>59</v>
      </c>
      <c r="M17">
        <f>(E24-E17)</f>
        <v>5373.8744999999981</v>
      </c>
      <c r="N17">
        <f>(J24-J17)</f>
        <v>5363.9241000000038</v>
      </c>
      <c r="O17">
        <f>(N17-M17)/J24</f>
        <v>-1.5706135750358569E-4</v>
      </c>
      <c r="R17" s="1" t="s">
        <v>59</v>
      </c>
      <c r="S17">
        <f t="shared" si="0"/>
        <v>-1.5706135750358569E-4</v>
      </c>
      <c r="T17">
        <f>O31</f>
        <v>-5.5260905461527957E-3</v>
      </c>
      <c r="U17">
        <f>O45</f>
        <v>-5.3562452421723195E-3</v>
      </c>
      <c r="V17">
        <f>O59</f>
        <v>-5.5749710153831294E-3</v>
      </c>
      <c r="W17">
        <f>O73</f>
        <v>-1.8448758877276572E-3</v>
      </c>
      <c r="X17">
        <f>O87</f>
        <v>4.0612016446427883E-3</v>
      </c>
      <c r="Y17">
        <f>O101</f>
        <v>4.7362145218184014E-2</v>
      </c>
    </row>
    <row r="18" spans="2:25" ht="24">
      <c r="B18" s="7">
        <v>5</v>
      </c>
      <c r="C18" s="8" t="s">
        <v>65</v>
      </c>
      <c r="D18" s="8">
        <v>2.65</v>
      </c>
      <c r="E18" s="9">
        <v>78182.313399999999</v>
      </c>
      <c r="F18" s="12"/>
      <c r="G18" s="7">
        <v>5</v>
      </c>
      <c r="H18" s="8" t="s">
        <v>65</v>
      </c>
      <c r="I18" s="8">
        <v>2.23</v>
      </c>
      <c r="J18" s="9">
        <v>67676.471699999995</v>
      </c>
      <c r="L18" s="8" t="s">
        <v>60</v>
      </c>
      <c r="M18">
        <f>(E25-E18)</f>
        <v>9193.4084000000003</v>
      </c>
      <c r="N18">
        <f>(J25-J18)</f>
        <v>8954.3595000000059</v>
      </c>
      <c r="O18">
        <f>(N18-M18)/J25</f>
        <v>-3.119487238447106E-3</v>
      </c>
      <c r="R18" s="8" t="s">
        <v>60</v>
      </c>
      <c r="S18">
        <f t="shared" si="0"/>
        <v>-3.119487238447106E-3</v>
      </c>
      <c r="T18">
        <f>O32</f>
        <v>-8.3971905047593668E-3</v>
      </c>
      <c r="U18">
        <f>O46</f>
        <v>-1.1437544291218467E-2</v>
      </c>
      <c r="V18">
        <f>O60</f>
        <v>-1.3449523073043999E-2</v>
      </c>
      <c r="W18">
        <f>O74</f>
        <v>-1.087330345488381E-2</v>
      </c>
      <c r="X18">
        <f>O88</f>
        <v>-5.7270419314026924E-3</v>
      </c>
      <c r="Y18">
        <f>O102</f>
        <v>3.2209129413001338E-2</v>
      </c>
    </row>
    <row r="19" spans="2:25">
      <c r="B19">
        <v>0.25</v>
      </c>
      <c r="C19" s="10" t="s">
        <v>5</v>
      </c>
      <c r="D19" s="10" t="s">
        <v>4</v>
      </c>
      <c r="E19" s="10"/>
      <c r="F19" s="10"/>
      <c r="G19">
        <v>0.25</v>
      </c>
      <c r="H19" s="10" t="s">
        <v>5</v>
      </c>
      <c r="I19" s="10" t="s">
        <v>6</v>
      </c>
      <c r="J19" s="10"/>
    </row>
    <row r="20" spans="2:25">
      <c r="B20" s="2"/>
      <c r="C20" s="3" t="s">
        <v>0</v>
      </c>
      <c r="D20" s="3" t="s">
        <v>1</v>
      </c>
      <c r="E20" s="4" t="s">
        <v>2</v>
      </c>
      <c r="G20" s="2"/>
      <c r="H20" s="3" t="s">
        <v>0</v>
      </c>
      <c r="I20" s="3" t="s">
        <v>1</v>
      </c>
      <c r="J20" s="4" t="s">
        <v>2</v>
      </c>
    </row>
    <row r="21" spans="2:25" ht="24">
      <c r="B21" s="5">
        <v>1</v>
      </c>
      <c r="C21" s="1" t="s">
        <v>61</v>
      </c>
      <c r="D21" s="1">
        <v>1.1499999999999999</v>
      </c>
      <c r="E21" s="6">
        <v>42630.118999999999</v>
      </c>
      <c r="G21" s="5">
        <v>1</v>
      </c>
      <c r="H21" s="1" t="s">
        <v>61</v>
      </c>
      <c r="I21" s="1">
        <v>1.17</v>
      </c>
      <c r="J21" s="6">
        <v>41094.777499999997</v>
      </c>
    </row>
    <row r="22" spans="2:25" ht="24">
      <c r="B22" s="5">
        <v>2</v>
      </c>
      <c r="C22" s="1" t="s">
        <v>62</v>
      </c>
      <c r="D22" s="1">
        <v>0.96</v>
      </c>
      <c r="E22" s="6">
        <v>35524.976999999999</v>
      </c>
      <c r="G22" s="5">
        <v>2</v>
      </c>
      <c r="H22" s="1" t="s">
        <v>62</v>
      </c>
      <c r="I22" s="1">
        <v>0.97</v>
      </c>
      <c r="J22" s="6">
        <v>34148.214699999997</v>
      </c>
    </row>
    <row r="23" spans="2:25" ht="24">
      <c r="B23" s="5">
        <v>3</v>
      </c>
      <c r="C23" s="1" t="s">
        <v>63</v>
      </c>
      <c r="D23" s="1">
        <v>4.78</v>
      </c>
      <c r="E23" s="6">
        <v>176850.7481</v>
      </c>
      <c r="G23" s="5">
        <v>3</v>
      </c>
      <c r="H23" s="1" t="s">
        <v>63</v>
      </c>
      <c r="I23" s="1">
        <v>4.87</v>
      </c>
      <c r="J23" s="6">
        <v>170687.69519999999</v>
      </c>
    </row>
    <row r="24" spans="2:25" ht="24">
      <c r="B24" s="5">
        <v>4</v>
      </c>
      <c r="C24" s="1" t="s">
        <v>64</v>
      </c>
      <c r="D24" s="1">
        <v>1.75</v>
      </c>
      <c r="E24" s="6">
        <v>64913.121599999999</v>
      </c>
      <c r="G24" s="5">
        <v>4</v>
      </c>
      <c r="H24" s="1" t="s">
        <v>64</v>
      </c>
      <c r="I24" s="1">
        <v>1.81</v>
      </c>
      <c r="J24" s="6">
        <v>63353.584600000002</v>
      </c>
    </row>
    <row r="25" spans="2:25" ht="24">
      <c r="B25" s="7">
        <v>5</v>
      </c>
      <c r="C25" s="8" t="s">
        <v>65</v>
      </c>
      <c r="D25" s="8">
        <v>2.36</v>
      </c>
      <c r="E25" s="9">
        <v>87375.721799999999</v>
      </c>
      <c r="G25" s="7">
        <v>5</v>
      </c>
      <c r="H25" s="8" t="s">
        <v>65</v>
      </c>
      <c r="I25" s="8">
        <v>2.1800000000000002</v>
      </c>
      <c r="J25" s="9">
        <v>76630.831200000001</v>
      </c>
    </row>
    <row r="26" spans="2:25">
      <c r="B26">
        <v>0.5</v>
      </c>
      <c r="C26" s="10" t="s">
        <v>3</v>
      </c>
      <c r="D26" s="10" t="s">
        <v>4</v>
      </c>
      <c r="G26">
        <v>0.5</v>
      </c>
      <c r="H26" s="10" t="s">
        <v>3</v>
      </c>
      <c r="I26" s="10" t="s">
        <v>6</v>
      </c>
    </row>
    <row r="27" spans="2:2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37</v>
      </c>
      <c r="M27" t="s">
        <v>4</v>
      </c>
      <c r="N27" t="s">
        <v>6</v>
      </c>
      <c r="O27" t="s">
        <v>36</v>
      </c>
    </row>
    <row r="28" spans="2:25" ht="24">
      <c r="B28" s="5">
        <v>1</v>
      </c>
      <c r="C28" s="1" t="s">
        <v>61</v>
      </c>
      <c r="D28" s="1">
        <v>1.1599999999999999</v>
      </c>
      <c r="E28" s="6">
        <v>28973.802899999999</v>
      </c>
      <c r="G28" s="5">
        <v>1</v>
      </c>
      <c r="H28" s="1" t="s">
        <v>61</v>
      </c>
      <c r="I28" s="1">
        <v>1</v>
      </c>
      <c r="J28" s="6">
        <v>27714.181199999999</v>
      </c>
      <c r="L28" s="1" t="s">
        <v>56</v>
      </c>
      <c r="M28">
        <f>(E35-E28)</f>
        <v>13690.187000000002</v>
      </c>
      <c r="N28">
        <f>(J35-J28)</f>
        <v>13157.641300000003</v>
      </c>
      <c r="O28">
        <f>(N28-M28)/J35</f>
        <v>-1.3029653864835579E-2</v>
      </c>
    </row>
    <row r="29" spans="2:25" ht="24">
      <c r="B29" s="5">
        <v>2</v>
      </c>
      <c r="C29" s="1" t="s">
        <v>62</v>
      </c>
      <c r="D29" s="1">
        <v>1.02</v>
      </c>
      <c r="E29" s="6">
        <v>25361.222399999999</v>
      </c>
      <c r="G29" s="5">
        <v>2</v>
      </c>
      <c r="H29" s="1" t="s">
        <v>62</v>
      </c>
      <c r="I29" s="1">
        <v>0.88</v>
      </c>
      <c r="J29" s="6">
        <v>24210.576400000002</v>
      </c>
      <c r="L29" s="1" t="s">
        <v>57</v>
      </c>
      <c r="M29">
        <f>(E36-E29)</f>
        <v>10073.111400000002</v>
      </c>
      <c r="N29">
        <f>(J36-J29)</f>
        <v>9761.0856999999996</v>
      </c>
      <c r="O29">
        <f>(N29-M29)/J36</f>
        <v>-9.1848817723876389E-3</v>
      </c>
    </row>
    <row r="30" spans="2:25" ht="24">
      <c r="B30" s="5">
        <v>3</v>
      </c>
      <c r="C30" s="1" t="s">
        <v>63</v>
      </c>
      <c r="D30" s="1">
        <v>5.75</v>
      </c>
      <c r="E30" s="6">
        <v>143593.15359999999</v>
      </c>
      <c r="G30" s="5">
        <v>3</v>
      </c>
      <c r="H30" s="1" t="s">
        <v>63</v>
      </c>
      <c r="I30" s="1">
        <v>4.9800000000000004</v>
      </c>
      <c r="J30" s="6">
        <v>137658.481</v>
      </c>
      <c r="L30" s="1" t="s">
        <v>58</v>
      </c>
      <c r="M30">
        <f>(E37-E30)</f>
        <v>34164.848900000012</v>
      </c>
      <c r="N30">
        <f>(J37-J30)</f>
        <v>32689.675300000003</v>
      </c>
      <c r="O30">
        <f>(N30-M30)/J37</f>
        <v>-8.6597567713153408E-3</v>
      </c>
    </row>
    <row r="31" spans="2:25" ht="24">
      <c r="B31" s="5">
        <v>4</v>
      </c>
      <c r="C31" s="1" t="s">
        <v>64</v>
      </c>
      <c r="D31" s="1">
        <v>2.21</v>
      </c>
      <c r="E31" s="6">
        <v>55217.6921</v>
      </c>
      <c r="G31" s="5">
        <v>4</v>
      </c>
      <c r="H31" s="1" t="s">
        <v>64</v>
      </c>
      <c r="I31" s="1">
        <v>1.94</v>
      </c>
      <c r="J31" s="6">
        <v>53520.732499999998</v>
      </c>
      <c r="L31" s="1" t="s">
        <v>59</v>
      </c>
      <c r="M31">
        <f>(E38-E31)</f>
        <v>10268.717400000001</v>
      </c>
      <c r="N31">
        <f>(J38-J31)</f>
        <v>9918.1483999999982</v>
      </c>
      <c r="O31">
        <f>(N31-M31)/J38</f>
        <v>-5.5260905461527957E-3</v>
      </c>
    </row>
    <row r="32" spans="2:25" ht="24">
      <c r="B32" s="7">
        <v>5</v>
      </c>
      <c r="C32" s="8" t="s">
        <v>65</v>
      </c>
      <c r="D32" s="8">
        <v>2.87</v>
      </c>
      <c r="E32" s="9">
        <v>71596.099600000001</v>
      </c>
      <c r="G32" s="7">
        <v>5</v>
      </c>
      <c r="H32" s="8" t="s">
        <v>65</v>
      </c>
      <c r="I32" s="8">
        <v>2.2000000000000002</v>
      </c>
      <c r="J32" s="9">
        <v>60792.604700000004</v>
      </c>
      <c r="L32" s="8" t="s">
        <v>60</v>
      </c>
      <c r="M32">
        <f>(E39-E32)</f>
        <v>16060.9372</v>
      </c>
      <c r="N32">
        <f>(J39-J32)</f>
        <v>15420.957399999992</v>
      </c>
      <c r="O32">
        <f>(N32-M32)/J39</f>
        <v>-8.3971905047593668E-3</v>
      </c>
    </row>
    <row r="33" spans="2:15">
      <c r="B33">
        <v>0.5</v>
      </c>
      <c r="C33" s="10" t="s">
        <v>5</v>
      </c>
      <c r="D33" s="10" t="s">
        <v>4</v>
      </c>
      <c r="G33">
        <v>0.5</v>
      </c>
      <c r="H33" s="10" t="s">
        <v>5</v>
      </c>
      <c r="I33" s="10" t="s">
        <v>6</v>
      </c>
    </row>
    <row r="34" spans="2:15">
      <c r="B34" s="2"/>
      <c r="C34" s="3" t="s">
        <v>0</v>
      </c>
      <c r="D34" s="3" t="s">
        <v>1</v>
      </c>
      <c r="E34" s="4" t="s">
        <v>2</v>
      </c>
      <c r="G34" s="2"/>
      <c r="H34" s="3" t="s">
        <v>0</v>
      </c>
      <c r="I34" s="3" t="s">
        <v>1</v>
      </c>
      <c r="J34" s="4" t="s">
        <v>2</v>
      </c>
    </row>
    <row r="35" spans="2:15" ht="24">
      <c r="B35" s="5">
        <v>1</v>
      </c>
      <c r="C35" s="1" t="s">
        <v>61</v>
      </c>
      <c r="D35" s="1">
        <v>1.1499999999999999</v>
      </c>
      <c r="E35" s="6">
        <v>42663.9899</v>
      </c>
      <c r="G35" s="5">
        <v>1</v>
      </c>
      <c r="H35" s="1" t="s">
        <v>61</v>
      </c>
      <c r="I35" s="1">
        <v>1.17</v>
      </c>
      <c r="J35" s="6">
        <v>40871.822500000002</v>
      </c>
    </row>
    <row r="36" spans="2:15" ht="24">
      <c r="B36" s="5">
        <v>2</v>
      </c>
      <c r="C36" s="1" t="s">
        <v>62</v>
      </c>
      <c r="D36" s="1">
        <v>0.95</v>
      </c>
      <c r="E36" s="6">
        <v>35434.3338</v>
      </c>
      <c r="G36" s="5">
        <v>2</v>
      </c>
      <c r="H36" s="1" t="s">
        <v>62</v>
      </c>
      <c r="I36" s="1">
        <v>0.97</v>
      </c>
      <c r="J36" s="6">
        <v>33971.662100000001</v>
      </c>
    </row>
    <row r="37" spans="2:15" ht="24">
      <c r="B37" s="5">
        <v>3</v>
      </c>
      <c r="C37" s="1" t="s">
        <v>63</v>
      </c>
      <c r="D37" s="1">
        <v>4.78</v>
      </c>
      <c r="E37" s="6">
        <v>177758.0025</v>
      </c>
      <c r="G37" s="5">
        <v>3</v>
      </c>
      <c r="H37" s="1" t="s">
        <v>63</v>
      </c>
      <c r="I37" s="1">
        <v>4.87</v>
      </c>
      <c r="J37" s="6">
        <v>170348.1563</v>
      </c>
    </row>
    <row r="38" spans="2:15" ht="24">
      <c r="B38" s="5">
        <v>4</v>
      </c>
      <c r="C38" s="1" t="s">
        <v>64</v>
      </c>
      <c r="D38" s="1">
        <v>1.76</v>
      </c>
      <c r="E38" s="6">
        <v>65486.409500000002</v>
      </c>
      <c r="G38" s="5">
        <v>4</v>
      </c>
      <c r="H38" s="1" t="s">
        <v>64</v>
      </c>
      <c r="I38" s="1">
        <v>1.81</v>
      </c>
      <c r="J38" s="6">
        <v>63438.880899999996</v>
      </c>
    </row>
    <row r="39" spans="2:15" ht="24">
      <c r="B39" s="7">
        <v>5</v>
      </c>
      <c r="C39" s="8" t="s">
        <v>65</v>
      </c>
      <c r="D39" s="8">
        <v>2.36</v>
      </c>
      <c r="E39" s="9">
        <v>87657.036800000002</v>
      </c>
      <c r="G39" s="7">
        <v>5</v>
      </c>
      <c r="H39" s="8" t="s">
        <v>65</v>
      </c>
      <c r="I39" s="8">
        <v>2.1800000000000002</v>
      </c>
      <c r="J39" s="9">
        <v>76213.562099999996</v>
      </c>
    </row>
    <row r="40" spans="2:15">
      <c r="B40">
        <v>0.75</v>
      </c>
      <c r="C40" s="10" t="s">
        <v>3</v>
      </c>
      <c r="D40" s="10" t="s">
        <v>4</v>
      </c>
      <c r="G40">
        <v>0.75</v>
      </c>
      <c r="H40" s="10" t="s">
        <v>3</v>
      </c>
      <c r="I40" s="10" t="s">
        <v>6</v>
      </c>
    </row>
    <row r="41" spans="2:15">
      <c r="B41" s="2"/>
      <c r="C41" s="3" t="s">
        <v>0</v>
      </c>
      <c r="D41" s="3" t="s">
        <v>1</v>
      </c>
      <c r="E41" s="4" t="s">
        <v>2</v>
      </c>
      <c r="G41" s="2"/>
      <c r="H41" s="3" t="s">
        <v>0</v>
      </c>
      <c r="I41" s="3" t="s">
        <v>1</v>
      </c>
      <c r="J41" s="4" t="s">
        <v>2</v>
      </c>
      <c r="L41" s="14" t="s">
        <v>37</v>
      </c>
      <c r="M41" t="s">
        <v>4</v>
      </c>
      <c r="N41" t="s">
        <v>6</v>
      </c>
      <c r="O41" t="s">
        <v>36</v>
      </c>
    </row>
    <row r="42" spans="2:15" ht="24">
      <c r="B42" s="5">
        <v>1</v>
      </c>
      <c r="C42" s="1" t="s">
        <v>61</v>
      </c>
      <c r="D42" s="1">
        <v>1.1499999999999999</v>
      </c>
      <c r="E42" s="6">
        <v>27172.4702</v>
      </c>
      <c r="G42" s="5">
        <v>1</v>
      </c>
      <c r="H42" s="1" t="s">
        <v>61</v>
      </c>
      <c r="I42" s="1">
        <v>1</v>
      </c>
      <c r="J42" s="6">
        <v>25877.476299999998</v>
      </c>
      <c r="L42" s="1" t="s">
        <v>56</v>
      </c>
      <c r="M42">
        <f>(E49-E42)</f>
        <v>15561.072000000004</v>
      </c>
      <c r="N42">
        <f>(J49-J42)</f>
        <v>14786.672800000004</v>
      </c>
      <c r="O42">
        <f>(N42-M42)/J49</f>
        <v>-1.9043782229295432E-2</v>
      </c>
    </row>
    <row r="43" spans="2:15" ht="24">
      <c r="B43" s="5">
        <v>2</v>
      </c>
      <c r="C43" s="1" t="s">
        <v>62</v>
      </c>
      <c r="D43" s="1">
        <v>1.01</v>
      </c>
      <c r="E43" s="6">
        <v>23857.594400000002</v>
      </c>
      <c r="G43" s="5">
        <v>2</v>
      </c>
      <c r="H43" s="1" t="s">
        <v>62</v>
      </c>
      <c r="I43" s="1">
        <v>0.88</v>
      </c>
      <c r="J43" s="6">
        <v>22705.623200000002</v>
      </c>
      <c r="L43" s="1" t="s">
        <v>57</v>
      </c>
      <c r="M43">
        <f>(E50-E43)</f>
        <v>11539.7209</v>
      </c>
      <c r="N43">
        <f>(J50-J43)</f>
        <v>11118.019999999997</v>
      </c>
      <c r="O43">
        <f>(N43-M43)/J50</f>
        <v>-1.2467636839310186E-2</v>
      </c>
    </row>
    <row r="44" spans="2:15" ht="24">
      <c r="B44" s="5">
        <v>3</v>
      </c>
      <c r="C44" s="1" t="s">
        <v>63</v>
      </c>
      <c r="D44" s="1">
        <v>5.78</v>
      </c>
      <c r="E44" s="6">
        <v>136884.0791</v>
      </c>
      <c r="G44" s="5">
        <v>3</v>
      </c>
      <c r="H44" s="1" t="s">
        <v>63</v>
      </c>
      <c r="I44" s="1">
        <v>5.0199999999999996</v>
      </c>
      <c r="J44" s="6">
        <v>130265.24460000001</v>
      </c>
      <c r="L44" s="1" t="s">
        <v>58</v>
      </c>
      <c r="M44">
        <f>(E51-E44)</f>
        <v>41358.564899999998</v>
      </c>
      <c r="N44">
        <f>(J51-J44)</f>
        <v>39540.052599999995</v>
      </c>
      <c r="O44">
        <f>(N44-M44)/J51</f>
        <v>-1.0709396761975704E-2</v>
      </c>
    </row>
    <row r="45" spans="2:15" ht="24">
      <c r="B45" s="5">
        <v>4</v>
      </c>
      <c r="C45" s="1" t="s">
        <v>64</v>
      </c>
      <c r="D45" s="1">
        <v>2.2000000000000002</v>
      </c>
      <c r="E45" s="6">
        <v>52155.995900000002</v>
      </c>
      <c r="G45" s="5">
        <v>4</v>
      </c>
      <c r="H45" s="1" t="s">
        <v>64</v>
      </c>
      <c r="I45" s="1">
        <v>1.93</v>
      </c>
      <c r="J45" s="6">
        <v>50068.570500000002</v>
      </c>
      <c r="L45" s="1" t="s">
        <v>59</v>
      </c>
      <c r="M45">
        <f>(E52-E45)</f>
        <v>13564.168700000002</v>
      </c>
      <c r="N45">
        <f>(J52-J45)</f>
        <v>13225.152000000002</v>
      </c>
      <c r="O45">
        <f>(N45-M45)/J52</f>
        <v>-5.3562452421723195E-3</v>
      </c>
    </row>
    <row r="46" spans="2:15" ht="24">
      <c r="B46" s="7">
        <v>5</v>
      </c>
      <c r="C46" s="8" t="s">
        <v>65</v>
      </c>
      <c r="D46" s="8">
        <v>2.86</v>
      </c>
      <c r="E46" s="9">
        <v>67729.955600000001</v>
      </c>
      <c r="G46" s="7">
        <v>5</v>
      </c>
      <c r="H46" s="8" t="s">
        <v>65</v>
      </c>
      <c r="I46" s="8">
        <v>2.1800000000000002</v>
      </c>
      <c r="J46" s="9">
        <v>56485.921699999999</v>
      </c>
      <c r="L46" s="8" t="s">
        <v>60</v>
      </c>
      <c r="M46">
        <f>(E53-E46)</f>
        <v>20131.818199999994</v>
      </c>
      <c r="N46">
        <f>(J53-J46)</f>
        <v>19265.409000000007</v>
      </c>
      <c r="O46">
        <f>(N46-M46)/J53</f>
        <v>-1.1437544291218467E-2</v>
      </c>
    </row>
    <row r="47" spans="2:15">
      <c r="B47">
        <v>0.75</v>
      </c>
      <c r="C47" s="10" t="s">
        <v>5</v>
      </c>
      <c r="D47" s="10" t="s">
        <v>4</v>
      </c>
      <c r="G47">
        <v>0.75</v>
      </c>
      <c r="H47" s="10" t="s">
        <v>5</v>
      </c>
      <c r="I47" s="10" t="s">
        <v>6</v>
      </c>
    </row>
    <row r="48" spans="2:15">
      <c r="B48" s="2"/>
      <c r="C48" s="3" t="s">
        <v>0</v>
      </c>
      <c r="D48" s="3" t="s">
        <v>1</v>
      </c>
      <c r="E48" s="4" t="s">
        <v>2</v>
      </c>
      <c r="G48" s="2"/>
      <c r="H48" s="3" t="s">
        <v>0</v>
      </c>
      <c r="I48" s="3" t="s">
        <v>1</v>
      </c>
      <c r="J48" s="4" t="s">
        <v>2</v>
      </c>
    </row>
    <row r="49" spans="2:15" ht="24">
      <c r="B49" s="5">
        <v>1</v>
      </c>
      <c r="C49" s="1" t="s">
        <v>61</v>
      </c>
      <c r="D49" s="1">
        <v>1.1499999999999999</v>
      </c>
      <c r="E49" s="6">
        <v>42733.542200000004</v>
      </c>
      <c r="G49" s="5">
        <v>1</v>
      </c>
      <c r="H49" s="1" t="s">
        <v>61</v>
      </c>
      <c r="I49" s="1">
        <v>1.17</v>
      </c>
      <c r="J49" s="6">
        <v>40664.149100000002</v>
      </c>
    </row>
    <row r="50" spans="2:15" ht="24">
      <c r="B50" s="5">
        <v>2</v>
      </c>
      <c r="C50" s="1" t="s">
        <v>62</v>
      </c>
      <c r="D50" s="1">
        <v>0.95</v>
      </c>
      <c r="E50" s="6">
        <v>35397.315300000002</v>
      </c>
      <c r="G50" s="5">
        <v>2</v>
      </c>
      <c r="H50" s="1" t="s">
        <v>62</v>
      </c>
      <c r="I50" s="1">
        <v>0.97</v>
      </c>
      <c r="J50" s="6">
        <v>33823.643199999999</v>
      </c>
    </row>
    <row r="51" spans="2:15" ht="24">
      <c r="B51" s="5">
        <v>3</v>
      </c>
      <c r="C51" s="1" t="s">
        <v>63</v>
      </c>
      <c r="D51" s="1">
        <v>4.78</v>
      </c>
      <c r="E51" s="6">
        <v>178242.644</v>
      </c>
      <c r="G51" s="5">
        <v>3</v>
      </c>
      <c r="H51" s="1" t="s">
        <v>63</v>
      </c>
      <c r="I51" s="1">
        <v>4.87</v>
      </c>
      <c r="J51" s="6">
        <v>169805.2972</v>
      </c>
    </row>
    <row r="52" spans="2:15" ht="24">
      <c r="B52" s="5">
        <v>4</v>
      </c>
      <c r="C52" s="1" t="s">
        <v>64</v>
      </c>
      <c r="D52" s="1">
        <v>1.76</v>
      </c>
      <c r="E52" s="6">
        <v>65720.164600000004</v>
      </c>
      <c r="G52" s="5">
        <v>4</v>
      </c>
      <c r="H52" s="1" t="s">
        <v>64</v>
      </c>
      <c r="I52" s="1">
        <v>1.82</v>
      </c>
      <c r="J52" s="6">
        <v>63293.722500000003</v>
      </c>
    </row>
    <row r="53" spans="2:15" ht="24">
      <c r="B53" s="7">
        <v>5</v>
      </c>
      <c r="C53" s="8" t="s">
        <v>65</v>
      </c>
      <c r="D53" s="8">
        <v>2.36</v>
      </c>
      <c r="E53" s="9">
        <v>87861.773799999995</v>
      </c>
      <c r="G53" s="7">
        <v>5</v>
      </c>
      <c r="H53" s="8" t="s">
        <v>65</v>
      </c>
      <c r="I53" s="8">
        <v>2.17</v>
      </c>
      <c r="J53" s="9">
        <v>75751.330700000006</v>
      </c>
    </row>
    <row r="54" spans="2:15">
      <c r="B54">
        <v>1</v>
      </c>
      <c r="C54" s="10" t="s">
        <v>3</v>
      </c>
      <c r="D54" s="10" t="s">
        <v>4</v>
      </c>
      <c r="G54">
        <v>1</v>
      </c>
      <c r="H54" s="10" t="s">
        <v>3</v>
      </c>
      <c r="I54" s="10" t="s">
        <v>6</v>
      </c>
    </row>
    <row r="55" spans="2:15">
      <c r="B55" s="2"/>
      <c r="C55" s="3" t="s">
        <v>0</v>
      </c>
      <c r="D55" s="3" t="s">
        <v>1</v>
      </c>
      <c r="E55" s="4" t="s">
        <v>2</v>
      </c>
      <c r="G55" s="2"/>
      <c r="H55" s="3" t="s">
        <v>0</v>
      </c>
      <c r="I55" s="3" t="s">
        <v>1</v>
      </c>
      <c r="J55" s="4" t="s">
        <v>2</v>
      </c>
      <c r="L55" s="14" t="s">
        <v>37</v>
      </c>
      <c r="M55" t="s">
        <v>4</v>
      </c>
      <c r="N55" t="s">
        <v>6</v>
      </c>
      <c r="O55" t="s">
        <v>36</v>
      </c>
    </row>
    <row r="56" spans="2:15" ht="24">
      <c r="B56" s="5">
        <v>1</v>
      </c>
      <c r="C56" s="1" t="s">
        <v>61</v>
      </c>
      <c r="D56" s="1">
        <v>1.1399999999999999</v>
      </c>
      <c r="E56" s="6">
        <v>26192.735000000001</v>
      </c>
      <c r="G56" s="5">
        <v>1</v>
      </c>
      <c r="H56" s="1" t="s">
        <v>61</v>
      </c>
      <c r="I56" s="1">
        <v>1</v>
      </c>
      <c r="J56" s="6">
        <v>24882.559300000001</v>
      </c>
      <c r="L56" s="1" t="s">
        <v>56</v>
      </c>
      <c r="M56">
        <f>(E63-E56)</f>
        <v>16684.325100000002</v>
      </c>
      <c r="N56">
        <f>(J63-J56)</f>
        <v>15520.165199999996</v>
      </c>
      <c r="O56">
        <f>(N56-M56)/J63</f>
        <v>-2.8813895953972265E-2</v>
      </c>
    </row>
    <row r="57" spans="2:15" ht="24">
      <c r="B57" s="5">
        <v>2</v>
      </c>
      <c r="C57" s="1" t="s">
        <v>62</v>
      </c>
      <c r="D57" s="1">
        <v>1</v>
      </c>
      <c r="E57" s="6">
        <v>22996.696199999998</v>
      </c>
      <c r="G57" s="5">
        <v>2</v>
      </c>
      <c r="H57" s="1" t="s">
        <v>62</v>
      </c>
      <c r="I57" s="1">
        <v>0.87</v>
      </c>
      <c r="J57" s="6">
        <v>21859.1348</v>
      </c>
      <c r="L57" s="1" t="s">
        <v>57</v>
      </c>
      <c r="M57">
        <f>(E64-E57)</f>
        <v>12396.507600000004</v>
      </c>
      <c r="N57">
        <f>(J64-J57)</f>
        <v>11740.8678</v>
      </c>
      <c r="O57">
        <f>(N57-M57)/J64</f>
        <v>-1.9513087775773104E-2</v>
      </c>
    </row>
    <row r="58" spans="2:15" ht="24">
      <c r="B58" s="5">
        <v>3</v>
      </c>
      <c r="C58" s="1" t="s">
        <v>63</v>
      </c>
      <c r="D58" s="1">
        <v>5.81</v>
      </c>
      <c r="E58" s="6">
        <v>133084.74909999999</v>
      </c>
      <c r="G58" s="5">
        <v>3</v>
      </c>
      <c r="H58" s="1" t="s">
        <v>63</v>
      </c>
      <c r="I58" s="1">
        <v>5.05</v>
      </c>
      <c r="J58" s="6">
        <v>126323.9748</v>
      </c>
      <c r="L58" s="1" t="s">
        <v>58</v>
      </c>
      <c r="M58">
        <f>(E65-E58)</f>
        <v>45114.408800000005</v>
      </c>
      <c r="N58">
        <f>(J65-J58)</f>
        <v>42501.6495</v>
      </c>
      <c r="O58">
        <f>(N58-M58)/J65</f>
        <v>-1.5476082560531098E-2</v>
      </c>
    </row>
    <row r="59" spans="2:15" ht="24">
      <c r="B59" s="5">
        <v>4</v>
      </c>
      <c r="C59" s="1" t="s">
        <v>64</v>
      </c>
      <c r="D59" s="1">
        <v>2.1800000000000002</v>
      </c>
      <c r="E59" s="6">
        <v>50014.491999999998</v>
      </c>
      <c r="G59" s="5">
        <v>4</v>
      </c>
      <c r="H59" s="1" t="s">
        <v>64</v>
      </c>
      <c r="I59" s="1">
        <v>1.92</v>
      </c>
      <c r="J59" s="6">
        <v>47963.008000000002</v>
      </c>
      <c r="L59" s="1" t="s">
        <v>59</v>
      </c>
      <c r="M59">
        <f>(E66-E59)</f>
        <v>15411.776600000005</v>
      </c>
      <c r="N59">
        <f>(J66-J59)</f>
        <v>15060.4228</v>
      </c>
      <c r="O59">
        <f>(N59-M59)/J66</f>
        <v>-5.5749710153831294E-3</v>
      </c>
    </row>
    <row r="60" spans="2:15" ht="24">
      <c r="B60" s="7">
        <v>5</v>
      </c>
      <c r="C60" s="8" t="s">
        <v>65</v>
      </c>
      <c r="D60" s="8">
        <v>2.86</v>
      </c>
      <c r="E60" s="9">
        <v>65382.027399999999</v>
      </c>
      <c r="G60" s="7">
        <v>5</v>
      </c>
      <c r="H60" s="8" t="s">
        <v>65</v>
      </c>
      <c r="I60" s="8">
        <v>2.16</v>
      </c>
      <c r="J60" s="9">
        <v>54052.753900000003</v>
      </c>
      <c r="L60" s="8" t="s">
        <v>60</v>
      </c>
      <c r="M60">
        <f>(E67-E60)</f>
        <v>22332.605400000008</v>
      </c>
      <c r="N60">
        <f>(J67-J60)</f>
        <v>21318.892699999989</v>
      </c>
      <c r="O60">
        <f>(N60-M60)/J67</f>
        <v>-1.3449523073043999E-2</v>
      </c>
    </row>
    <row r="61" spans="2:15">
      <c r="B61">
        <v>1</v>
      </c>
      <c r="C61" s="10" t="s">
        <v>5</v>
      </c>
      <c r="D61" s="10" t="s">
        <v>4</v>
      </c>
      <c r="G61">
        <v>1</v>
      </c>
      <c r="H61" s="10" t="s">
        <v>5</v>
      </c>
      <c r="I61" s="10" t="s">
        <v>6</v>
      </c>
    </row>
    <row r="62" spans="2:15">
      <c r="B62" s="2"/>
      <c r="C62" s="3" t="s">
        <v>0</v>
      </c>
      <c r="D62" s="3" t="s">
        <v>1</v>
      </c>
      <c r="E62" s="4" t="s">
        <v>2</v>
      </c>
      <c r="G62" s="2"/>
      <c r="H62" s="3" t="s">
        <v>0</v>
      </c>
      <c r="I62" s="3" t="s">
        <v>1</v>
      </c>
      <c r="J62" s="4" t="s">
        <v>2</v>
      </c>
    </row>
    <row r="63" spans="2:15" ht="24">
      <c r="B63" s="5">
        <v>1</v>
      </c>
      <c r="C63" s="1" t="s">
        <v>61</v>
      </c>
      <c r="D63" s="1">
        <v>1.1499999999999999</v>
      </c>
      <c r="E63" s="6">
        <v>42877.060100000002</v>
      </c>
      <c r="G63" s="5">
        <v>1</v>
      </c>
      <c r="H63" s="1" t="s">
        <v>61</v>
      </c>
      <c r="I63" s="1">
        <v>1.17</v>
      </c>
      <c r="J63" s="6">
        <v>40402.724499999997</v>
      </c>
    </row>
    <row r="64" spans="2:15" ht="24">
      <c r="B64" s="5">
        <v>2</v>
      </c>
      <c r="C64" s="1" t="s">
        <v>62</v>
      </c>
      <c r="D64" s="1">
        <v>0.95</v>
      </c>
      <c r="E64" s="6">
        <v>35393.203800000003</v>
      </c>
      <c r="G64" s="5">
        <v>2</v>
      </c>
      <c r="H64" s="1" t="s">
        <v>62</v>
      </c>
      <c r="I64" s="1">
        <v>0.97</v>
      </c>
      <c r="J64" s="6">
        <v>33600.0026</v>
      </c>
    </row>
    <row r="65" spans="2:15" ht="24">
      <c r="B65" s="5">
        <v>3</v>
      </c>
      <c r="C65" s="1" t="s">
        <v>63</v>
      </c>
      <c r="D65" s="1">
        <v>4.79</v>
      </c>
      <c r="E65" s="6">
        <v>178199.15789999999</v>
      </c>
      <c r="G65" s="5">
        <v>3</v>
      </c>
      <c r="H65" s="1" t="s">
        <v>63</v>
      </c>
      <c r="I65" s="1">
        <v>4.87</v>
      </c>
      <c r="J65" s="6">
        <v>168825.6243</v>
      </c>
    </row>
    <row r="66" spans="2:15" ht="24">
      <c r="B66" s="5">
        <v>4</v>
      </c>
      <c r="C66" s="1" t="s">
        <v>64</v>
      </c>
      <c r="D66" s="1">
        <v>1.76</v>
      </c>
      <c r="E66" s="6">
        <v>65426.268600000003</v>
      </c>
      <c r="G66" s="5">
        <v>4</v>
      </c>
      <c r="H66" s="1" t="s">
        <v>64</v>
      </c>
      <c r="I66" s="1">
        <v>1.82</v>
      </c>
      <c r="J66" s="6">
        <v>63023.430800000002</v>
      </c>
    </row>
    <row r="67" spans="2:15" ht="24">
      <c r="B67" s="7">
        <v>5</v>
      </c>
      <c r="C67" s="8" t="s">
        <v>65</v>
      </c>
      <c r="D67" s="8">
        <v>2.36</v>
      </c>
      <c r="E67" s="9">
        <v>87714.632800000007</v>
      </c>
      <c r="G67" s="7">
        <v>5</v>
      </c>
      <c r="H67" s="8" t="s">
        <v>65</v>
      </c>
      <c r="I67" s="8">
        <v>2.17</v>
      </c>
      <c r="J67" s="9">
        <v>75371.646599999993</v>
      </c>
    </row>
    <row r="68" spans="2:15">
      <c r="B68">
        <v>1.25</v>
      </c>
      <c r="C68" s="10" t="s">
        <v>3</v>
      </c>
      <c r="D68" s="10" t="s">
        <v>4</v>
      </c>
      <c r="G68">
        <v>1.25</v>
      </c>
      <c r="H68" s="10" t="s">
        <v>3</v>
      </c>
      <c r="I68" s="10" t="s">
        <v>6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  <c r="L69" s="14" t="s">
        <v>37</v>
      </c>
      <c r="M69" t="s">
        <v>4</v>
      </c>
      <c r="N69" t="s">
        <v>6</v>
      </c>
      <c r="O69" t="s">
        <v>36</v>
      </c>
    </row>
    <row r="70" spans="2:15" ht="24">
      <c r="B70" s="5">
        <v>1</v>
      </c>
      <c r="C70" s="1" t="s">
        <v>61</v>
      </c>
      <c r="D70" s="1">
        <v>1.1399999999999999</v>
      </c>
      <c r="E70" s="6">
        <v>25532.683199999999</v>
      </c>
      <c r="G70" s="5">
        <v>1</v>
      </c>
      <c r="H70" s="1" t="s">
        <v>61</v>
      </c>
      <c r="I70" s="1">
        <v>0.99</v>
      </c>
      <c r="J70" s="6">
        <v>24168.0098</v>
      </c>
      <c r="L70" s="1" t="s">
        <v>56</v>
      </c>
      <c r="M70">
        <f>(E77-E70)</f>
        <v>16930.190900000001</v>
      </c>
      <c r="N70">
        <f>(J77-J70)</f>
        <v>15978.041400000002</v>
      </c>
      <c r="O70">
        <f>(N70-M70)/J77</f>
        <v>-2.3717139582584888E-2</v>
      </c>
    </row>
    <row r="71" spans="2:15" ht="24">
      <c r="B71" s="5">
        <v>2</v>
      </c>
      <c r="C71" s="1" t="s">
        <v>62</v>
      </c>
      <c r="D71" s="1">
        <v>1</v>
      </c>
      <c r="E71" s="6">
        <v>22440.1018</v>
      </c>
      <c r="G71" s="5">
        <v>2</v>
      </c>
      <c r="H71" s="1" t="s">
        <v>62</v>
      </c>
      <c r="I71" s="1">
        <v>0.87</v>
      </c>
      <c r="J71" s="6">
        <v>21260.915199999999</v>
      </c>
      <c r="L71" s="1" t="s">
        <v>57</v>
      </c>
      <c r="M71">
        <f>(E78-E71)</f>
        <v>12679.667899999997</v>
      </c>
      <c r="N71">
        <f>(J78-J71)</f>
        <v>12147.306800000002</v>
      </c>
      <c r="O71">
        <f>(N71-M71)/J78</f>
        <v>-1.5935032400107813E-2</v>
      </c>
    </row>
    <row r="72" spans="2:15" ht="24">
      <c r="B72" s="5">
        <v>3</v>
      </c>
      <c r="C72" s="1" t="s">
        <v>63</v>
      </c>
      <c r="D72" s="1">
        <v>5.83</v>
      </c>
      <c r="E72" s="6">
        <v>130494.3291</v>
      </c>
      <c r="G72" s="5">
        <v>3</v>
      </c>
      <c r="H72" s="1" t="s">
        <v>63</v>
      </c>
      <c r="I72" s="1">
        <v>5.07</v>
      </c>
      <c r="J72" s="6">
        <v>123408.283</v>
      </c>
      <c r="L72" s="1" t="s">
        <v>58</v>
      </c>
      <c r="M72">
        <f>(E79-E72)</f>
        <v>46610.157799999986</v>
      </c>
      <c r="N72">
        <f>(J79-J72)</f>
        <v>44761.091199999995</v>
      </c>
      <c r="O72">
        <f>(N72-M72)/J79</f>
        <v>-1.0995263607278091E-2</v>
      </c>
    </row>
    <row r="73" spans="2:15" ht="24">
      <c r="B73" s="5">
        <v>4</v>
      </c>
      <c r="C73" s="1" t="s">
        <v>64</v>
      </c>
      <c r="D73" s="1">
        <v>2.17</v>
      </c>
      <c r="E73" s="6">
        <v>48609.0141</v>
      </c>
      <c r="G73" s="5">
        <v>4</v>
      </c>
      <c r="H73" s="1" t="s">
        <v>64</v>
      </c>
      <c r="I73" s="1">
        <v>1.91</v>
      </c>
      <c r="J73" s="6">
        <v>46412.629399999998</v>
      </c>
      <c r="L73" s="1" t="s">
        <v>59</v>
      </c>
      <c r="M73">
        <f>(E80-E73)</f>
        <v>16617.536</v>
      </c>
      <c r="N73">
        <f>(J80-J73)</f>
        <v>16501.467300000004</v>
      </c>
      <c r="O73">
        <f>(N73-M73)/J80</f>
        <v>-1.8448758877276572E-3</v>
      </c>
    </row>
    <row r="74" spans="2:15" ht="24">
      <c r="B74" s="7">
        <v>5</v>
      </c>
      <c r="C74" s="8" t="s">
        <v>65</v>
      </c>
      <c r="D74" s="8">
        <v>2.85</v>
      </c>
      <c r="E74" s="9">
        <v>63886.944900000002</v>
      </c>
      <c r="G74" s="7">
        <v>5</v>
      </c>
      <c r="H74" s="8" t="s">
        <v>65</v>
      </c>
      <c r="I74" s="8">
        <v>2.15</v>
      </c>
      <c r="J74" s="9">
        <v>52408.353199999998</v>
      </c>
      <c r="L74" s="8" t="s">
        <v>60</v>
      </c>
      <c r="M74">
        <f>(E81-E74)</f>
        <v>23532.832299999995</v>
      </c>
      <c r="N74">
        <f>(J81-J74)</f>
        <v>22715.982600000003</v>
      </c>
      <c r="O74">
        <f>(N74-M74)/J81</f>
        <v>-1.087330345488381E-2</v>
      </c>
    </row>
    <row r="75" spans="2:15">
      <c r="B75">
        <v>1.25</v>
      </c>
      <c r="C75" s="10" t="s">
        <v>5</v>
      </c>
      <c r="D75" s="10" t="s">
        <v>4</v>
      </c>
      <c r="G75">
        <v>1.25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61</v>
      </c>
      <c r="D77" s="1">
        <v>1.1499999999999999</v>
      </c>
      <c r="E77" s="6">
        <v>42462.874100000001</v>
      </c>
      <c r="G77" s="5">
        <v>1</v>
      </c>
      <c r="H77" s="1" t="s">
        <v>61</v>
      </c>
      <c r="I77" s="1">
        <v>1.1599999999999999</v>
      </c>
      <c r="J77" s="6">
        <v>40146.051200000002</v>
      </c>
    </row>
    <row r="78" spans="2:15" ht="24">
      <c r="B78" s="5">
        <v>2</v>
      </c>
      <c r="C78" s="1" t="s">
        <v>62</v>
      </c>
      <c r="D78" s="1">
        <v>0.95</v>
      </c>
      <c r="E78" s="6">
        <v>35119.769699999997</v>
      </c>
      <c r="G78" s="5">
        <v>2</v>
      </c>
      <c r="H78" s="1" t="s">
        <v>62</v>
      </c>
      <c r="I78" s="1">
        <v>0.97</v>
      </c>
      <c r="J78" s="6">
        <v>33408.222000000002</v>
      </c>
    </row>
    <row r="79" spans="2:15" ht="24">
      <c r="B79" s="5">
        <v>3</v>
      </c>
      <c r="C79" s="1" t="s">
        <v>63</v>
      </c>
      <c r="D79" s="1">
        <v>4.78</v>
      </c>
      <c r="E79" s="6">
        <v>177104.48689999999</v>
      </c>
      <c r="G79" s="5">
        <v>3</v>
      </c>
      <c r="H79" s="1" t="s">
        <v>63</v>
      </c>
      <c r="I79" s="1">
        <v>4.87</v>
      </c>
      <c r="J79" s="6">
        <v>168169.37419999999</v>
      </c>
    </row>
    <row r="80" spans="2:15" ht="24">
      <c r="B80" s="5">
        <v>4</v>
      </c>
      <c r="C80" s="1" t="s">
        <v>64</v>
      </c>
      <c r="D80" s="1">
        <v>1.76</v>
      </c>
      <c r="E80" s="6">
        <v>65226.5501</v>
      </c>
      <c r="G80" s="5">
        <v>4</v>
      </c>
      <c r="H80" s="1" t="s">
        <v>64</v>
      </c>
      <c r="I80" s="1">
        <v>1.82</v>
      </c>
      <c r="J80" s="6">
        <v>62914.096700000002</v>
      </c>
    </row>
    <row r="81" spans="2:15" ht="24">
      <c r="B81" s="7">
        <v>5</v>
      </c>
      <c r="C81" s="8" t="s">
        <v>65</v>
      </c>
      <c r="D81" s="8">
        <v>2.36</v>
      </c>
      <c r="E81" s="9">
        <v>87419.777199999997</v>
      </c>
      <c r="G81" s="7">
        <v>5</v>
      </c>
      <c r="H81" s="8" t="s">
        <v>65</v>
      </c>
      <c r="I81" s="8">
        <v>2.1800000000000002</v>
      </c>
      <c r="J81" s="9">
        <v>75124.335800000001</v>
      </c>
    </row>
    <row r="82" spans="2:15">
      <c r="B82">
        <v>1.5</v>
      </c>
      <c r="C82" s="10" t="s">
        <v>3</v>
      </c>
      <c r="D82" s="10" t="s">
        <v>4</v>
      </c>
      <c r="G82">
        <v>1.5</v>
      </c>
      <c r="H82" s="10" t="s">
        <v>3</v>
      </c>
      <c r="I82" s="10" t="s">
        <v>6</v>
      </c>
    </row>
    <row r="83" spans="2:15">
      <c r="B83" s="2"/>
      <c r="C83" s="3" t="s">
        <v>0</v>
      </c>
      <c r="D83" s="3" t="s">
        <v>1</v>
      </c>
      <c r="E83" s="4" t="s">
        <v>2</v>
      </c>
      <c r="G83" s="2"/>
      <c r="H83" s="3" t="s">
        <v>0</v>
      </c>
      <c r="I83" s="3" t="s">
        <v>1</v>
      </c>
      <c r="J83" s="4" t="s">
        <v>2</v>
      </c>
      <c r="L83" s="14" t="s">
        <v>37</v>
      </c>
      <c r="M83" t="s">
        <v>4</v>
      </c>
      <c r="N83" t="s">
        <v>6</v>
      </c>
      <c r="O83" t="s">
        <v>36</v>
      </c>
    </row>
    <row r="84" spans="2:15" ht="24">
      <c r="B84" s="5">
        <v>1</v>
      </c>
      <c r="C84" s="1" t="s">
        <v>61</v>
      </c>
      <c r="D84" s="1">
        <v>1.1399999999999999</v>
      </c>
      <c r="E84" s="6">
        <v>25037.809399999998</v>
      </c>
      <c r="G84" s="5">
        <v>1</v>
      </c>
      <c r="H84" s="1" t="s">
        <v>61</v>
      </c>
      <c r="I84" s="1">
        <v>0.99</v>
      </c>
      <c r="J84" s="6">
        <v>23668.606500000002</v>
      </c>
      <c r="L84" s="1" t="s">
        <v>56</v>
      </c>
      <c r="M84">
        <f>(E91-E84)</f>
        <v>16582.942000000003</v>
      </c>
      <c r="N84">
        <f>(J91-J84)</f>
        <v>16034.789499999999</v>
      </c>
      <c r="O84">
        <f>(N84-M84)/J91</f>
        <v>-1.3806186755410135E-2</v>
      </c>
    </row>
    <row r="85" spans="2:15" ht="24">
      <c r="B85" s="5">
        <v>2</v>
      </c>
      <c r="C85" s="1" t="s">
        <v>62</v>
      </c>
      <c r="D85" s="1">
        <v>1</v>
      </c>
      <c r="E85" s="6">
        <v>22021.681400000001</v>
      </c>
      <c r="G85" s="5">
        <v>2</v>
      </c>
      <c r="H85" s="1" t="s">
        <v>62</v>
      </c>
      <c r="I85" s="1">
        <v>0.88</v>
      </c>
      <c r="J85" s="6">
        <v>20854.970700000002</v>
      </c>
      <c r="L85" s="1" t="s">
        <v>57</v>
      </c>
      <c r="M85">
        <f>(E92-E85)</f>
        <v>12492.333500000001</v>
      </c>
      <c r="N85">
        <f>(J92-J85)</f>
        <v>12199.155699999999</v>
      </c>
      <c r="O85">
        <f>(N85-M85)/J92</f>
        <v>-8.8696278477352619E-3</v>
      </c>
    </row>
    <row r="86" spans="2:15" ht="24">
      <c r="B86" s="5">
        <v>3</v>
      </c>
      <c r="C86" s="1" t="s">
        <v>63</v>
      </c>
      <c r="D86" s="1">
        <v>5.84</v>
      </c>
      <c r="E86" s="6">
        <v>128150.57799999999</v>
      </c>
      <c r="G86" s="5">
        <v>3</v>
      </c>
      <c r="H86" s="1" t="s">
        <v>63</v>
      </c>
      <c r="I86" s="1">
        <v>5.08</v>
      </c>
      <c r="J86" s="6">
        <v>121020.7262</v>
      </c>
      <c r="L86" s="1" t="s">
        <v>58</v>
      </c>
      <c r="M86">
        <f>(E93-E86)</f>
        <v>45573.838200000013</v>
      </c>
      <c r="N86">
        <f>(J93-J86)</f>
        <v>45121.817999999999</v>
      </c>
      <c r="O86">
        <f>(N86-M86)/J93</f>
        <v>-2.7206770076656475E-3</v>
      </c>
    </row>
    <row r="87" spans="2:15" ht="24">
      <c r="B87" s="5">
        <v>4</v>
      </c>
      <c r="C87" s="1" t="s">
        <v>64</v>
      </c>
      <c r="D87" s="1">
        <v>2.16</v>
      </c>
      <c r="E87" s="6">
        <v>47326.599699999999</v>
      </c>
      <c r="G87" s="5">
        <v>4</v>
      </c>
      <c r="H87" s="1" t="s">
        <v>64</v>
      </c>
      <c r="I87" s="1">
        <v>1.9</v>
      </c>
      <c r="J87" s="6">
        <v>45185.298300000002</v>
      </c>
      <c r="L87" s="1" t="s">
        <v>59</v>
      </c>
      <c r="M87">
        <f>(E94-E87)</f>
        <v>16617.201200000003</v>
      </c>
      <c r="N87">
        <f>(J94-J87)</f>
        <v>16869.217099999994</v>
      </c>
      <c r="O87">
        <f>(N87-M87)/J94</f>
        <v>4.0612016446427883E-3</v>
      </c>
    </row>
    <row r="88" spans="2:15" ht="24">
      <c r="B88" s="7">
        <v>5</v>
      </c>
      <c r="C88" s="8" t="s">
        <v>65</v>
      </c>
      <c r="D88" s="8">
        <v>2.86</v>
      </c>
      <c r="E88" s="9">
        <v>62673.722399999999</v>
      </c>
      <c r="G88" s="7">
        <v>5</v>
      </c>
      <c r="H88" s="8" t="s">
        <v>65</v>
      </c>
      <c r="I88" s="8">
        <v>2.15</v>
      </c>
      <c r="J88" s="9">
        <v>51077.939200000001</v>
      </c>
      <c r="L88" s="8" t="s">
        <v>60</v>
      </c>
      <c r="M88">
        <f>(E95-E88)</f>
        <v>23483.627600000007</v>
      </c>
      <c r="N88">
        <f>(J95-J88)</f>
        <v>23059.041999999994</v>
      </c>
      <c r="O88">
        <f>(N88-M88)/J95</f>
        <v>-5.7270419314026924E-3</v>
      </c>
    </row>
    <row r="89" spans="2:15">
      <c r="B89">
        <v>1.5</v>
      </c>
      <c r="C89" s="10" t="s">
        <v>5</v>
      </c>
      <c r="D89" s="10" t="s">
        <v>4</v>
      </c>
      <c r="G89">
        <v>1.5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61</v>
      </c>
      <c r="D91" s="1">
        <v>1.1399999999999999</v>
      </c>
      <c r="E91" s="6">
        <v>41620.751400000001</v>
      </c>
      <c r="G91" s="5">
        <v>1</v>
      </c>
      <c r="H91" s="1" t="s">
        <v>61</v>
      </c>
      <c r="I91" s="1">
        <v>1.1599999999999999</v>
      </c>
      <c r="J91" s="6">
        <v>39703.396000000001</v>
      </c>
    </row>
    <row r="92" spans="2:15" ht="24">
      <c r="B92" s="5">
        <v>2</v>
      </c>
      <c r="C92" s="1" t="s">
        <v>62</v>
      </c>
      <c r="D92" s="1">
        <v>0.95</v>
      </c>
      <c r="E92" s="6">
        <v>34514.014900000002</v>
      </c>
      <c r="G92" s="5">
        <v>2</v>
      </c>
      <c r="H92" s="1" t="s">
        <v>62</v>
      </c>
      <c r="I92" s="1">
        <v>0.97</v>
      </c>
      <c r="J92" s="6">
        <v>33054.126400000001</v>
      </c>
    </row>
    <row r="93" spans="2:15" ht="24">
      <c r="B93" s="5">
        <v>3</v>
      </c>
      <c r="C93" s="1" t="s">
        <v>63</v>
      </c>
      <c r="D93" s="1">
        <v>4.78</v>
      </c>
      <c r="E93" s="6">
        <v>173724.41620000001</v>
      </c>
      <c r="G93" s="5">
        <v>3</v>
      </c>
      <c r="H93" s="1" t="s">
        <v>63</v>
      </c>
      <c r="I93" s="1">
        <v>4.87</v>
      </c>
      <c r="J93" s="6">
        <v>166142.5442</v>
      </c>
    </row>
    <row r="94" spans="2:15" ht="24">
      <c r="B94" s="5">
        <v>4</v>
      </c>
      <c r="C94" s="1" t="s">
        <v>64</v>
      </c>
      <c r="D94" s="1">
        <v>1.76</v>
      </c>
      <c r="E94" s="6">
        <v>63943.800900000002</v>
      </c>
      <c r="G94" s="5">
        <v>4</v>
      </c>
      <c r="H94" s="1" t="s">
        <v>64</v>
      </c>
      <c r="I94" s="1">
        <v>1.82</v>
      </c>
      <c r="J94" s="6">
        <v>62054.515399999997</v>
      </c>
    </row>
    <row r="95" spans="2:15" ht="24">
      <c r="B95" s="7">
        <v>5</v>
      </c>
      <c r="C95" s="8" t="s">
        <v>65</v>
      </c>
      <c r="D95" s="8">
        <v>2.37</v>
      </c>
      <c r="E95" s="9">
        <v>86157.35</v>
      </c>
      <c r="G95" s="7">
        <v>5</v>
      </c>
      <c r="H95" s="8" t="s">
        <v>65</v>
      </c>
      <c r="I95" s="8">
        <v>2.17</v>
      </c>
      <c r="J95" s="9">
        <v>74136.981199999995</v>
      </c>
    </row>
    <row r="96" spans="2:15">
      <c r="B96">
        <v>1.75</v>
      </c>
      <c r="C96" s="10" t="s">
        <v>3</v>
      </c>
      <c r="D96" s="10" t="s">
        <v>4</v>
      </c>
      <c r="G96">
        <v>1.75</v>
      </c>
      <c r="H96" s="10" t="s">
        <v>3</v>
      </c>
      <c r="I96" s="10" t="s">
        <v>6</v>
      </c>
    </row>
    <row r="97" spans="2:15">
      <c r="B97" s="2"/>
      <c r="C97" s="3" t="s">
        <v>0</v>
      </c>
      <c r="D97" s="3" t="s">
        <v>1</v>
      </c>
      <c r="E97" s="4" t="s">
        <v>2</v>
      </c>
      <c r="G97" s="2"/>
      <c r="H97" s="3" t="s">
        <v>0</v>
      </c>
      <c r="I97" s="3" t="s">
        <v>1</v>
      </c>
      <c r="J97" s="4" t="s">
        <v>2</v>
      </c>
      <c r="L97" s="14" t="s">
        <v>37</v>
      </c>
      <c r="M97" t="s">
        <v>4</v>
      </c>
      <c r="N97" t="s">
        <v>6</v>
      </c>
      <c r="O97" t="s">
        <v>36</v>
      </c>
    </row>
    <row r="98" spans="2:15" ht="24">
      <c r="B98" s="5">
        <v>1</v>
      </c>
      <c r="C98" s="1" t="s">
        <v>61</v>
      </c>
      <c r="D98" s="1">
        <v>1.1399999999999999</v>
      </c>
      <c r="E98" s="6">
        <v>24129.134399999999</v>
      </c>
      <c r="G98" s="5">
        <v>1</v>
      </c>
      <c r="H98" s="1" t="s">
        <v>61</v>
      </c>
      <c r="I98" s="1">
        <v>0.99</v>
      </c>
      <c r="J98" s="6">
        <v>23365.908100000001</v>
      </c>
      <c r="L98" s="1" t="s">
        <v>56</v>
      </c>
      <c r="M98">
        <f>(E105-E98)</f>
        <v>15340.352000000003</v>
      </c>
      <c r="N98">
        <f>(J105-J98)</f>
        <v>16522.484299999996</v>
      </c>
      <c r="O98">
        <f>(N98-M98)/J105</f>
        <v>2.9635997564043066E-2</v>
      </c>
    </row>
    <row r="99" spans="2:15" ht="24">
      <c r="B99" s="5">
        <v>2</v>
      </c>
      <c r="C99" s="1" t="s">
        <v>62</v>
      </c>
      <c r="D99" s="1">
        <v>1.01</v>
      </c>
      <c r="E99" s="6">
        <v>21324.334599999998</v>
      </c>
      <c r="G99" s="5">
        <v>2</v>
      </c>
      <c r="H99" s="1" t="s">
        <v>62</v>
      </c>
      <c r="I99" s="1">
        <v>0.87</v>
      </c>
      <c r="J99" s="6">
        <v>20572.593799999999</v>
      </c>
      <c r="L99" s="1" t="s">
        <v>57</v>
      </c>
      <c r="M99">
        <f>(E106-E99)</f>
        <v>11607.291700000005</v>
      </c>
      <c r="N99">
        <f>(J106-J99)</f>
        <v>12547.673299999999</v>
      </c>
      <c r="O99">
        <f>(N99-M99)/J106</f>
        <v>2.8392935273157668E-2</v>
      </c>
    </row>
    <row r="100" spans="2:15" ht="24">
      <c r="B100" s="5">
        <v>3</v>
      </c>
      <c r="C100" s="1" t="s">
        <v>63</v>
      </c>
      <c r="D100" s="1">
        <v>5.84</v>
      </c>
      <c r="E100" s="6">
        <v>123421.3771</v>
      </c>
      <c r="G100" s="5">
        <v>3</v>
      </c>
      <c r="H100" s="1" t="s">
        <v>63</v>
      </c>
      <c r="I100" s="1">
        <v>5.0999999999999996</v>
      </c>
      <c r="J100" s="6">
        <v>120261.2096</v>
      </c>
      <c r="L100" s="1" t="s">
        <v>58</v>
      </c>
      <c r="M100">
        <f>(E107-E100)</f>
        <v>40664.744699999996</v>
      </c>
      <c r="N100">
        <f>(J107-J100)</f>
        <v>46769.013199999987</v>
      </c>
      <c r="O100">
        <f>(N100-M100)/J107</f>
        <v>3.6545892100671926E-2</v>
      </c>
    </row>
    <row r="101" spans="2:15" ht="24">
      <c r="B101" s="5">
        <v>4</v>
      </c>
      <c r="C101" s="1" t="s">
        <v>64</v>
      </c>
      <c r="D101" s="1">
        <v>2.14</v>
      </c>
      <c r="E101" s="6">
        <v>45286.394200000002</v>
      </c>
      <c r="G101" s="5">
        <v>4</v>
      </c>
      <c r="H101" s="1" t="s">
        <v>64</v>
      </c>
      <c r="I101" s="1">
        <v>1.9</v>
      </c>
      <c r="J101" s="6">
        <v>44749.966999999997</v>
      </c>
      <c r="L101" s="1" t="s">
        <v>59</v>
      </c>
      <c r="M101">
        <f>(E108-E101)</f>
        <v>14727.795699999995</v>
      </c>
      <c r="N101">
        <f>(J108-J101)</f>
        <v>17684.842200000006</v>
      </c>
      <c r="O101">
        <f>(N101-M101)/J108</f>
        <v>4.7362145218184014E-2</v>
      </c>
    </row>
    <row r="102" spans="2:15" ht="24">
      <c r="B102" s="7">
        <v>5</v>
      </c>
      <c r="C102" s="8" t="s">
        <v>65</v>
      </c>
      <c r="D102" s="8">
        <v>2.87</v>
      </c>
      <c r="E102" s="9">
        <v>60789.673999999999</v>
      </c>
      <c r="G102" s="7">
        <v>5</v>
      </c>
      <c r="H102" s="8" t="s">
        <v>65</v>
      </c>
      <c r="I102" s="8">
        <v>2.14</v>
      </c>
      <c r="J102" s="9">
        <v>50547.296699999999</v>
      </c>
      <c r="L102" s="8" t="s">
        <v>60</v>
      </c>
      <c r="M102">
        <f>(E109-E102)</f>
        <v>21558.5965</v>
      </c>
      <c r="N102">
        <f>(J109-J102)</f>
        <v>23958.358799999995</v>
      </c>
      <c r="O102">
        <f>(N102-M102)/J109</f>
        <v>3.2209129413001338E-2</v>
      </c>
    </row>
    <row r="103" spans="2:15">
      <c r="B103">
        <v>1.75</v>
      </c>
      <c r="C103" s="10" t="s">
        <v>5</v>
      </c>
      <c r="D103" s="10" t="s">
        <v>4</v>
      </c>
      <c r="G103">
        <v>1.75</v>
      </c>
      <c r="H103" s="10" t="s">
        <v>5</v>
      </c>
      <c r="I103" s="10" t="s">
        <v>6</v>
      </c>
    </row>
    <row r="104" spans="2:15">
      <c r="B104" s="2"/>
      <c r="C104" s="3" t="s">
        <v>0</v>
      </c>
      <c r="D104" s="3" t="s">
        <v>1</v>
      </c>
      <c r="E104" s="4" t="s">
        <v>2</v>
      </c>
      <c r="G104" s="2"/>
      <c r="H104" s="3" t="s">
        <v>0</v>
      </c>
      <c r="I104" s="3" t="s">
        <v>1</v>
      </c>
      <c r="J104" s="4" t="s">
        <v>2</v>
      </c>
    </row>
    <row r="105" spans="2:15" ht="24">
      <c r="B105" s="5">
        <v>1</v>
      </c>
      <c r="C105" s="1" t="s">
        <v>61</v>
      </c>
      <c r="D105" s="1">
        <v>1.25</v>
      </c>
      <c r="E105" s="6">
        <v>39469.486400000002</v>
      </c>
      <c r="G105" s="5">
        <v>1</v>
      </c>
      <c r="H105" s="1" t="s">
        <v>61</v>
      </c>
      <c r="I105" s="1">
        <v>1.1599999999999999</v>
      </c>
      <c r="J105" s="6">
        <v>39888.392399999997</v>
      </c>
    </row>
    <row r="106" spans="2:15" ht="24">
      <c r="B106" s="5">
        <v>2</v>
      </c>
      <c r="C106" s="1" t="s">
        <v>62</v>
      </c>
      <c r="D106" s="1">
        <v>1.04</v>
      </c>
      <c r="E106" s="6">
        <v>32931.626300000004</v>
      </c>
      <c r="G106" s="5">
        <v>2</v>
      </c>
      <c r="H106" s="1" t="s">
        <v>62</v>
      </c>
      <c r="I106" s="1">
        <v>0.97</v>
      </c>
      <c r="J106" s="6">
        <v>33120.267099999997</v>
      </c>
    </row>
    <row r="107" spans="2:15" ht="24">
      <c r="B107" s="5">
        <v>3</v>
      </c>
      <c r="C107" s="1" t="s">
        <v>63</v>
      </c>
      <c r="D107" s="1">
        <v>5.2</v>
      </c>
      <c r="E107" s="6">
        <v>164086.12179999999</v>
      </c>
      <c r="G107" s="5">
        <v>3</v>
      </c>
      <c r="H107" s="1" t="s">
        <v>63</v>
      </c>
      <c r="I107" s="1">
        <v>4.87</v>
      </c>
      <c r="J107" s="6">
        <v>167030.22279999999</v>
      </c>
    </row>
    <row r="108" spans="2:15" ht="24">
      <c r="B108" s="5">
        <v>4</v>
      </c>
      <c r="C108" s="1" t="s">
        <v>64</v>
      </c>
      <c r="D108" s="1">
        <v>1.9</v>
      </c>
      <c r="E108" s="6">
        <v>60014.189899999998</v>
      </c>
      <c r="G108" s="5">
        <v>4</v>
      </c>
      <c r="H108" s="1" t="s">
        <v>64</v>
      </c>
      <c r="I108" s="1">
        <v>1.82</v>
      </c>
      <c r="J108" s="6">
        <v>62434.809200000003</v>
      </c>
    </row>
    <row r="109" spans="2:15" ht="24">
      <c r="B109" s="7">
        <v>5</v>
      </c>
      <c r="C109" s="8" t="s">
        <v>65</v>
      </c>
      <c r="D109" s="8">
        <v>2.61</v>
      </c>
      <c r="E109" s="9">
        <v>82348.270499999999</v>
      </c>
      <c r="G109" s="7">
        <v>5</v>
      </c>
      <c r="H109" s="8" t="s">
        <v>65</v>
      </c>
      <c r="I109" s="8">
        <v>2.17</v>
      </c>
      <c r="J109" s="9">
        <v>74505.655499999993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F4B7-2B74-4458-9BE6-3D996202F9ED}">
  <dimension ref="A1:Y109"/>
  <sheetViews>
    <sheetView zoomScale="85" zoomScaleNormal="85" workbookViewId="0">
      <selection activeCell="H103" sqref="H103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61</v>
      </c>
      <c r="D14" s="1">
        <v>1.1000000000000001</v>
      </c>
      <c r="E14" s="6">
        <v>31681.723999999998</v>
      </c>
      <c r="F14" s="12"/>
      <c r="G14" s="5">
        <v>1</v>
      </c>
      <c r="H14" s="1" t="s">
        <v>61</v>
      </c>
      <c r="I14" s="1">
        <v>1.03</v>
      </c>
      <c r="J14" s="6">
        <v>31280.833200000001</v>
      </c>
      <c r="L14" s="1" t="s">
        <v>56</v>
      </c>
      <c r="M14">
        <f>(E21-E14)</f>
        <v>9559.896300000004</v>
      </c>
      <c r="N14">
        <f>(J21-J14)</f>
        <v>9316.0570000000007</v>
      </c>
      <c r="O14">
        <f>(N14-M14)/J21</f>
        <v>-6.0063541517276922E-3</v>
      </c>
      <c r="R14" s="1" t="s">
        <v>56</v>
      </c>
      <c r="S14">
        <f t="shared" ref="S14:S18" si="0">O14</f>
        <v>-6.0063541517276922E-3</v>
      </c>
      <c r="T14">
        <f>O28</f>
        <v>-3.0347842650806376E-3</v>
      </c>
      <c r="U14">
        <f>O42</f>
        <v>-1.2611686275021796E-3</v>
      </c>
      <c r="V14">
        <f>O56</f>
        <v>2.4663879320548786E-3</v>
      </c>
      <c r="W14">
        <f>O70</f>
        <v>2.3720784824935694E-2</v>
      </c>
      <c r="X14">
        <f>O84</f>
        <v>7.2278569889185504E-2</v>
      </c>
      <c r="Y14">
        <f>O98</f>
        <v>0.11212559331165667</v>
      </c>
    </row>
    <row r="15" spans="1:25" ht="24">
      <c r="B15" s="5">
        <v>2</v>
      </c>
      <c r="C15" s="1" t="s">
        <v>62</v>
      </c>
      <c r="D15" s="1">
        <v>0.97</v>
      </c>
      <c r="E15" s="6">
        <v>27991.2909</v>
      </c>
      <c r="F15" s="12"/>
      <c r="G15" s="5">
        <v>2</v>
      </c>
      <c r="H15" s="1" t="s">
        <v>62</v>
      </c>
      <c r="I15" s="1">
        <v>0.9</v>
      </c>
      <c r="J15" s="6">
        <v>27218.631399999998</v>
      </c>
      <c r="L15" s="1" t="s">
        <v>57</v>
      </c>
      <c r="M15">
        <f>(E22-E15)</f>
        <v>6871.7323000000033</v>
      </c>
      <c r="N15">
        <f>(J22-J15)</f>
        <v>6761.8574000000008</v>
      </c>
      <c r="O15">
        <f>(N15-M15)/J22</f>
        <v>-3.233470261322507E-3</v>
      </c>
      <c r="R15" s="1" t="s">
        <v>57</v>
      </c>
      <c r="S15">
        <f t="shared" si="0"/>
        <v>-3.233470261322507E-3</v>
      </c>
      <c r="T15">
        <f>O29</f>
        <v>-2.1537378173645703E-3</v>
      </c>
      <c r="U15">
        <f>O43</f>
        <v>-1.6968075485511726E-3</v>
      </c>
      <c r="V15">
        <f>O57</f>
        <v>8.857156313314396E-5</v>
      </c>
      <c r="W15">
        <f>O71</f>
        <v>1.8146638098209596E-2</v>
      </c>
      <c r="X15">
        <f>O85</f>
        <v>5.571027341776618E-2</v>
      </c>
      <c r="Y15">
        <f>O99</f>
        <v>8.9354914809342115E-2</v>
      </c>
    </row>
    <row r="16" spans="1:25" ht="24">
      <c r="B16" s="5">
        <v>3</v>
      </c>
      <c r="C16" s="1" t="s">
        <v>63</v>
      </c>
      <c r="D16" s="1">
        <v>5.22</v>
      </c>
      <c r="E16" s="6">
        <v>150121.7285</v>
      </c>
      <c r="F16" s="12"/>
      <c r="G16" s="5">
        <v>3</v>
      </c>
      <c r="H16" s="1" t="s">
        <v>63</v>
      </c>
      <c r="I16" s="1">
        <v>4.93</v>
      </c>
      <c r="J16" s="6">
        <v>149076.69690000001</v>
      </c>
      <c r="L16" s="1" t="s">
        <v>58</v>
      </c>
      <c r="M16">
        <f>(E23-E16)</f>
        <v>20341.22570000001</v>
      </c>
      <c r="N16">
        <f>(J23-J16)</f>
        <v>18771.508899999986</v>
      </c>
      <c r="O16">
        <f>(N16-M16)/J23</f>
        <v>-9.3520022601279659E-3</v>
      </c>
      <c r="R16" s="1" t="s">
        <v>58</v>
      </c>
      <c r="S16">
        <f t="shared" si="0"/>
        <v>-9.3520022601279659E-3</v>
      </c>
      <c r="T16">
        <f>O30</f>
        <v>-8.5409933808709953E-4</v>
      </c>
      <c r="U16">
        <f>O44</f>
        <v>1.5491809142832032E-3</v>
      </c>
      <c r="V16">
        <f>O58</f>
        <v>6.1106527264722594E-3</v>
      </c>
      <c r="W16">
        <f>O72</f>
        <v>2.7005906712058582E-2</v>
      </c>
      <c r="X16">
        <f>O86</f>
        <v>6.4381846662430853E-2</v>
      </c>
      <c r="Y16">
        <f>O100</f>
        <v>9.4813861558832674E-2</v>
      </c>
    </row>
    <row r="17" spans="2:25" ht="24">
      <c r="B17" s="5">
        <v>4</v>
      </c>
      <c r="C17" s="1" t="s">
        <v>64</v>
      </c>
      <c r="D17" s="1">
        <v>2.0099999999999998</v>
      </c>
      <c r="E17" s="6">
        <v>57874.629800000002</v>
      </c>
      <c r="F17" s="12"/>
      <c r="G17" s="5">
        <v>4</v>
      </c>
      <c r="H17" s="1" t="s">
        <v>64</v>
      </c>
      <c r="I17" s="1">
        <v>1.9</v>
      </c>
      <c r="J17" s="6">
        <v>57524.501600000003</v>
      </c>
      <c r="L17" s="1" t="s">
        <v>59</v>
      </c>
      <c r="M17">
        <f>(E24-E17)</f>
        <v>5289.9687999999951</v>
      </c>
      <c r="N17">
        <f>(J24-J17)</f>
        <v>4728.9615999999951</v>
      </c>
      <c r="O17">
        <f>(N17-M17)/J24</f>
        <v>-9.0116625029786294E-3</v>
      </c>
      <c r="R17" s="1" t="s">
        <v>59</v>
      </c>
      <c r="S17">
        <f t="shared" si="0"/>
        <v>-9.0116625029786294E-3</v>
      </c>
      <c r="T17">
        <f>O31</f>
        <v>-4.8366438062155719E-4</v>
      </c>
      <c r="U17">
        <f>O45</f>
        <v>2.9978950393172101E-3</v>
      </c>
      <c r="V17">
        <f>O59</f>
        <v>1.0065017557313663E-2</v>
      </c>
      <c r="W17">
        <f>O73</f>
        <v>3.1473870631558876E-2</v>
      </c>
      <c r="X17">
        <f>O87</f>
        <v>6.5425262416120261E-2</v>
      </c>
      <c r="Y17">
        <f>O101</f>
        <v>9.9818607110907162E-2</v>
      </c>
    </row>
    <row r="18" spans="2:25" ht="24">
      <c r="B18" s="7">
        <v>5</v>
      </c>
      <c r="C18" s="8" t="s">
        <v>65</v>
      </c>
      <c r="D18" s="8">
        <v>2.7</v>
      </c>
      <c r="E18" s="9">
        <v>77682.132299999997</v>
      </c>
      <c r="F18" s="12"/>
      <c r="G18" s="7">
        <v>5</v>
      </c>
      <c r="H18" s="8" t="s">
        <v>65</v>
      </c>
      <c r="I18" s="8">
        <v>2.2400000000000002</v>
      </c>
      <c r="J18" s="9">
        <v>67624.810800000007</v>
      </c>
      <c r="L18" s="8" t="s">
        <v>60</v>
      </c>
      <c r="M18">
        <f>(E25-E18)</f>
        <v>8746.7958999999973</v>
      </c>
      <c r="N18">
        <f>(J25-J18)</f>
        <v>7971.0081999999966</v>
      </c>
      <c r="O18">
        <f>(N18-M18)/J25</f>
        <v>-1.0262309612652001E-2</v>
      </c>
      <c r="R18" s="8" t="s">
        <v>60</v>
      </c>
      <c r="S18">
        <f t="shared" si="0"/>
        <v>-1.0262309612652001E-2</v>
      </c>
      <c r="T18">
        <f>O32</f>
        <v>-3.5694085773680832E-4</v>
      </c>
      <c r="U18">
        <f>O46</f>
        <v>1.723596363799247E-3</v>
      </c>
      <c r="V18">
        <f>O60</f>
        <v>9.9156856754004912E-3</v>
      </c>
      <c r="W18">
        <f>O74</f>
        <v>2.5331917844701124E-2</v>
      </c>
      <c r="X18">
        <f>O88</f>
        <v>5.8020099808491467E-2</v>
      </c>
      <c r="Y18">
        <f>O102</f>
        <v>9.1992344537216761E-2</v>
      </c>
    </row>
    <row r="19" spans="2:25">
      <c r="B19">
        <v>0.25</v>
      </c>
      <c r="C19" s="10" t="s">
        <v>5</v>
      </c>
      <c r="D19" s="10" t="s">
        <v>4</v>
      </c>
      <c r="E19" s="10"/>
      <c r="F19" s="10"/>
      <c r="G19">
        <v>0.25</v>
      </c>
      <c r="H19" s="10" t="s">
        <v>5</v>
      </c>
      <c r="I19" s="10" t="s">
        <v>6</v>
      </c>
      <c r="J19" s="10"/>
    </row>
    <row r="20" spans="2:25">
      <c r="B20" s="2"/>
      <c r="C20" s="3" t="s">
        <v>0</v>
      </c>
      <c r="D20" s="3" t="s">
        <v>1</v>
      </c>
      <c r="E20" s="4" t="s">
        <v>2</v>
      </c>
      <c r="G20" s="2"/>
      <c r="H20" s="3" t="s">
        <v>0</v>
      </c>
      <c r="I20" s="3" t="s">
        <v>1</v>
      </c>
      <c r="J20" s="4" t="s">
        <v>2</v>
      </c>
    </row>
    <row r="21" spans="2:25" ht="24">
      <c r="B21" s="5">
        <v>1</v>
      </c>
      <c r="C21" s="1" t="s">
        <v>61</v>
      </c>
      <c r="D21" s="1">
        <v>1.25</v>
      </c>
      <c r="E21" s="6">
        <v>41241.620300000002</v>
      </c>
      <c r="G21" s="5">
        <v>1</v>
      </c>
      <c r="H21" s="1" t="s">
        <v>61</v>
      </c>
      <c r="I21" s="1">
        <v>1.17</v>
      </c>
      <c r="J21" s="6">
        <v>40596.890200000002</v>
      </c>
    </row>
    <row r="22" spans="2:25" ht="24">
      <c r="B22" s="5">
        <v>2</v>
      </c>
      <c r="C22" s="1" t="s">
        <v>62</v>
      </c>
      <c r="D22" s="1">
        <v>1.06</v>
      </c>
      <c r="E22" s="6">
        <v>34863.023200000003</v>
      </c>
      <c r="G22" s="5">
        <v>2</v>
      </c>
      <c r="H22" s="1" t="s">
        <v>62</v>
      </c>
      <c r="I22" s="1">
        <v>0.98</v>
      </c>
      <c r="J22" s="6">
        <v>33980.488799999999</v>
      </c>
    </row>
    <row r="23" spans="2:25" ht="24">
      <c r="B23" s="5">
        <v>3</v>
      </c>
      <c r="C23" s="1" t="s">
        <v>63</v>
      </c>
      <c r="D23" s="1">
        <v>5.16</v>
      </c>
      <c r="E23" s="6">
        <v>170462.95420000001</v>
      </c>
      <c r="G23" s="5">
        <v>3</v>
      </c>
      <c r="H23" s="1" t="s">
        <v>63</v>
      </c>
      <c r="I23" s="1">
        <v>4.8600000000000003</v>
      </c>
      <c r="J23" s="6">
        <v>167848.2058</v>
      </c>
    </row>
    <row r="24" spans="2:25" ht="24">
      <c r="B24" s="5">
        <v>4</v>
      </c>
      <c r="C24" s="1" t="s">
        <v>64</v>
      </c>
      <c r="D24" s="1">
        <v>1.91</v>
      </c>
      <c r="E24" s="6">
        <v>63164.598599999998</v>
      </c>
      <c r="G24" s="5">
        <v>4</v>
      </c>
      <c r="H24" s="1" t="s">
        <v>64</v>
      </c>
      <c r="I24" s="1">
        <v>1.8</v>
      </c>
      <c r="J24" s="6">
        <v>62253.463199999998</v>
      </c>
    </row>
    <row r="25" spans="2:25" ht="24">
      <c r="B25" s="7">
        <v>5</v>
      </c>
      <c r="C25" s="8" t="s">
        <v>65</v>
      </c>
      <c r="D25" s="8">
        <v>2.62</v>
      </c>
      <c r="E25" s="9">
        <v>86428.928199999995</v>
      </c>
      <c r="G25" s="7">
        <v>5</v>
      </c>
      <c r="H25" s="8" t="s">
        <v>65</v>
      </c>
      <c r="I25" s="8">
        <v>2.19</v>
      </c>
      <c r="J25" s="9">
        <v>75595.819000000003</v>
      </c>
    </row>
    <row r="26" spans="2:25">
      <c r="B26">
        <v>0.5</v>
      </c>
      <c r="C26" s="10" t="s">
        <v>3</v>
      </c>
      <c r="D26" s="10" t="s">
        <v>4</v>
      </c>
      <c r="G26">
        <v>0.5</v>
      </c>
      <c r="H26" s="10" t="s">
        <v>3</v>
      </c>
      <c r="I26" s="10" t="s">
        <v>6</v>
      </c>
    </row>
    <row r="27" spans="2:2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37</v>
      </c>
      <c r="M27" t="s">
        <v>4</v>
      </c>
      <c r="N27" t="s">
        <v>6</v>
      </c>
      <c r="O27" t="s">
        <v>36</v>
      </c>
    </row>
    <row r="28" spans="2:25" ht="24">
      <c r="B28" s="5">
        <v>1</v>
      </c>
      <c r="C28" s="1" t="s">
        <v>61</v>
      </c>
      <c r="D28" s="1">
        <v>1.07</v>
      </c>
      <c r="E28" s="6">
        <v>28388.150799999999</v>
      </c>
      <c r="G28" s="5">
        <v>1</v>
      </c>
      <c r="H28" s="1" t="s">
        <v>61</v>
      </c>
      <c r="I28" s="1">
        <v>1.01</v>
      </c>
      <c r="J28" s="6">
        <v>27731.7533</v>
      </c>
      <c r="L28" s="1" t="s">
        <v>56</v>
      </c>
      <c r="M28">
        <f>(E35-E28)</f>
        <v>13104.877300000004</v>
      </c>
      <c r="N28">
        <f>(J35-J28)</f>
        <v>12981.321899999999</v>
      </c>
      <c r="O28">
        <f>(N28-M28)/J35</f>
        <v>-3.0347842650806376E-3</v>
      </c>
    </row>
    <row r="29" spans="2:25" ht="24">
      <c r="B29" s="5">
        <v>2</v>
      </c>
      <c r="C29" s="1" t="s">
        <v>62</v>
      </c>
      <c r="D29" s="1">
        <v>0.95</v>
      </c>
      <c r="E29" s="6">
        <v>25165.831200000001</v>
      </c>
      <c r="G29" s="5">
        <v>2</v>
      </c>
      <c r="H29" s="1" t="s">
        <v>62</v>
      </c>
      <c r="I29" s="1">
        <v>0.89</v>
      </c>
      <c r="J29" s="6">
        <v>24370.946899999999</v>
      </c>
      <c r="L29" s="1" t="s">
        <v>57</v>
      </c>
      <c r="M29">
        <f>(E36-E29)</f>
        <v>9729.0886000000028</v>
      </c>
      <c r="N29">
        <f>(J36-J29)</f>
        <v>9655.8039000000026</v>
      </c>
      <c r="O29">
        <f>(N29-M29)/J36</f>
        <v>-2.1537378173645703E-3</v>
      </c>
    </row>
    <row r="30" spans="2:25" ht="24">
      <c r="B30" s="5">
        <v>3</v>
      </c>
      <c r="C30" s="1" t="s">
        <v>63</v>
      </c>
      <c r="D30" s="1">
        <v>5.25</v>
      </c>
      <c r="E30" s="6">
        <v>139493.2837</v>
      </c>
      <c r="G30" s="5">
        <v>3</v>
      </c>
      <c r="H30" s="1" t="s">
        <v>63</v>
      </c>
      <c r="I30" s="1">
        <v>4.97</v>
      </c>
      <c r="J30" s="6">
        <v>136460.84510000001</v>
      </c>
      <c r="L30" s="1" t="s">
        <v>58</v>
      </c>
      <c r="M30">
        <f>(E37-E30)</f>
        <v>32516.995400000014</v>
      </c>
      <c r="N30">
        <f>(J37-J30)</f>
        <v>32372.794699999999</v>
      </c>
      <c r="O30">
        <f>(N30-M30)/J37</f>
        <v>-8.5409933808709953E-4</v>
      </c>
    </row>
    <row r="31" spans="2:25" ht="24">
      <c r="B31" s="5">
        <v>4</v>
      </c>
      <c r="C31" s="1" t="s">
        <v>64</v>
      </c>
      <c r="D31" s="1">
        <v>2.04</v>
      </c>
      <c r="E31" s="6">
        <v>54081.909500000002</v>
      </c>
      <c r="G31" s="5">
        <v>4</v>
      </c>
      <c r="H31" s="1" t="s">
        <v>64</v>
      </c>
      <c r="I31" s="1">
        <v>1.93</v>
      </c>
      <c r="J31" s="6">
        <v>52966.067300000002</v>
      </c>
      <c r="L31" s="1" t="s">
        <v>59</v>
      </c>
      <c r="M31">
        <f>(E38-E31)</f>
        <v>9789.5843999999997</v>
      </c>
      <c r="N31">
        <f>(J38-J31)</f>
        <v>9759.2463999999964</v>
      </c>
      <c r="O31">
        <f>(N31-M31)/J38</f>
        <v>-4.8366438062155719E-4</v>
      </c>
    </row>
    <row r="32" spans="2:25" ht="24">
      <c r="B32" s="7">
        <v>5</v>
      </c>
      <c r="C32" s="8" t="s">
        <v>65</v>
      </c>
      <c r="D32" s="8">
        <v>2.69</v>
      </c>
      <c r="E32" s="9">
        <v>71565.639800000004</v>
      </c>
      <c r="G32" s="7">
        <v>5</v>
      </c>
      <c r="H32" s="8" t="s">
        <v>65</v>
      </c>
      <c r="I32" s="8">
        <v>2.21</v>
      </c>
      <c r="J32" s="9">
        <v>60585.896200000003</v>
      </c>
      <c r="L32" s="8" t="s">
        <v>60</v>
      </c>
      <c r="M32">
        <f>(E39-E32)</f>
        <v>15293.24029999999</v>
      </c>
      <c r="N32">
        <f>(J39-J32)</f>
        <v>15266.165599999993</v>
      </c>
      <c r="O32">
        <f>(N32-M32)/J39</f>
        <v>-3.5694085773680832E-4</v>
      </c>
    </row>
    <row r="33" spans="2:15">
      <c r="B33">
        <v>0.5</v>
      </c>
      <c r="C33" s="10" t="s">
        <v>5</v>
      </c>
      <c r="D33" s="10" t="s">
        <v>4</v>
      </c>
      <c r="G33">
        <v>0.5</v>
      </c>
      <c r="H33" s="10" t="s">
        <v>5</v>
      </c>
      <c r="I33" s="10" t="s">
        <v>6</v>
      </c>
    </row>
    <row r="34" spans="2:15">
      <c r="B34" s="2"/>
      <c r="C34" s="3" t="s">
        <v>0</v>
      </c>
      <c r="D34" s="3" t="s">
        <v>1</v>
      </c>
      <c r="E34" s="4" t="s">
        <v>2</v>
      </c>
      <c r="G34" s="2"/>
      <c r="H34" s="3" t="s">
        <v>0</v>
      </c>
      <c r="I34" s="3" t="s">
        <v>1</v>
      </c>
      <c r="J34" s="4" t="s">
        <v>2</v>
      </c>
    </row>
    <row r="35" spans="2:15" ht="24">
      <c r="B35" s="5">
        <v>1</v>
      </c>
      <c r="C35" s="1" t="s">
        <v>61</v>
      </c>
      <c r="D35" s="1">
        <v>1.25</v>
      </c>
      <c r="E35" s="6">
        <v>41493.028100000003</v>
      </c>
      <c r="G35" s="5">
        <v>1</v>
      </c>
      <c r="H35" s="1" t="s">
        <v>61</v>
      </c>
      <c r="I35" s="1">
        <v>1.17</v>
      </c>
      <c r="J35" s="6">
        <v>40713.075199999999</v>
      </c>
    </row>
    <row r="36" spans="2:15" ht="24">
      <c r="B36" s="5">
        <v>2</v>
      </c>
      <c r="C36" s="1" t="s">
        <v>62</v>
      </c>
      <c r="D36" s="1">
        <v>1.05</v>
      </c>
      <c r="E36" s="6">
        <v>34894.919800000003</v>
      </c>
      <c r="G36" s="5">
        <v>2</v>
      </c>
      <c r="H36" s="1" t="s">
        <v>62</v>
      </c>
      <c r="I36" s="1">
        <v>0.98</v>
      </c>
      <c r="J36" s="6">
        <v>34026.750800000002</v>
      </c>
    </row>
    <row r="37" spans="2:15" ht="24">
      <c r="B37" s="5">
        <v>3</v>
      </c>
      <c r="C37" s="1" t="s">
        <v>63</v>
      </c>
      <c r="D37" s="1">
        <v>5.17</v>
      </c>
      <c r="E37" s="6">
        <v>172010.27910000001</v>
      </c>
      <c r="G37" s="5">
        <v>3</v>
      </c>
      <c r="H37" s="1" t="s">
        <v>63</v>
      </c>
      <c r="I37" s="1">
        <v>4.8600000000000003</v>
      </c>
      <c r="J37" s="6">
        <v>168833.6398</v>
      </c>
    </row>
    <row r="38" spans="2:15" ht="24">
      <c r="B38" s="5">
        <v>4</v>
      </c>
      <c r="C38" s="1" t="s">
        <v>64</v>
      </c>
      <c r="D38" s="1">
        <v>1.92</v>
      </c>
      <c r="E38" s="6">
        <v>63871.493900000001</v>
      </c>
      <c r="G38" s="5">
        <v>4</v>
      </c>
      <c r="H38" s="1" t="s">
        <v>64</v>
      </c>
      <c r="I38" s="1">
        <v>1.81</v>
      </c>
      <c r="J38" s="6">
        <v>62725.313699999999</v>
      </c>
    </row>
    <row r="39" spans="2:15" ht="24">
      <c r="B39" s="7">
        <v>5</v>
      </c>
      <c r="C39" s="8" t="s">
        <v>65</v>
      </c>
      <c r="D39" s="8">
        <v>2.61</v>
      </c>
      <c r="E39" s="9">
        <v>86858.880099999995</v>
      </c>
      <c r="G39" s="7">
        <v>5</v>
      </c>
      <c r="H39" s="8" t="s">
        <v>65</v>
      </c>
      <c r="I39" s="8">
        <v>2.1800000000000002</v>
      </c>
      <c r="J39" s="9">
        <v>75852.061799999996</v>
      </c>
    </row>
    <row r="40" spans="2:15">
      <c r="B40">
        <v>0.75</v>
      </c>
      <c r="C40" s="10" t="s">
        <v>3</v>
      </c>
      <c r="D40" s="10" t="s">
        <v>4</v>
      </c>
      <c r="G40">
        <v>0.75</v>
      </c>
      <c r="H40" s="10" t="s">
        <v>3</v>
      </c>
      <c r="I40" s="10" t="s">
        <v>6</v>
      </c>
    </row>
    <row r="41" spans="2:15">
      <c r="B41" s="2"/>
      <c r="C41" s="3" t="s">
        <v>0</v>
      </c>
      <c r="D41" s="3" t="s">
        <v>1</v>
      </c>
      <c r="E41" s="4" t="s">
        <v>2</v>
      </c>
      <c r="G41" s="2"/>
      <c r="H41" s="3" t="s">
        <v>0</v>
      </c>
      <c r="I41" s="3" t="s">
        <v>1</v>
      </c>
      <c r="J41" s="4" t="s">
        <v>2</v>
      </c>
      <c r="L41" s="14" t="s">
        <v>37</v>
      </c>
      <c r="M41" t="s">
        <v>4</v>
      </c>
      <c r="N41" t="s">
        <v>6</v>
      </c>
      <c r="O41" t="s">
        <v>36</v>
      </c>
    </row>
    <row r="42" spans="2:15" ht="24">
      <c r="B42" s="5">
        <v>1</v>
      </c>
      <c r="C42" s="1" t="s">
        <v>61</v>
      </c>
      <c r="D42" s="1">
        <v>1.06</v>
      </c>
      <c r="E42" s="6">
        <v>26740.367300000002</v>
      </c>
      <c r="G42" s="5">
        <v>1</v>
      </c>
      <c r="H42" s="1" t="s">
        <v>61</v>
      </c>
      <c r="I42" s="1">
        <v>1</v>
      </c>
      <c r="J42" s="6">
        <v>26038.039700000001</v>
      </c>
      <c r="L42" s="1" t="s">
        <v>56</v>
      </c>
      <c r="M42">
        <f>(E49-E42)</f>
        <v>14776.435399999998</v>
      </c>
      <c r="N42">
        <f>(J49-J42)</f>
        <v>14725.026299999998</v>
      </c>
      <c r="O42">
        <f>(N42-M42)/J49</f>
        <v>-1.2611686275021796E-3</v>
      </c>
    </row>
    <row r="43" spans="2:15" ht="24">
      <c r="B43" s="5">
        <v>2</v>
      </c>
      <c r="C43" s="1" t="s">
        <v>62</v>
      </c>
      <c r="D43" s="1">
        <v>0.94</v>
      </c>
      <c r="E43" s="6">
        <v>23750.886900000001</v>
      </c>
      <c r="G43" s="5">
        <v>2</v>
      </c>
      <c r="H43" s="1" t="s">
        <v>62</v>
      </c>
      <c r="I43" s="1">
        <v>0.88</v>
      </c>
      <c r="J43" s="6">
        <v>22931.337500000001</v>
      </c>
      <c r="L43" s="1" t="s">
        <v>57</v>
      </c>
      <c r="M43">
        <f>(E50-E43)</f>
        <v>11127.678299999996</v>
      </c>
      <c r="N43">
        <f>(J50-J43)</f>
        <v>11069.984599999996</v>
      </c>
      <c r="O43">
        <f>(N43-M43)/J50</f>
        <v>-1.6968075485511726E-3</v>
      </c>
    </row>
    <row r="44" spans="2:15" ht="24">
      <c r="B44" s="5">
        <v>3</v>
      </c>
      <c r="C44" s="1" t="s">
        <v>63</v>
      </c>
      <c r="D44" s="1">
        <v>5.28</v>
      </c>
      <c r="E44" s="6">
        <v>133313.9841</v>
      </c>
      <c r="G44" s="5">
        <v>3</v>
      </c>
      <c r="H44" s="1" t="s">
        <v>63</v>
      </c>
      <c r="I44" s="1">
        <v>5.01</v>
      </c>
      <c r="J44" s="6">
        <v>130223.7553</v>
      </c>
      <c r="L44" s="1" t="s">
        <v>58</v>
      </c>
      <c r="M44">
        <f>(E51-E44)</f>
        <v>39131.431699999986</v>
      </c>
      <c r="N44">
        <f>(J51-J44)</f>
        <v>39394.200599999996</v>
      </c>
      <c r="O44">
        <f>(N44-M44)/J51</f>
        <v>1.5491809142832032E-3</v>
      </c>
    </row>
    <row r="45" spans="2:15" ht="24">
      <c r="B45" s="5">
        <v>4</v>
      </c>
      <c r="C45" s="1" t="s">
        <v>64</v>
      </c>
      <c r="D45" s="1">
        <v>2.0299999999999998</v>
      </c>
      <c r="E45" s="6">
        <v>51168.550499999998</v>
      </c>
      <c r="G45" s="5">
        <v>4</v>
      </c>
      <c r="H45" s="1" t="s">
        <v>64</v>
      </c>
      <c r="I45" s="1">
        <v>1.92</v>
      </c>
      <c r="J45" s="6">
        <v>50035.339800000002</v>
      </c>
      <c r="L45" s="1" t="s">
        <v>59</v>
      </c>
      <c r="M45">
        <f>(E52-E45)</f>
        <v>13006.3992</v>
      </c>
      <c r="N45">
        <f>(J52-J45)</f>
        <v>13195.96</v>
      </c>
      <c r="O45">
        <f>(N45-M45)/J52</f>
        <v>2.9978950393172101E-3</v>
      </c>
    </row>
    <row r="46" spans="2:15" ht="24">
      <c r="B46" s="7">
        <v>5</v>
      </c>
      <c r="C46" s="8" t="s">
        <v>65</v>
      </c>
      <c r="D46" s="8">
        <v>2.69</v>
      </c>
      <c r="E46" s="9">
        <v>67892.5386</v>
      </c>
      <c r="G46" s="7">
        <v>5</v>
      </c>
      <c r="H46" s="8" t="s">
        <v>65</v>
      </c>
      <c r="I46" s="8">
        <v>2.19</v>
      </c>
      <c r="J46" s="9">
        <v>56837.356800000001</v>
      </c>
      <c r="L46" s="8" t="s">
        <v>60</v>
      </c>
      <c r="M46">
        <f>(E53-E46)</f>
        <v>19134.672699999996</v>
      </c>
      <c r="N46">
        <f>(J53-J46)</f>
        <v>19265.8439</v>
      </c>
      <c r="O46">
        <f>(N46-M46)/J53</f>
        <v>1.723596363799247E-3</v>
      </c>
    </row>
    <row r="47" spans="2:15">
      <c r="B47">
        <v>0.75</v>
      </c>
      <c r="C47" s="10" t="s">
        <v>5</v>
      </c>
      <c r="D47" s="10" t="s">
        <v>4</v>
      </c>
      <c r="G47">
        <v>0.75</v>
      </c>
      <c r="H47" s="10" t="s">
        <v>5</v>
      </c>
      <c r="I47" s="10" t="s">
        <v>6</v>
      </c>
    </row>
    <row r="48" spans="2:15">
      <c r="B48" s="2"/>
      <c r="C48" s="3" t="s">
        <v>0</v>
      </c>
      <c r="D48" s="3" t="s">
        <v>1</v>
      </c>
      <c r="E48" s="4" t="s">
        <v>2</v>
      </c>
      <c r="G48" s="2"/>
      <c r="H48" s="3" t="s">
        <v>0</v>
      </c>
      <c r="I48" s="3" t="s">
        <v>1</v>
      </c>
      <c r="J48" s="4" t="s">
        <v>2</v>
      </c>
    </row>
    <row r="49" spans="2:15" ht="24">
      <c r="B49" s="5">
        <v>1</v>
      </c>
      <c r="C49" s="1" t="s">
        <v>61</v>
      </c>
      <c r="D49" s="1">
        <v>1.25</v>
      </c>
      <c r="E49" s="6">
        <v>41516.8027</v>
      </c>
      <c r="G49" s="5">
        <v>1</v>
      </c>
      <c r="H49" s="1" t="s">
        <v>61</v>
      </c>
      <c r="I49" s="1">
        <v>1.17</v>
      </c>
      <c r="J49" s="6">
        <v>40763.065999999999</v>
      </c>
    </row>
    <row r="50" spans="2:15" ht="24">
      <c r="B50" s="5">
        <v>2</v>
      </c>
      <c r="C50" s="1" t="s">
        <v>62</v>
      </c>
      <c r="D50" s="1">
        <v>1.05</v>
      </c>
      <c r="E50" s="6">
        <v>34878.565199999997</v>
      </c>
      <c r="G50" s="5">
        <v>2</v>
      </c>
      <c r="H50" s="1" t="s">
        <v>62</v>
      </c>
      <c r="I50" s="1">
        <v>0.97</v>
      </c>
      <c r="J50" s="6">
        <v>34001.322099999998</v>
      </c>
    </row>
    <row r="51" spans="2:15" ht="24">
      <c r="B51" s="5">
        <v>3</v>
      </c>
      <c r="C51" s="1" t="s">
        <v>63</v>
      </c>
      <c r="D51" s="1">
        <v>5.17</v>
      </c>
      <c r="E51" s="6">
        <v>172445.41579999999</v>
      </c>
      <c r="G51" s="5">
        <v>3</v>
      </c>
      <c r="H51" s="1" t="s">
        <v>63</v>
      </c>
      <c r="I51" s="1">
        <v>4.8600000000000003</v>
      </c>
      <c r="J51" s="6">
        <v>169617.9559</v>
      </c>
    </row>
    <row r="52" spans="2:15" ht="24">
      <c r="B52" s="5">
        <v>4</v>
      </c>
      <c r="C52" s="1" t="s">
        <v>64</v>
      </c>
      <c r="D52" s="1">
        <v>1.93</v>
      </c>
      <c r="E52" s="6">
        <v>64174.949699999997</v>
      </c>
      <c r="G52" s="5">
        <v>4</v>
      </c>
      <c r="H52" s="1" t="s">
        <v>64</v>
      </c>
      <c r="I52" s="1">
        <v>1.81</v>
      </c>
      <c r="J52" s="6">
        <v>63231.299800000001</v>
      </c>
    </row>
    <row r="53" spans="2:15" ht="24">
      <c r="B53" s="7">
        <v>5</v>
      </c>
      <c r="C53" s="8" t="s">
        <v>65</v>
      </c>
      <c r="D53" s="8">
        <v>2.61</v>
      </c>
      <c r="E53" s="9">
        <v>87027.211299999995</v>
      </c>
      <c r="G53" s="7">
        <v>5</v>
      </c>
      <c r="H53" s="8" t="s">
        <v>65</v>
      </c>
      <c r="I53" s="8">
        <v>2.1800000000000002</v>
      </c>
      <c r="J53" s="9">
        <v>76103.200700000001</v>
      </c>
    </row>
    <row r="54" spans="2:15">
      <c r="B54">
        <v>1</v>
      </c>
      <c r="C54" s="10" t="s">
        <v>3</v>
      </c>
      <c r="D54" s="10" t="s">
        <v>4</v>
      </c>
      <c r="G54">
        <v>1</v>
      </c>
      <c r="H54" s="10" t="s">
        <v>3</v>
      </c>
      <c r="I54" s="10" t="s">
        <v>6</v>
      </c>
    </row>
    <row r="55" spans="2:15">
      <c r="B55" s="2"/>
      <c r="C55" s="3" t="s">
        <v>0</v>
      </c>
      <c r="D55" s="3" t="s">
        <v>1</v>
      </c>
      <c r="E55" s="4" t="s">
        <v>2</v>
      </c>
      <c r="G55" s="2"/>
      <c r="H55" s="3" t="s">
        <v>0</v>
      </c>
      <c r="I55" s="3" t="s">
        <v>1</v>
      </c>
      <c r="J55" s="4" t="s">
        <v>2</v>
      </c>
      <c r="L55" s="14" t="s">
        <v>37</v>
      </c>
      <c r="M55" t="s">
        <v>4</v>
      </c>
      <c r="N55" t="s">
        <v>6</v>
      </c>
      <c r="O55" t="s">
        <v>36</v>
      </c>
    </row>
    <row r="56" spans="2:15" ht="24">
      <c r="B56" s="5">
        <v>1</v>
      </c>
      <c r="C56" s="1" t="s">
        <v>61</v>
      </c>
      <c r="D56" s="1">
        <v>1.1399999999999999</v>
      </c>
      <c r="E56" s="6">
        <v>25686.260699999999</v>
      </c>
      <c r="G56" s="5">
        <v>1</v>
      </c>
      <c r="H56" s="1" t="s">
        <v>61</v>
      </c>
      <c r="I56" s="1">
        <v>0.99</v>
      </c>
      <c r="J56" s="6">
        <v>24971.293399999999</v>
      </c>
      <c r="L56" s="1" t="s">
        <v>56</v>
      </c>
      <c r="M56">
        <f>(E63-E56)</f>
        <v>15592.8992</v>
      </c>
      <c r="N56">
        <f>(J63-J56)</f>
        <v>15693.193600000002</v>
      </c>
      <c r="O56">
        <f>(N56-M56)/J63</f>
        <v>2.4663879320548786E-3</v>
      </c>
    </row>
    <row r="57" spans="2:15" ht="24">
      <c r="B57" s="5">
        <v>2</v>
      </c>
      <c r="C57" s="1" t="s">
        <v>62</v>
      </c>
      <c r="D57" s="1">
        <v>1.02</v>
      </c>
      <c r="E57" s="6">
        <v>22880.290300000001</v>
      </c>
      <c r="G57" s="5">
        <v>2</v>
      </c>
      <c r="H57" s="1" t="s">
        <v>62</v>
      </c>
      <c r="I57" s="1">
        <v>0.88</v>
      </c>
      <c r="J57" s="6">
        <v>22050.428100000001</v>
      </c>
      <c r="L57" s="1" t="s">
        <v>57</v>
      </c>
      <c r="M57">
        <f>(E64-E57)</f>
        <v>11851.356099999997</v>
      </c>
      <c r="N57">
        <f>(J64-J57)</f>
        <v>11854.359099999998</v>
      </c>
      <c r="O57">
        <f>(N57-M57)/J64</f>
        <v>8.857156313314396E-5</v>
      </c>
    </row>
    <row r="58" spans="2:15" ht="24">
      <c r="B58" s="5">
        <v>3</v>
      </c>
      <c r="C58" s="1" t="s">
        <v>63</v>
      </c>
      <c r="D58" s="1">
        <v>5.75</v>
      </c>
      <c r="E58" s="6">
        <v>129424.3836</v>
      </c>
      <c r="G58" s="5">
        <v>3</v>
      </c>
      <c r="H58" s="1" t="s">
        <v>63</v>
      </c>
      <c r="I58" s="1">
        <v>5.04</v>
      </c>
      <c r="J58" s="6">
        <v>126604.1151</v>
      </c>
      <c r="L58" s="1" t="s">
        <v>58</v>
      </c>
      <c r="M58">
        <f>(E65-E58)</f>
        <v>42183.615099999995</v>
      </c>
      <c r="N58">
        <f>(J65-J58)</f>
        <v>43221.359599999996</v>
      </c>
      <c r="O58">
        <f>(N58-M58)/J65</f>
        <v>6.1106527264722594E-3</v>
      </c>
    </row>
    <row r="59" spans="2:15" ht="24">
      <c r="B59" s="5">
        <v>4</v>
      </c>
      <c r="C59" s="1" t="s">
        <v>64</v>
      </c>
      <c r="D59" s="1">
        <v>2.19</v>
      </c>
      <c r="E59" s="6">
        <v>49228.834600000002</v>
      </c>
      <c r="G59" s="5">
        <v>4</v>
      </c>
      <c r="H59" s="1" t="s">
        <v>64</v>
      </c>
      <c r="I59" s="1">
        <v>1.92</v>
      </c>
      <c r="J59" s="6">
        <v>48098.675000000003</v>
      </c>
      <c r="L59" s="1" t="s">
        <v>59</v>
      </c>
      <c r="M59">
        <f>(E66-E59)</f>
        <v>14811.057199999996</v>
      </c>
      <c r="N59">
        <f>(J66-J59)</f>
        <v>15450.6826</v>
      </c>
      <c r="O59">
        <f>(N59-M59)/J66</f>
        <v>1.0065017557313663E-2</v>
      </c>
    </row>
    <row r="60" spans="2:15" ht="24">
      <c r="B60" s="7">
        <v>5</v>
      </c>
      <c r="C60" s="8" t="s">
        <v>65</v>
      </c>
      <c r="D60" s="8">
        <v>2.91</v>
      </c>
      <c r="E60" s="9">
        <v>65595.1014</v>
      </c>
      <c r="G60" s="7">
        <v>5</v>
      </c>
      <c r="H60" s="8" t="s">
        <v>65</v>
      </c>
      <c r="I60" s="8">
        <v>2.17</v>
      </c>
      <c r="J60" s="9">
        <v>54450.475100000003</v>
      </c>
      <c r="L60" s="8" t="s">
        <v>60</v>
      </c>
      <c r="M60">
        <f>(E67-E60)</f>
        <v>21164.119699999996</v>
      </c>
      <c r="N60">
        <f>(J67-J60)</f>
        <v>21921.399199999993</v>
      </c>
      <c r="O60">
        <f>(N60-M60)/J67</f>
        <v>9.9156856754004912E-3</v>
      </c>
    </row>
    <row r="61" spans="2:15">
      <c r="B61">
        <v>1</v>
      </c>
      <c r="C61" s="10" t="s">
        <v>5</v>
      </c>
      <c r="D61" s="10" t="s">
        <v>4</v>
      </c>
      <c r="G61">
        <v>1</v>
      </c>
      <c r="H61" s="10" t="s">
        <v>5</v>
      </c>
      <c r="I61" s="10" t="s">
        <v>6</v>
      </c>
    </row>
    <row r="62" spans="2:15">
      <c r="B62" s="2"/>
      <c r="C62" s="3" t="s">
        <v>0</v>
      </c>
      <c r="D62" s="3" t="s">
        <v>1</v>
      </c>
      <c r="E62" s="4" t="s">
        <v>2</v>
      </c>
      <c r="G62" s="2"/>
      <c r="H62" s="3" t="s">
        <v>0</v>
      </c>
      <c r="I62" s="3" t="s">
        <v>1</v>
      </c>
      <c r="J62" s="4" t="s">
        <v>2</v>
      </c>
    </row>
    <row r="63" spans="2:15" ht="24">
      <c r="B63" s="5">
        <v>1</v>
      </c>
      <c r="C63" s="1" t="s">
        <v>61</v>
      </c>
      <c r="D63" s="1">
        <v>1.24</v>
      </c>
      <c r="E63" s="6">
        <v>41279.159899999999</v>
      </c>
      <c r="G63" s="5">
        <v>1</v>
      </c>
      <c r="H63" s="1" t="s">
        <v>61</v>
      </c>
      <c r="I63" s="1">
        <v>1.1599999999999999</v>
      </c>
      <c r="J63" s="6">
        <v>40664.487000000001</v>
      </c>
    </row>
    <row r="64" spans="2:15" ht="24">
      <c r="B64" s="5">
        <v>2</v>
      </c>
      <c r="C64" s="1" t="s">
        <v>62</v>
      </c>
      <c r="D64" s="1">
        <v>1.05</v>
      </c>
      <c r="E64" s="6">
        <v>34731.646399999998</v>
      </c>
      <c r="G64" s="5">
        <v>2</v>
      </c>
      <c r="H64" s="1" t="s">
        <v>62</v>
      </c>
      <c r="I64" s="1">
        <v>0.97</v>
      </c>
      <c r="J64" s="6">
        <v>33904.787199999999</v>
      </c>
    </row>
    <row r="65" spans="2:15" ht="24">
      <c r="B65" s="5">
        <v>3</v>
      </c>
      <c r="C65" s="1" t="s">
        <v>63</v>
      </c>
      <c r="D65" s="1">
        <v>5.17</v>
      </c>
      <c r="E65" s="6">
        <v>171607.9987</v>
      </c>
      <c r="G65" s="5">
        <v>3</v>
      </c>
      <c r="H65" s="1" t="s">
        <v>63</v>
      </c>
      <c r="I65" s="1">
        <v>4.8600000000000003</v>
      </c>
      <c r="J65" s="6">
        <v>169825.47469999999</v>
      </c>
    </row>
    <row r="66" spans="2:15" ht="24">
      <c r="B66" s="5">
        <v>4</v>
      </c>
      <c r="C66" s="1" t="s">
        <v>64</v>
      </c>
      <c r="D66" s="1">
        <v>1.93</v>
      </c>
      <c r="E66" s="6">
        <v>64039.891799999998</v>
      </c>
      <c r="G66" s="5">
        <v>4</v>
      </c>
      <c r="H66" s="1" t="s">
        <v>64</v>
      </c>
      <c r="I66" s="1">
        <v>1.82</v>
      </c>
      <c r="J66" s="6">
        <v>63549.357600000003</v>
      </c>
    </row>
    <row r="67" spans="2:15" ht="24">
      <c r="B67" s="7">
        <v>5</v>
      </c>
      <c r="C67" s="8" t="s">
        <v>65</v>
      </c>
      <c r="D67" s="8">
        <v>2.61</v>
      </c>
      <c r="E67" s="9">
        <v>86759.221099999995</v>
      </c>
      <c r="G67" s="7">
        <v>5</v>
      </c>
      <c r="H67" s="8" t="s">
        <v>65</v>
      </c>
      <c r="I67" s="8">
        <v>2.19</v>
      </c>
      <c r="J67" s="9">
        <v>76371.874299999996</v>
      </c>
    </row>
    <row r="68" spans="2:15">
      <c r="B68">
        <v>1.25</v>
      </c>
      <c r="C68" s="10" t="s">
        <v>3</v>
      </c>
      <c r="D68" s="10" t="s">
        <v>4</v>
      </c>
      <c r="G68">
        <v>1.25</v>
      </c>
      <c r="H68" s="10" t="s">
        <v>3</v>
      </c>
      <c r="I68" s="10" t="s">
        <v>6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  <c r="L69" s="14" t="s">
        <v>37</v>
      </c>
      <c r="M69" t="s">
        <v>4</v>
      </c>
      <c r="N69" t="s">
        <v>6</v>
      </c>
      <c r="O69" t="s">
        <v>36</v>
      </c>
    </row>
    <row r="70" spans="2:15" ht="24">
      <c r="B70" s="5">
        <v>1</v>
      </c>
      <c r="C70" s="1" t="s">
        <v>61</v>
      </c>
      <c r="D70" s="1">
        <v>1.1299999999999999</v>
      </c>
      <c r="E70" s="6">
        <v>24690.049500000001</v>
      </c>
      <c r="G70" s="5">
        <v>1</v>
      </c>
      <c r="H70" s="1" t="s">
        <v>61</v>
      </c>
      <c r="I70" s="1">
        <v>0.99</v>
      </c>
      <c r="J70" s="6">
        <v>24279.1826</v>
      </c>
      <c r="L70" s="1" t="s">
        <v>56</v>
      </c>
      <c r="M70">
        <f>(E77-E70)</f>
        <v>15088.155299999999</v>
      </c>
      <c r="N70">
        <f>(J77-J70)</f>
        <v>16044.668700000002</v>
      </c>
      <c r="O70">
        <f>(N70-M70)/J77</f>
        <v>2.3720784824935694E-2</v>
      </c>
    </row>
    <row r="71" spans="2:15" ht="24">
      <c r="B71" s="5">
        <v>2</v>
      </c>
      <c r="C71" s="1" t="s">
        <v>62</v>
      </c>
      <c r="D71" s="1">
        <v>1.02</v>
      </c>
      <c r="E71" s="6">
        <v>22136.803500000002</v>
      </c>
      <c r="G71" s="5">
        <v>2</v>
      </c>
      <c r="H71" s="1" t="s">
        <v>62</v>
      </c>
      <c r="I71" s="1">
        <v>0.88</v>
      </c>
      <c r="J71" s="6">
        <v>21456.143100000001</v>
      </c>
      <c r="L71" s="1" t="s">
        <v>57</v>
      </c>
      <c r="M71">
        <f>(E78-E71)</f>
        <v>11592.184099999999</v>
      </c>
      <c r="N71">
        <f>(J78-J71)</f>
        <v>12202.984100000001</v>
      </c>
      <c r="O71">
        <f>(N71-M71)/J78</f>
        <v>1.8146638098209596E-2</v>
      </c>
    </row>
    <row r="72" spans="2:15" ht="24">
      <c r="B72" s="5">
        <v>3</v>
      </c>
      <c r="C72" s="1" t="s">
        <v>63</v>
      </c>
      <c r="D72" s="1">
        <v>5.75</v>
      </c>
      <c r="E72" s="6">
        <v>125421.7071</v>
      </c>
      <c r="G72" s="5">
        <v>3</v>
      </c>
      <c r="H72" s="1" t="s">
        <v>63</v>
      </c>
      <c r="I72" s="1">
        <v>5.0599999999999996</v>
      </c>
      <c r="J72" s="6">
        <v>123911.5531</v>
      </c>
      <c r="L72" s="1" t="s">
        <v>58</v>
      </c>
      <c r="M72">
        <f>(E79-E72)</f>
        <v>39886.0435</v>
      </c>
      <c r="N72">
        <f>(J79-J72)</f>
        <v>44432.322499999995</v>
      </c>
      <c r="O72">
        <f>(N72-M72)/J79</f>
        <v>2.7005906712058582E-2</v>
      </c>
    </row>
    <row r="73" spans="2:15" ht="24">
      <c r="B73" s="5">
        <v>4</v>
      </c>
      <c r="C73" s="1" t="s">
        <v>64</v>
      </c>
      <c r="D73" s="1">
        <v>2.1800000000000002</v>
      </c>
      <c r="E73" s="6">
        <v>47497.573700000001</v>
      </c>
      <c r="G73" s="5">
        <v>4</v>
      </c>
      <c r="H73" s="1" t="s">
        <v>64</v>
      </c>
      <c r="I73" s="1">
        <v>1.91</v>
      </c>
      <c r="J73" s="6">
        <v>46727.695200000002</v>
      </c>
      <c r="L73" s="1" t="s">
        <v>59</v>
      </c>
      <c r="M73">
        <f>(E80-E73)</f>
        <v>14284.098099999996</v>
      </c>
      <c r="N73">
        <f>(J80-J73)</f>
        <v>16266.777999999998</v>
      </c>
      <c r="O73">
        <f>(N73-M73)/J80</f>
        <v>3.1473870631558876E-2</v>
      </c>
    </row>
    <row r="74" spans="2:15" ht="24">
      <c r="B74" s="7">
        <v>5</v>
      </c>
      <c r="C74" s="8" t="s">
        <v>65</v>
      </c>
      <c r="D74" s="8">
        <v>2.92</v>
      </c>
      <c r="E74" s="9">
        <v>63658.727700000003</v>
      </c>
      <c r="G74" s="7">
        <v>5</v>
      </c>
      <c r="H74" s="8" t="s">
        <v>65</v>
      </c>
      <c r="I74" s="8">
        <v>2.17</v>
      </c>
      <c r="J74" s="9">
        <v>53030.028299999998</v>
      </c>
      <c r="L74" s="8" t="s">
        <v>60</v>
      </c>
      <c r="M74">
        <f>(E81-E74)</f>
        <v>20663.228399999993</v>
      </c>
      <c r="N74">
        <f>(J81-J74)</f>
        <v>22578.538399999998</v>
      </c>
      <c r="O74">
        <f>(N74-M74)/J81</f>
        <v>2.5331917844701124E-2</v>
      </c>
    </row>
    <row r="75" spans="2:15">
      <c r="B75">
        <v>1.25</v>
      </c>
      <c r="C75" s="10" t="s">
        <v>5</v>
      </c>
      <c r="D75" s="10" t="s">
        <v>4</v>
      </c>
      <c r="G75">
        <v>1.25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61</v>
      </c>
      <c r="D77" s="1">
        <v>1.24</v>
      </c>
      <c r="E77" s="6">
        <v>39778.2048</v>
      </c>
      <c r="G77" s="5">
        <v>1</v>
      </c>
      <c r="H77" s="1" t="s">
        <v>61</v>
      </c>
      <c r="I77" s="1">
        <v>1.1599999999999999</v>
      </c>
      <c r="J77" s="6">
        <v>40323.851300000002</v>
      </c>
    </row>
    <row r="78" spans="2:15" ht="24">
      <c r="B78" s="5">
        <v>2</v>
      </c>
      <c r="C78" s="1" t="s">
        <v>62</v>
      </c>
      <c r="D78" s="1">
        <v>1.05</v>
      </c>
      <c r="E78" s="6">
        <v>33728.9876</v>
      </c>
      <c r="G78" s="5">
        <v>2</v>
      </c>
      <c r="H78" s="1" t="s">
        <v>62</v>
      </c>
      <c r="I78" s="1">
        <v>0.97</v>
      </c>
      <c r="J78" s="6">
        <v>33659.127200000003</v>
      </c>
    </row>
    <row r="79" spans="2:15" ht="24">
      <c r="B79" s="5">
        <v>3</v>
      </c>
      <c r="C79" s="1" t="s">
        <v>63</v>
      </c>
      <c r="D79" s="1">
        <v>5.15</v>
      </c>
      <c r="E79" s="6">
        <v>165307.7506</v>
      </c>
      <c r="G79" s="5">
        <v>3</v>
      </c>
      <c r="H79" s="1" t="s">
        <v>63</v>
      </c>
      <c r="I79" s="1">
        <v>4.8600000000000003</v>
      </c>
      <c r="J79" s="6">
        <v>168343.8756</v>
      </c>
    </row>
    <row r="80" spans="2:15" ht="24">
      <c r="B80" s="5">
        <v>4</v>
      </c>
      <c r="C80" s="1" t="s">
        <v>64</v>
      </c>
      <c r="D80" s="1">
        <v>1.93</v>
      </c>
      <c r="E80" s="6">
        <v>61781.671799999996</v>
      </c>
      <c r="G80" s="5">
        <v>4</v>
      </c>
      <c r="H80" s="1" t="s">
        <v>64</v>
      </c>
      <c r="I80" s="1">
        <v>1.82</v>
      </c>
      <c r="J80" s="6">
        <v>62994.4732</v>
      </c>
    </row>
    <row r="81" spans="2:15" ht="24">
      <c r="B81" s="7">
        <v>5</v>
      </c>
      <c r="C81" s="8" t="s">
        <v>65</v>
      </c>
      <c r="D81" s="8">
        <v>2.63</v>
      </c>
      <c r="E81" s="9">
        <v>84321.956099999996</v>
      </c>
      <c r="G81" s="7">
        <v>5</v>
      </c>
      <c r="H81" s="8" t="s">
        <v>65</v>
      </c>
      <c r="I81" s="8">
        <v>2.1800000000000002</v>
      </c>
      <c r="J81" s="9">
        <v>75608.566699999996</v>
      </c>
    </row>
    <row r="82" spans="2:15">
      <c r="B82">
        <v>1.5</v>
      </c>
      <c r="C82" s="10" t="s">
        <v>3</v>
      </c>
      <c r="D82" s="10" t="s">
        <v>4</v>
      </c>
      <c r="G82">
        <v>1.5</v>
      </c>
      <c r="H82" s="10" t="s">
        <v>3</v>
      </c>
      <c r="I82" s="10" t="s">
        <v>6</v>
      </c>
    </row>
    <row r="83" spans="2:15">
      <c r="B83" s="2"/>
      <c r="C83" s="3" t="s">
        <v>0</v>
      </c>
      <c r="D83" s="3" t="s">
        <v>1</v>
      </c>
      <c r="E83" s="4" t="s">
        <v>2</v>
      </c>
      <c r="G83" s="2"/>
      <c r="H83" s="3" t="s">
        <v>0</v>
      </c>
      <c r="I83" s="3" t="s">
        <v>1</v>
      </c>
      <c r="J83" s="4" t="s">
        <v>2</v>
      </c>
      <c r="L83" s="14" t="s">
        <v>37</v>
      </c>
      <c r="M83" t="s">
        <v>4</v>
      </c>
      <c r="N83" t="s">
        <v>6</v>
      </c>
      <c r="O83" t="s">
        <v>36</v>
      </c>
    </row>
    <row r="84" spans="2:15" ht="24">
      <c r="B84" s="5">
        <v>1</v>
      </c>
      <c r="C84" s="1" t="s">
        <v>61</v>
      </c>
      <c r="D84" s="1">
        <v>1.1299999999999999</v>
      </c>
      <c r="E84" s="6">
        <v>23165.611400000002</v>
      </c>
      <c r="G84" s="5">
        <v>1</v>
      </c>
      <c r="H84" s="1" t="s">
        <v>61</v>
      </c>
      <c r="I84" s="1">
        <v>0.99</v>
      </c>
      <c r="J84" s="6">
        <v>23689.0154</v>
      </c>
      <c r="L84" s="1" t="s">
        <v>56</v>
      </c>
      <c r="M84">
        <f>(E91-E84)</f>
        <v>13184.540199999996</v>
      </c>
      <c r="N84">
        <f>(J91-J84)</f>
        <v>16057.350699999999</v>
      </c>
      <c r="O84">
        <f>(N84-M84)/J91</f>
        <v>7.2278569889185504E-2</v>
      </c>
    </row>
    <row r="85" spans="2:15" ht="24">
      <c r="B85" s="5">
        <v>2</v>
      </c>
      <c r="C85" s="1" t="s">
        <v>62</v>
      </c>
      <c r="D85" s="1">
        <v>1.03</v>
      </c>
      <c r="E85" s="6">
        <v>21014.305700000001</v>
      </c>
      <c r="G85" s="5">
        <v>2</v>
      </c>
      <c r="H85" s="1" t="s">
        <v>62</v>
      </c>
      <c r="I85" s="1">
        <v>0.88</v>
      </c>
      <c r="J85" s="6">
        <v>20990.961800000001</v>
      </c>
      <c r="L85" s="1" t="s">
        <v>57</v>
      </c>
      <c r="M85">
        <f>(E92-E85)</f>
        <v>10392.281199999998</v>
      </c>
      <c r="N85">
        <f>(J92-J85)</f>
        <v>12243.7988</v>
      </c>
      <c r="O85">
        <f>(N85-M85)/J92</f>
        <v>5.571027341776618E-2</v>
      </c>
    </row>
    <row r="86" spans="2:15" ht="24">
      <c r="B86" s="5">
        <v>3</v>
      </c>
      <c r="C86" s="1" t="s">
        <v>63</v>
      </c>
      <c r="D86" s="1">
        <v>5.73</v>
      </c>
      <c r="E86" s="6">
        <v>117328.8463</v>
      </c>
      <c r="G86" s="5">
        <v>3</v>
      </c>
      <c r="H86" s="1" t="s">
        <v>63</v>
      </c>
      <c r="I86" s="1">
        <v>5.07</v>
      </c>
      <c r="J86" s="6">
        <v>121301.0411</v>
      </c>
      <c r="L86" s="1" t="s">
        <v>58</v>
      </c>
      <c r="M86">
        <f>(E93-E86)</f>
        <v>33974.245399999985</v>
      </c>
      <c r="N86">
        <f>(J93-J86)</f>
        <v>44659.063399999985</v>
      </c>
      <c r="O86">
        <f>(N86-M86)/J93</f>
        <v>6.4381846662430853E-2</v>
      </c>
    </row>
    <row r="87" spans="2:15" ht="24">
      <c r="B87" s="5">
        <v>4</v>
      </c>
      <c r="C87" s="1" t="s">
        <v>64</v>
      </c>
      <c r="D87" s="1">
        <v>2.16</v>
      </c>
      <c r="E87" s="6">
        <v>44111.417099999999</v>
      </c>
      <c r="G87" s="5">
        <v>4</v>
      </c>
      <c r="H87" s="1" t="s">
        <v>64</v>
      </c>
      <c r="I87" s="1">
        <v>1.9</v>
      </c>
      <c r="J87" s="6">
        <v>45443.984700000001</v>
      </c>
      <c r="L87" s="1" t="s">
        <v>59</v>
      </c>
      <c r="M87">
        <f>(E94-E87)</f>
        <v>12601.881600000001</v>
      </c>
      <c r="N87">
        <f>(J94-J87)</f>
        <v>16665.404699999999</v>
      </c>
      <c r="O87">
        <f>(N87-M87)/J94</f>
        <v>6.5425262416120261E-2</v>
      </c>
    </row>
    <row r="88" spans="2:15" ht="24">
      <c r="B88" s="7">
        <v>5</v>
      </c>
      <c r="C88" s="8" t="s">
        <v>65</v>
      </c>
      <c r="D88" s="8">
        <v>2.95</v>
      </c>
      <c r="E88" s="9">
        <v>60404.112300000001</v>
      </c>
      <c r="G88" s="7">
        <v>5</v>
      </c>
      <c r="H88" s="8" t="s">
        <v>65</v>
      </c>
      <c r="I88" s="8">
        <v>2.16</v>
      </c>
      <c r="J88" s="9">
        <v>51584.741000000002</v>
      </c>
      <c r="L88" s="8" t="s">
        <v>60</v>
      </c>
      <c r="M88">
        <f>(E95-E88)</f>
        <v>18583.147999999994</v>
      </c>
      <c r="N88">
        <f>(J95-J88)</f>
        <v>22905.053299999992</v>
      </c>
      <c r="O88">
        <f>(N88-M88)/J95</f>
        <v>5.8020099808491467E-2</v>
      </c>
    </row>
    <row r="89" spans="2:15">
      <c r="B89">
        <v>1.5</v>
      </c>
      <c r="C89" s="10" t="s">
        <v>5</v>
      </c>
      <c r="D89" s="10" t="s">
        <v>4</v>
      </c>
      <c r="G89">
        <v>1.5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61</v>
      </c>
      <c r="D91" s="1">
        <v>1.23</v>
      </c>
      <c r="E91" s="6">
        <v>36350.151599999997</v>
      </c>
      <c r="G91" s="5">
        <v>1</v>
      </c>
      <c r="H91" s="1" t="s">
        <v>61</v>
      </c>
      <c r="I91" s="1">
        <v>1.1599999999999999</v>
      </c>
      <c r="J91" s="6">
        <v>39746.366099999999</v>
      </c>
    </row>
    <row r="92" spans="2:15" ht="24">
      <c r="B92" s="5">
        <v>2</v>
      </c>
      <c r="C92" s="1" t="s">
        <v>62</v>
      </c>
      <c r="D92" s="1">
        <v>1.06</v>
      </c>
      <c r="E92" s="6">
        <v>31406.586899999998</v>
      </c>
      <c r="G92" s="5">
        <v>2</v>
      </c>
      <c r="H92" s="1" t="s">
        <v>62</v>
      </c>
      <c r="I92" s="1">
        <v>0.97</v>
      </c>
      <c r="J92" s="6">
        <v>33234.760600000001</v>
      </c>
    </row>
    <row r="93" spans="2:15" ht="24">
      <c r="B93" s="5">
        <v>3</v>
      </c>
      <c r="C93" s="1" t="s">
        <v>63</v>
      </c>
      <c r="D93" s="1">
        <v>5.12</v>
      </c>
      <c r="E93" s="6">
        <v>151303.09169999999</v>
      </c>
      <c r="G93" s="5">
        <v>3</v>
      </c>
      <c r="H93" s="1" t="s">
        <v>63</v>
      </c>
      <c r="I93" s="1">
        <v>4.8600000000000003</v>
      </c>
      <c r="J93" s="6">
        <v>165960.10449999999</v>
      </c>
    </row>
    <row r="94" spans="2:15" ht="24">
      <c r="B94" s="5">
        <v>4</v>
      </c>
      <c r="C94" s="1" t="s">
        <v>64</v>
      </c>
      <c r="D94" s="1">
        <v>1.92</v>
      </c>
      <c r="E94" s="6">
        <v>56713.298699999999</v>
      </c>
      <c r="G94" s="5">
        <v>4</v>
      </c>
      <c r="H94" s="1" t="s">
        <v>64</v>
      </c>
      <c r="I94" s="1">
        <v>1.82</v>
      </c>
      <c r="J94" s="6">
        <v>62109.3894</v>
      </c>
    </row>
    <row r="95" spans="2:15" ht="24">
      <c r="B95" s="7">
        <v>5</v>
      </c>
      <c r="C95" s="8" t="s">
        <v>65</v>
      </c>
      <c r="D95" s="8">
        <v>2.67</v>
      </c>
      <c r="E95" s="9">
        <v>78987.260299999994</v>
      </c>
      <c r="G95" s="7">
        <v>5</v>
      </c>
      <c r="H95" s="8" t="s">
        <v>65</v>
      </c>
      <c r="I95" s="8">
        <v>2.1800000000000002</v>
      </c>
      <c r="J95" s="9">
        <v>74489.794299999994</v>
      </c>
    </row>
    <row r="96" spans="2:15">
      <c r="B96">
        <v>1.75</v>
      </c>
      <c r="C96" s="10" t="s">
        <v>3</v>
      </c>
      <c r="D96" s="10" t="s">
        <v>4</v>
      </c>
      <c r="G96">
        <v>1.75</v>
      </c>
      <c r="H96" s="10" t="s">
        <v>3</v>
      </c>
      <c r="I96" s="10" t="s">
        <v>6</v>
      </c>
    </row>
    <row r="97" spans="2:15">
      <c r="B97" s="2"/>
      <c r="C97" s="3" t="s">
        <v>0</v>
      </c>
      <c r="D97" s="3" t="s">
        <v>1</v>
      </c>
      <c r="E97" s="4" t="s">
        <v>2</v>
      </c>
      <c r="G97" s="2"/>
      <c r="H97" s="3" t="s">
        <v>0</v>
      </c>
      <c r="I97" s="3" t="s">
        <v>1</v>
      </c>
      <c r="J97" s="4" t="s">
        <v>2</v>
      </c>
      <c r="L97" s="14" t="s">
        <v>37</v>
      </c>
      <c r="M97" t="s">
        <v>4</v>
      </c>
      <c r="N97" t="s">
        <v>6</v>
      </c>
      <c r="O97" t="s">
        <v>36</v>
      </c>
    </row>
    <row r="98" spans="2:15" ht="24">
      <c r="B98" s="5">
        <v>1</v>
      </c>
      <c r="C98" s="1" t="s">
        <v>61</v>
      </c>
      <c r="D98" s="1">
        <v>1.04</v>
      </c>
      <c r="E98" s="6">
        <v>21070.6181</v>
      </c>
      <c r="G98" s="5">
        <v>1</v>
      </c>
      <c r="H98" s="1" t="s">
        <v>61</v>
      </c>
      <c r="I98" s="1">
        <v>0.99</v>
      </c>
      <c r="J98" s="6">
        <v>23453.675999999999</v>
      </c>
      <c r="L98" s="1" t="s">
        <v>56</v>
      </c>
      <c r="M98">
        <f>(E105-E98)</f>
        <v>11661.568200000002</v>
      </c>
      <c r="N98">
        <f>(J105-J98)</f>
        <v>16096.111600000004</v>
      </c>
      <c r="O98">
        <f>(N98-M98)/J105</f>
        <v>0.11212559331165667</v>
      </c>
    </row>
    <row r="99" spans="2:15" ht="24">
      <c r="B99" s="5">
        <v>2</v>
      </c>
      <c r="C99" s="1" t="s">
        <v>62</v>
      </c>
      <c r="D99" s="1">
        <v>0.96</v>
      </c>
      <c r="E99" s="6">
        <v>19543.1584</v>
      </c>
      <c r="G99" s="5">
        <v>2</v>
      </c>
      <c r="H99" s="1" t="s">
        <v>62</v>
      </c>
      <c r="I99" s="1">
        <v>0.88</v>
      </c>
      <c r="J99" s="6">
        <v>20770.231899999999</v>
      </c>
      <c r="L99" s="1" t="s">
        <v>57</v>
      </c>
      <c r="M99">
        <f>(E106-E99)</f>
        <v>9364.8378999999986</v>
      </c>
      <c r="N99">
        <f>(J106-J99)</f>
        <v>12321.771000000001</v>
      </c>
      <c r="O99">
        <f>(N99-M99)/J106</f>
        <v>8.9354914809342115E-2</v>
      </c>
    </row>
    <row r="100" spans="2:15" ht="24">
      <c r="B100" s="5">
        <v>3</v>
      </c>
      <c r="C100" s="1" t="s">
        <v>63</v>
      </c>
      <c r="D100" s="1">
        <v>5.25</v>
      </c>
      <c r="E100" s="6">
        <v>106654.1348</v>
      </c>
      <c r="G100" s="5">
        <v>3</v>
      </c>
      <c r="H100" s="1" t="s">
        <v>63</v>
      </c>
      <c r="I100" s="1">
        <v>5.08</v>
      </c>
      <c r="J100" s="6">
        <v>120052.1597</v>
      </c>
      <c r="L100" s="1" t="s">
        <v>58</v>
      </c>
      <c r="M100">
        <f>(E107-E100)</f>
        <v>29582.396999999997</v>
      </c>
      <c r="N100">
        <f>(J107-J100)</f>
        <v>45255.891699999993</v>
      </c>
      <c r="O100">
        <f>(N100-M100)/J107</f>
        <v>9.4813861558832674E-2</v>
      </c>
    </row>
    <row r="101" spans="2:15" ht="24">
      <c r="B101" s="5">
        <v>4</v>
      </c>
      <c r="C101" s="1" t="s">
        <v>64</v>
      </c>
      <c r="D101" s="1">
        <v>1.97</v>
      </c>
      <c r="E101" s="6">
        <v>40134.321900000003</v>
      </c>
      <c r="G101" s="5">
        <v>4</v>
      </c>
      <c r="H101" s="1" t="s">
        <v>64</v>
      </c>
      <c r="I101" s="1">
        <v>1.89</v>
      </c>
      <c r="J101" s="6">
        <v>44725.297700000003</v>
      </c>
      <c r="L101" s="1" t="s">
        <v>59</v>
      </c>
      <c r="M101">
        <f>(E108-E101)</f>
        <v>10996.427599999995</v>
      </c>
      <c r="N101">
        <f>(J108-J101)</f>
        <v>17175.254499999995</v>
      </c>
      <c r="O101">
        <f>(N101-M101)/J108</f>
        <v>9.9818607110907162E-2</v>
      </c>
    </row>
    <row r="102" spans="2:15" ht="24">
      <c r="B102" s="7">
        <v>5</v>
      </c>
      <c r="C102" s="8" t="s">
        <v>65</v>
      </c>
      <c r="D102" s="8">
        <v>2.78</v>
      </c>
      <c r="E102" s="9">
        <v>56535.7425</v>
      </c>
      <c r="G102" s="7">
        <v>5</v>
      </c>
      <c r="H102" s="8" t="s">
        <v>65</v>
      </c>
      <c r="I102" s="8">
        <v>2.15</v>
      </c>
      <c r="J102" s="9">
        <v>50740.121400000004</v>
      </c>
      <c r="L102" s="8" t="s">
        <v>60</v>
      </c>
      <c r="M102">
        <f>(E109-E102)</f>
        <v>16588.9113</v>
      </c>
      <c r="N102">
        <f>(J109-J102)</f>
        <v>23410.170499999993</v>
      </c>
      <c r="O102">
        <f>(N102-M102)/J109</f>
        <v>9.1992344537216761E-2</v>
      </c>
    </row>
    <row r="103" spans="2:15">
      <c r="B103">
        <v>1.75</v>
      </c>
      <c r="C103" s="10" t="s">
        <v>5</v>
      </c>
      <c r="D103" s="10" t="s">
        <v>4</v>
      </c>
      <c r="G103">
        <v>1.75</v>
      </c>
      <c r="H103" s="10" t="s">
        <v>5</v>
      </c>
      <c r="I103" s="10" t="s">
        <v>6</v>
      </c>
    </row>
    <row r="104" spans="2:15">
      <c r="B104" s="2"/>
      <c r="C104" s="3" t="s">
        <v>0</v>
      </c>
      <c r="D104" s="3" t="s">
        <v>1</v>
      </c>
      <c r="E104" s="4" t="s">
        <v>2</v>
      </c>
      <c r="G104" s="2"/>
      <c r="H104" s="3" t="s">
        <v>0</v>
      </c>
      <c r="I104" s="3" t="s">
        <v>1</v>
      </c>
      <c r="J104" s="4" t="s">
        <v>2</v>
      </c>
    </row>
    <row r="105" spans="2:15" ht="24">
      <c r="B105" s="5">
        <v>1</v>
      </c>
      <c r="C105" s="1" t="s">
        <v>61</v>
      </c>
      <c r="D105" s="1">
        <v>1.22</v>
      </c>
      <c r="E105" s="6">
        <v>32732.186300000001</v>
      </c>
      <c r="G105" s="5">
        <v>1</v>
      </c>
      <c r="H105" s="1" t="s">
        <v>61</v>
      </c>
      <c r="I105" s="1">
        <v>1.1599999999999999</v>
      </c>
      <c r="J105" s="6">
        <v>39549.787600000003</v>
      </c>
    </row>
    <row r="106" spans="2:15" ht="24">
      <c r="B106" s="5">
        <v>2</v>
      </c>
      <c r="C106" s="1" t="s">
        <v>62</v>
      </c>
      <c r="D106" s="1">
        <v>1.08</v>
      </c>
      <c r="E106" s="6">
        <v>28907.996299999999</v>
      </c>
      <c r="G106" s="5">
        <v>2</v>
      </c>
      <c r="H106" s="1" t="s">
        <v>62</v>
      </c>
      <c r="I106" s="1">
        <v>0.97</v>
      </c>
      <c r="J106" s="6">
        <v>33092.002899999999</v>
      </c>
    </row>
    <row r="107" spans="2:15" ht="24">
      <c r="B107" s="5">
        <v>3</v>
      </c>
      <c r="C107" s="1" t="s">
        <v>63</v>
      </c>
      <c r="D107" s="1">
        <v>5.08</v>
      </c>
      <c r="E107" s="6">
        <v>136236.5318</v>
      </c>
      <c r="G107" s="5">
        <v>3</v>
      </c>
      <c r="H107" s="1" t="s">
        <v>63</v>
      </c>
      <c r="I107" s="1">
        <v>4.8600000000000003</v>
      </c>
      <c r="J107" s="6">
        <v>165308.0514</v>
      </c>
    </row>
    <row r="108" spans="2:15" ht="24">
      <c r="B108" s="5">
        <v>4</v>
      </c>
      <c r="C108" s="1" t="s">
        <v>64</v>
      </c>
      <c r="D108" s="1">
        <v>1.9</v>
      </c>
      <c r="E108" s="6">
        <v>51130.749499999998</v>
      </c>
      <c r="G108" s="5">
        <v>4</v>
      </c>
      <c r="H108" s="1" t="s">
        <v>64</v>
      </c>
      <c r="I108" s="1">
        <v>1.82</v>
      </c>
      <c r="J108" s="6">
        <v>61900.552199999998</v>
      </c>
    </row>
    <row r="109" spans="2:15" ht="24">
      <c r="B109" s="7">
        <v>5</v>
      </c>
      <c r="C109" s="8" t="s">
        <v>65</v>
      </c>
      <c r="D109" s="8">
        <v>2.72</v>
      </c>
      <c r="E109" s="9">
        <v>73124.6538</v>
      </c>
      <c r="G109" s="7">
        <v>5</v>
      </c>
      <c r="H109" s="8" t="s">
        <v>65</v>
      </c>
      <c r="I109" s="8">
        <v>2.1800000000000002</v>
      </c>
      <c r="J109" s="9">
        <v>74150.291899999997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3326-9ADA-4126-AB42-25D3D1406053}">
  <dimension ref="A1:Y109"/>
  <sheetViews>
    <sheetView zoomScale="85" zoomScaleNormal="85" workbookViewId="0">
      <selection activeCell="H103" sqref="H103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61</v>
      </c>
      <c r="D14" s="1">
        <v>1.1000000000000001</v>
      </c>
      <c r="E14" s="6">
        <v>32167.213</v>
      </c>
      <c r="F14" s="12"/>
      <c r="G14" s="5">
        <v>1</v>
      </c>
      <c r="H14" s="1" t="s">
        <v>61</v>
      </c>
      <c r="I14" s="1">
        <v>1.03</v>
      </c>
      <c r="J14" s="6">
        <v>31346.056199999999</v>
      </c>
      <c r="L14" s="1" t="s">
        <v>56</v>
      </c>
      <c r="M14">
        <f>(E21-E14)</f>
        <v>10088.746600000002</v>
      </c>
      <c r="N14">
        <f>(J21-J14)</f>
        <v>10083.646200000003</v>
      </c>
      <c r="O14">
        <f>(N14-M14)/J21</f>
        <v>-1.2310974263718953E-4</v>
      </c>
      <c r="R14" s="1" t="s">
        <v>56</v>
      </c>
      <c r="S14">
        <f t="shared" ref="S14:S18" si="0">O14</f>
        <v>-1.2310974263718953E-4</v>
      </c>
      <c r="T14">
        <f>O28</f>
        <v>-1.5185255358388286E-3</v>
      </c>
      <c r="U14">
        <f>O42</f>
        <v>5.8502697407192858E-4</v>
      </c>
      <c r="V14">
        <f>O56</f>
        <v>-2.5869770400003909E-3</v>
      </c>
      <c r="W14">
        <f>O70</f>
        <v>4.3929199779763816E-3</v>
      </c>
      <c r="X14">
        <f>O84</f>
        <v>4.646183197820488E-2</v>
      </c>
      <c r="Y14">
        <f>O98</f>
        <v>0.10547836261375772</v>
      </c>
    </row>
    <row r="15" spans="1:25" ht="24">
      <c r="B15" s="5">
        <v>2</v>
      </c>
      <c r="C15" s="1" t="s">
        <v>62</v>
      </c>
      <c r="D15" s="1">
        <v>0.96</v>
      </c>
      <c r="E15" s="6">
        <v>28029.829000000002</v>
      </c>
      <c r="F15" s="12"/>
      <c r="G15" s="5">
        <v>2</v>
      </c>
      <c r="H15" s="1" t="s">
        <v>62</v>
      </c>
      <c r="I15" s="1">
        <v>0.9</v>
      </c>
      <c r="J15" s="6">
        <v>27418.555199999999</v>
      </c>
      <c r="L15" s="1" t="s">
        <v>57</v>
      </c>
      <c r="M15">
        <f>(E22-E15)</f>
        <v>7204.7429000000011</v>
      </c>
      <c r="N15">
        <f>(J22-J15)</f>
        <v>7277.9785000000011</v>
      </c>
      <c r="O15">
        <f>(N15-M15)/J22</f>
        <v>2.1107468726767934E-3</v>
      </c>
      <c r="R15" s="1" t="s">
        <v>57</v>
      </c>
      <c r="S15">
        <f t="shared" si="0"/>
        <v>2.1107468726767934E-3</v>
      </c>
      <c r="T15">
        <f>O29</f>
        <v>2.4807193390642404E-3</v>
      </c>
      <c r="U15">
        <f>O43</f>
        <v>3.5022586665715847E-3</v>
      </c>
      <c r="V15">
        <f>O57</f>
        <v>3.2816098760345669E-3</v>
      </c>
      <c r="W15">
        <f>O71</f>
        <v>9.0462849943387449E-3</v>
      </c>
      <c r="X15">
        <f>O85</f>
        <v>4.5943823879231578E-2</v>
      </c>
      <c r="Y15">
        <f>O99</f>
        <v>9.2597493918072704E-2</v>
      </c>
    </row>
    <row r="16" spans="1:25" ht="24">
      <c r="B16" s="5">
        <v>3</v>
      </c>
      <c r="C16" s="1" t="s">
        <v>63</v>
      </c>
      <c r="D16" s="1">
        <v>5.27</v>
      </c>
      <c r="E16" s="6">
        <v>154232.47260000001</v>
      </c>
      <c r="F16" s="12"/>
      <c r="G16" s="5">
        <v>3</v>
      </c>
      <c r="H16" s="1" t="s">
        <v>63</v>
      </c>
      <c r="I16" s="1">
        <v>5</v>
      </c>
      <c r="J16" s="6">
        <v>151978.9903</v>
      </c>
      <c r="L16" s="1" t="s">
        <v>58</v>
      </c>
      <c r="M16">
        <f>(E23-E16)</f>
        <v>21081.628599999996</v>
      </c>
      <c r="N16">
        <f>(J23-J16)</f>
        <v>21256.833099999989</v>
      </c>
      <c r="O16">
        <f>(N16-M16)/J23</f>
        <v>1.0113641425968051E-3</v>
      </c>
      <c r="R16" s="1" t="s">
        <v>58</v>
      </c>
      <c r="S16">
        <f t="shared" si="0"/>
        <v>1.0113641425968051E-3</v>
      </c>
      <c r="T16">
        <f>O30</f>
        <v>1.0587923378894025E-3</v>
      </c>
      <c r="U16">
        <f>O44</f>
        <v>2.9733852641868567E-3</v>
      </c>
      <c r="V16">
        <f>O58</f>
        <v>2.3995171705085703E-3</v>
      </c>
      <c r="W16">
        <f>O72</f>
        <v>9.9388975390838318E-3</v>
      </c>
      <c r="X16">
        <f>O86</f>
        <v>4.658837249548712E-2</v>
      </c>
      <c r="Y16">
        <f>O100</f>
        <v>9.413705428929374E-2</v>
      </c>
    </row>
    <row r="17" spans="2:25" ht="24">
      <c r="B17" s="5">
        <v>4</v>
      </c>
      <c r="C17" s="1" t="s">
        <v>64</v>
      </c>
      <c r="D17" s="1">
        <v>2.02</v>
      </c>
      <c r="E17" s="6">
        <v>59171.050499999998</v>
      </c>
      <c r="F17" s="12"/>
      <c r="G17" s="5">
        <v>4</v>
      </c>
      <c r="H17" s="1" t="s">
        <v>64</v>
      </c>
      <c r="I17" s="1">
        <v>1.93</v>
      </c>
      <c r="J17" s="6">
        <v>58729.0098</v>
      </c>
      <c r="L17" s="1" t="s">
        <v>59</v>
      </c>
      <c r="M17">
        <f>(E24-E17)</f>
        <v>5259.7853000000032</v>
      </c>
      <c r="N17">
        <f>(J24-J17)</f>
        <v>5811.9372000000003</v>
      </c>
      <c r="O17">
        <f>(N17-M17)/J24</f>
        <v>8.5550635010049839E-3</v>
      </c>
      <c r="R17" s="1" t="s">
        <v>59</v>
      </c>
      <c r="S17">
        <f t="shared" si="0"/>
        <v>8.5550635010049839E-3</v>
      </c>
      <c r="T17">
        <f>O31</f>
        <v>3.6919857229482681E-3</v>
      </c>
      <c r="U17">
        <f>O45</f>
        <v>5.9360429874065106E-3</v>
      </c>
      <c r="V17">
        <f>O59</f>
        <v>9.7654825240709175E-3</v>
      </c>
      <c r="W17">
        <f>O73</f>
        <v>1.8350320192213974E-2</v>
      </c>
      <c r="X17">
        <f>O87</f>
        <v>5.6345494344451512E-2</v>
      </c>
      <c r="Y17">
        <f>O101</f>
        <v>0.10334607594801987</v>
      </c>
    </row>
    <row r="18" spans="2:25" ht="24">
      <c r="B18" s="7">
        <v>5</v>
      </c>
      <c r="C18" s="8" t="s">
        <v>65</v>
      </c>
      <c r="D18" s="8">
        <v>2.65</v>
      </c>
      <c r="E18" s="9">
        <v>77707.828299999994</v>
      </c>
      <c r="F18" s="12"/>
      <c r="G18" s="7">
        <v>5</v>
      </c>
      <c r="H18" s="8" t="s">
        <v>65</v>
      </c>
      <c r="I18" s="8">
        <v>2.13</v>
      </c>
      <c r="J18" s="9">
        <v>64625.753799999999</v>
      </c>
      <c r="L18" s="8" t="s">
        <v>60</v>
      </c>
      <c r="M18">
        <f>(E25-E18)</f>
        <v>9045.6398000000045</v>
      </c>
      <c r="N18">
        <f>(J25-J18)</f>
        <v>9575.2854000000007</v>
      </c>
      <c r="O18">
        <f>(N18-M18)/J25</f>
        <v>7.137980892321468E-3</v>
      </c>
      <c r="R18" s="8" t="s">
        <v>60</v>
      </c>
      <c r="S18">
        <f t="shared" si="0"/>
        <v>7.137980892321468E-3</v>
      </c>
      <c r="T18">
        <f>O32</f>
        <v>-2.6416363730199534E-4</v>
      </c>
      <c r="U18">
        <f>O46</f>
        <v>3.8880970300448459E-4</v>
      </c>
      <c r="V18">
        <f>O60</f>
        <v>1.9043298271131479E-3</v>
      </c>
      <c r="W18">
        <f>O74</f>
        <v>9.661165467458141E-3</v>
      </c>
      <c r="X18">
        <f>O88</f>
        <v>4.3570896373578652E-2</v>
      </c>
      <c r="Y18">
        <f>O102</f>
        <v>8.9443671441602798E-2</v>
      </c>
    </row>
    <row r="19" spans="2:25">
      <c r="B19">
        <v>0.25</v>
      </c>
      <c r="C19" s="10" t="s">
        <v>5</v>
      </c>
      <c r="D19" s="10" t="s">
        <v>4</v>
      </c>
      <c r="E19" s="10"/>
      <c r="F19" s="10"/>
      <c r="G19">
        <v>0.25</v>
      </c>
      <c r="H19" s="10" t="s">
        <v>5</v>
      </c>
      <c r="I19" s="10" t="s">
        <v>6</v>
      </c>
      <c r="J19" s="10"/>
    </row>
    <row r="20" spans="2:25">
      <c r="B20" s="2"/>
      <c r="C20" s="3" t="s">
        <v>0</v>
      </c>
      <c r="D20" s="3" t="s">
        <v>1</v>
      </c>
      <c r="E20" s="4" t="s">
        <v>2</v>
      </c>
      <c r="G20" s="2"/>
      <c r="H20" s="3" t="s">
        <v>0</v>
      </c>
      <c r="I20" s="3" t="s">
        <v>1</v>
      </c>
      <c r="J20" s="4" t="s">
        <v>2</v>
      </c>
    </row>
    <row r="21" spans="2:25" ht="24">
      <c r="B21" s="5">
        <v>1</v>
      </c>
      <c r="C21" s="1" t="s">
        <v>61</v>
      </c>
      <c r="D21" s="1">
        <v>1.1499999999999999</v>
      </c>
      <c r="E21" s="6">
        <v>42255.959600000002</v>
      </c>
      <c r="G21" s="5">
        <v>1</v>
      </c>
      <c r="H21" s="1" t="s">
        <v>61</v>
      </c>
      <c r="I21" s="1">
        <v>1.17</v>
      </c>
      <c r="J21" s="6">
        <v>41429.702400000002</v>
      </c>
    </row>
    <row r="22" spans="2:25" ht="24">
      <c r="B22" s="5">
        <v>2</v>
      </c>
      <c r="C22" s="1" t="s">
        <v>62</v>
      </c>
      <c r="D22" s="1">
        <v>0.96</v>
      </c>
      <c r="E22" s="6">
        <v>35234.571900000003</v>
      </c>
      <c r="G22" s="5">
        <v>2</v>
      </c>
      <c r="H22" s="1" t="s">
        <v>62</v>
      </c>
      <c r="I22" s="1">
        <v>0.98</v>
      </c>
      <c r="J22" s="6">
        <v>34696.5337</v>
      </c>
    </row>
    <row r="23" spans="2:25" ht="24">
      <c r="B23" s="5">
        <v>3</v>
      </c>
      <c r="C23" s="1" t="s">
        <v>63</v>
      </c>
      <c r="D23" s="1">
        <v>4.7699999999999996</v>
      </c>
      <c r="E23" s="6">
        <v>175314.1012</v>
      </c>
      <c r="G23" s="5">
        <v>3</v>
      </c>
      <c r="H23" s="1" t="s">
        <v>63</v>
      </c>
      <c r="I23" s="1">
        <v>4.91</v>
      </c>
      <c r="J23" s="6">
        <v>173235.82339999999</v>
      </c>
    </row>
    <row r="24" spans="2:25" ht="24">
      <c r="B24" s="5">
        <v>4</v>
      </c>
      <c r="C24" s="1" t="s">
        <v>64</v>
      </c>
      <c r="D24" s="1">
        <v>1.75</v>
      </c>
      <c r="E24" s="6">
        <v>64430.835800000001</v>
      </c>
      <c r="G24" s="5">
        <v>4</v>
      </c>
      <c r="H24" s="1" t="s">
        <v>64</v>
      </c>
      <c r="I24" s="1">
        <v>1.83</v>
      </c>
      <c r="J24" s="6">
        <v>64540.947</v>
      </c>
    </row>
    <row r="25" spans="2:25" ht="24">
      <c r="B25" s="7">
        <v>5</v>
      </c>
      <c r="C25" s="8" t="s">
        <v>65</v>
      </c>
      <c r="D25" s="8">
        <v>2.36</v>
      </c>
      <c r="E25" s="9">
        <v>86753.468099999998</v>
      </c>
      <c r="G25" s="7">
        <v>5</v>
      </c>
      <c r="H25" s="8" t="s">
        <v>65</v>
      </c>
      <c r="I25" s="8">
        <v>2.1</v>
      </c>
      <c r="J25" s="9">
        <v>74201.039199999999</v>
      </c>
    </row>
    <row r="26" spans="2:25">
      <c r="B26">
        <v>0.5</v>
      </c>
      <c r="C26" s="10" t="s">
        <v>3</v>
      </c>
      <c r="D26" s="10" t="s">
        <v>4</v>
      </c>
      <c r="G26">
        <v>0.5</v>
      </c>
      <c r="H26" s="10" t="s">
        <v>3</v>
      </c>
      <c r="I26" s="10" t="s">
        <v>6</v>
      </c>
    </row>
    <row r="27" spans="2:2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37</v>
      </c>
      <c r="M27" t="s">
        <v>4</v>
      </c>
      <c r="N27" t="s">
        <v>6</v>
      </c>
      <c r="O27" t="s">
        <v>36</v>
      </c>
    </row>
    <row r="28" spans="2:25" ht="24">
      <c r="B28" s="5">
        <v>1</v>
      </c>
      <c r="C28" s="1" t="s">
        <v>61</v>
      </c>
      <c r="D28" s="1">
        <v>1.1599999999999999</v>
      </c>
      <c r="E28" s="6">
        <v>28728.206600000001</v>
      </c>
      <c r="G28" s="5">
        <v>1</v>
      </c>
      <c r="H28" s="1" t="s">
        <v>61</v>
      </c>
      <c r="I28" s="1">
        <v>1.01</v>
      </c>
      <c r="J28" s="6">
        <v>27924.361700000001</v>
      </c>
      <c r="L28" s="1" t="s">
        <v>56</v>
      </c>
      <c r="M28">
        <f>(E35-E28)</f>
        <v>13656.59</v>
      </c>
      <c r="N28">
        <f>(J35-J28)</f>
        <v>13593.544000000002</v>
      </c>
      <c r="O28">
        <f>(N28-M28)/J35</f>
        <v>-1.5185255358388286E-3</v>
      </c>
    </row>
    <row r="29" spans="2:25" ht="24">
      <c r="B29" s="5">
        <v>2</v>
      </c>
      <c r="C29" s="1" t="s">
        <v>62</v>
      </c>
      <c r="D29" s="1">
        <v>1.02</v>
      </c>
      <c r="E29" s="6">
        <v>25166.599200000001</v>
      </c>
      <c r="G29" s="5">
        <v>2</v>
      </c>
      <c r="H29" s="1" t="s">
        <v>62</v>
      </c>
      <c r="I29" s="1">
        <v>0.89</v>
      </c>
      <c r="J29" s="6">
        <v>24590.838599999999</v>
      </c>
      <c r="L29" s="1" t="s">
        <v>57</v>
      </c>
      <c r="M29">
        <f>(E36-E29)</f>
        <v>10006.127100000002</v>
      </c>
      <c r="N29">
        <f>(J36-J29)</f>
        <v>10092.165900000004</v>
      </c>
      <c r="O29">
        <f>(N29-M29)/J36</f>
        <v>2.4807193390642404E-3</v>
      </c>
    </row>
    <row r="30" spans="2:25" ht="24">
      <c r="B30" s="5">
        <v>3</v>
      </c>
      <c r="C30" s="1" t="s">
        <v>63</v>
      </c>
      <c r="D30" s="1">
        <v>5.74</v>
      </c>
      <c r="E30" s="6">
        <v>142386.61739999999</v>
      </c>
      <c r="G30" s="5">
        <v>3</v>
      </c>
      <c r="H30" s="1" t="s">
        <v>63</v>
      </c>
      <c r="I30" s="1">
        <v>5.04</v>
      </c>
      <c r="J30" s="6">
        <v>139956.45569999999</v>
      </c>
      <c r="L30" s="1" t="s">
        <v>58</v>
      </c>
      <c r="M30">
        <f>(E37-E30)</f>
        <v>33929.540100000013</v>
      </c>
      <c r="N30">
        <f>(J37-J30)</f>
        <v>34113.844400000002</v>
      </c>
      <c r="O30">
        <f>(N30-M30)/J37</f>
        <v>1.0587923378894025E-3</v>
      </c>
    </row>
    <row r="31" spans="2:25" ht="24">
      <c r="B31" s="5">
        <v>4</v>
      </c>
      <c r="C31" s="1" t="s">
        <v>64</v>
      </c>
      <c r="D31" s="1">
        <v>2.21</v>
      </c>
      <c r="E31" s="6">
        <v>54823.619299999998</v>
      </c>
      <c r="G31" s="5">
        <v>4</v>
      </c>
      <c r="H31" s="1" t="s">
        <v>64</v>
      </c>
      <c r="I31" s="1">
        <v>1.97</v>
      </c>
      <c r="J31" s="6">
        <v>54645.319100000001</v>
      </c>
      <c r="L31" s="1" t="s">
        <v>59</v>
      </c>
      <c r="M31">
        <f>(E38-E31)</f>
        <v>10075.0674</v>
      </c>
      <c r="N31">
        <f>(J38-J31)</f>
        <v>10314.899599999997</v>
      </c>
      <c r="O31">
        <f>(N31-M31)/J38</f>
        <v>3.6919857229482681E-3</v>
      </c>
    </row>
    <row r="32" spans="2:25" ht="24">
      <c r="B32" s="7">
        <v>5</v>
      </c>
      <c r="C32" s="8" t="s">
        <v>65</v>
      </c>
      <c r="D32" s="8">
        <v>2.87</v>
      </c>
      <c r="E32" s="9">
        <v>71102.336899999995</v>
      </c>
      <c r="G32" s="7">
        <v>5</v>
      </c>
      <c r="H32" s="8" t="s">
        <v>65</v>
      </c>
      <c r="I32" s="8">
        <v>2.1</v>
      </c>
      <c r="J32" s="9">
        <v>58349.247300000003</v>
      </c>
      <c r="L32" s="8" t="s">
        <v>60</v>
      </c>
      <c r="M32">
        <f>(E39-E32)</f>
        <v>15919.041300000012</v>
      </c>
      <c r="N32">
        <f>(J39-J32)</f>
        <v>15899.427499999991</v>
      </c>
      <c r="O32">
        <f>(N32-M32)/J39</f>
        <v>-2.6416363730199534E-4</v>
      </c>
    </row>
    <row r="33" spans="2:15">
      <c r="B33">
        <v>0.5</v>
      </c>
      <c r="C33" s="10" t="s">
        <v>5</v>
      </c>
      <c r="D33" s="10" t="s">
        <v>4</v>
      </c>
      <c r="G33">
        <v>0.5</v>
      </c>
      <c r="H33" s="10" t="s">
        <v>5</v>
      </c>
      <c r="I33" s="10" t="s">
        <v>6</v>
      </c>
    </row>
    <row r="34" spans="2:15">
      <c r="B34" s="2"/>
      <c r="C34" s="3" t="s">
        <v>0</v>
      </c>
      <c r="D34" s="3" t="s">
        <v>1</v>
      </c>
      <c r="E34" s="4" t="s">
        <v>2</v>
      </c>
      <c r="G34" s="2"/>
      <c r="H34" s="3" t="s">
        <v>0</v>
      </c>
      <c r="I34" s="3" t="s">
        <v>1</v>
      </c>
      <c r="J34" s="4" t="s">
        <v>2</v>
      </c>
    </row>
    <row r="35" spans="2:15" ht="24">
      <c r="B35" s="5">
        <v>1</v>
      </c>
      <c r="C35" s="1" t="s">
        <v>61</v>
      </c>
      <c r="D35" s="1">
        <v>1.1499999999999999</v>
      </c>
      <c r="E35" s="6">
        <v>42384.796600000001</v>
      </c>
      <c r="G35" s="5">
        <v>1</v>
      </c>
      <c r="H35" s="1" t="s">
        <v>61</v>
      </c>
      <c r="I35" s="1">
        <v>1.17</v>
      </c>
      <c r="J35" s="6">
        <v>41517.905700000003</v>
      </c>
    </row>
    <row r="36" spans="2:15" ht="24">
      <c r="B36" s="5">
        <v>2</v>
      </c>
      <c r="C36" s="1" t="s">
        <v>62</v>
      </c>
      <c r="D36" s="1">
        <v>0.95</v>
      </c>
      <c r="E36" s="6">
        <v>35172.726300000002</v>
      </c>
      <c r="G36" s="5">
        <v>2</v>
      </c>
      <c r="H36" s="1" t="s">
        <v>62</v>
      </c>
      <c r="I36" s="1">
        <v>0.98</v>
      </c>
      <c r="J36" s="6">
        <v>34683.004500000003</v>
      </c>
    </row>
    <row r="37" spans="2:15" ht="24">
      <c r="B37" s="5">
        <v>3</v>
      </c>
      <c r="C37" s="1" t="s">
        <v>63</v>
      </c>
      <c r="D37" s="1">
        <v>4.78</v>
      </c>
      <c r="E37" s="6">
        <v>176316.1575</v>
      </c>
      <c r="G37" s="5">
        <v>3</v>
      </c>
      <c r="H37" s="1" t="s">
        <v>63</v>
      </c>
      <c r="I37" s="1">
        <v>4.92</v>
      </c>
      <c r="J37" s="6">
        <v>174070.30009999999</v>
      </c>
    </row>
    <row r="38" spans="2:15" ht="24">
      <c r="B38" s="5">
        <v>4</v>
      </c>
      <c r="C38" s="1" t="s">
        <v>64</v>
      </c>
      <c r="D38" s="1">
        <v>1.76</v>
      </c>
      <c r="E38" s="6">
        <v>64898.686699999998</v>
      </c>
      <c r="G38" s="5">
        <v>4</v>
      </c>
      <c r="H38" s="1" t="s">
        <v>64</v>
      </c>
      <c r="I38" s="1">
        <v>1.83</v>
      </c>
      <c r="J38" s="6">
        <v>64960.218699999998</v>
      </c>
    </row>
    <row r="39" spans="2:15" ht="24">
      <c r="B39" s="7">
        <v>5</v>
      </c>
      <c r="C39" s="8" t="s">
        <v>65</v>
      </c>
      <c r="D39" s="8">
        <v>2.36</v>
      </c>
      <c r="E39" s="9">
        <v>87021.378200000006</v>
      </c>
      <c r="G39" s="7">
        <v>5</v>
      </c>
      <c r="H39" s="8" t="s">
        <v>65</v>
      </c>
      <c r="I39" s="8">
        <v>2.1</v>
      </c>
      <c r="J39" s="9">
        <v>74248.674799999993</v>
      </c>
    </row>
    <row r="40" spans="2:15">
      <c r="B40">
        <v>0.75</v>
      </c>
      <c r="C40" s="10" t="s">
        <v>3</v>
      </c>
      <c r="D40" s="10" t="s">
        <v>4</v>
      </c>
      <c r="G40">
        <v>0.75</v>
      </c>
      <c r="H40" s="10" t="s">
        <v>3</v>
      </c>
      <c r="I40" s="10" t="s">
        <v>6</v>
      </c>
    </row>
    <row r="41" spans="2:15">
      <c r="B41" s="2"/>
      <c r="C41" s="3" t="s">
        <v>0</v>
      </c>
      <c r="D41" s="3" t="s">
        <v>1</v>
      </c>
      <c r="E41" s="4" t="s">
        <v>2</v>
      </c>
      <c r="G41" s="2"/>
      <c r="H41" s="3" t="s">
        <v>0</v>
      </c>
      <c r="I41" s="3" t="s">
        <v>1</v>
      </c>
      <c r="J41" s="4" t="s">
        <v>2</v>
      </c>
      <c r="L41" s="14" t="s">
        <v>37</v>
      </c>
      <c r="M41" t="s">
        <v>4</v>
      </c>
      <c r="N41" t="s">
        <v>6</v>
      </c>
      <c r="O41" t="s">
        <v>36</v>
      </c>
    </row>
    <row r="42" spans="2:15" ht="24">
      <c r="B42" s="5">
        <v>1</v>
      </c>
      <c r="C42" s="1" t="s">
        <v>61</v>
      </c>
      <c r="D42" s="1">
        <v>1.1499999999999999</v>
      </c>
      <c r="E42" s="6">
        <v>27019.497599999999</v>
      </c>
      <c r="G42" s="5">
        <v>1</v>
      </c>
      <c r="H42" s="1" t="s">
        <v>61</v>
      </c>
      <c r="I42" s="1">
        <v>1</v>
      </c>
      <c r="J42" s="6">
        <v>26164.275300000001</v>
      </c>
      <c r="L42" s="1" t="s">
        <v>56</v>
      </c>
      <c r="M42">
        <f>(E49-E42)</f>
        <v>15251.109099999998</v>
      </c>
      <c r="N42">
        <f>(J49-J42)</f>
        <v>15275.352399999996</v>
      </c>
      <c r="O42">
        <f>(N42-M42)/J49</f>
        <v>5.8502697407192858E-4</v>
      </c>
    </row>
    <row r="43" spans="2:15" ht="24">
      <c r="B43" s="5">
        <v>2</v>
      </c>
      <c r="C43" s="1" t="s">
        <v>62</v>
      </c>
      <c r="D43" s="1">
        <v>1.01</v>
      </c>
      <c r="E43" s="6">
        <v>23698.741399999999</v>
      </c>
      <c r="G43" s="5">
        <v>2</v>
      </c>
      <c r="H43" s="1" t="s">
        <v>62</v>
      </c>
      <c r="I43" s="1">
        <v>0.88</v>
      </c>
      <c r="J43" s="6">
        <v>23104.4113</v>
      </c>
      <c r="L43" s="1" t="s">
        <v>57</v>
      </c>
      <c r="M43">
        <f>(E50-E43)</f>
        <v>11356.271800000002</v>
      </c>
      <c r="N43">
        <f>(J50-J43)</f>
        <v>11477.386200000001</v>
      </c>
      <c r="O43">
        <f>(N43-M43)/J50</f>
        <v>3.5022586665715847E-3</v>
      </c>
    </row>
    <row r="44" spans="2:15" ht="24">
      <c r="B44" s="5">
        <v>3</v>
      </c>
      <c r="C44" s="1" t="s">
        <v>63</v>
      </c>
      <c r="D44" s="1">
        <v>5.78</v>
      </c>
      <c r="E44" s="6">
        <v>135775.0178</v>
      </c>
      <c r="G44" s="5">
        <v>3</v>
      </c>
      <c r="H44" s="1" t="s">
        <v>63</v>
      </c>
      <c r="I44" s="1">
        <v>5.08</v>
      </c>
      <c r="J44" s="6">
        <v>133148.39809999999</v>
      </c>
      <c r="L44" s="1" t="s">
        <v>58</v>
      </c>
      <c r="M44">
        <f>(E51-E44)</f>
        <v>40475.22159999999</v>
      </c>
      <c r="N44">
        <f>(J51-J44)</f>
        <v>40993.011100000003</v>
      </c>
      <c r="O44">
        <f>(N44-M44)/J51</f>
        <v>2.9733852641868567E-3</v>
      </c>
    </row>
    <row r="45" spans="2:15" ht="24">
      <c r="B45" s="5">
        <v>4</v>
      </c>
      <c r="C45" s="1" t="s">
        <v>64</v>
      </c>
      <c r="D45" s="1">
        <v>2.2000000000000002</v>
      </c>
      <c r="E45" s="6">
        <v>51653.372799999997</v>
      </c>
      <c r="G45" s="5">
        <v>4</v>
      </c>
      <c r="H45" s="1" t="s">
        <v>64</v>
      </c>
      <c r="I45" s="1">
        <v>1.96</v>
      </c>
      <c r="J45" s="6">
        <v>51409.405700000003</v>
      </c>
      <c r="L45" s="1" t="s">
        <v>59</v>
      </c>
      <c r="M45">
        <f>(E52-E45)</f>
        <v>13344.483100000005</v>
      </c>
      <c r="N45">
        <f>(J52-J45)</f>
        <v>13731.160299999996</v>
      </c>
      <c r="O45">
        <f>(N45-M45)/J52</f>
        <v>5.9360429874065106E-3</v>
      </c>
    </row>
    <row r="46" spans="2:15" ht="24">
      <c r="B46" s="7">
        <v>5</v>
      </c>
      <c r="C46" s="8" t="s">
        <v>65</v>
      </c>
      <c r="D46" s="8">
        <v>2.86</v>
      </c>
      <c r="E46" s="9">
        <v>67191.248500000002</v>
      </c>
      <c r="G46" s="7">
        <v>5</v>
      </c>
      <c r="H46" s="8" t="s">
        <v>65</v>
      </c>
      <c r="I46" s="8">
        <v>2.0699999999999998</v>
      </c>
      <c r="J46" s="9">
        <v>54279.403599999998</v>
      </c>
      <c r="L46" s="8" t="s">
        <v>60</v>
      </c>
      <c r="M46">
        <f>(E53-E46)</f>
        <v>19802.072</v>
      </c>
      <c r="N46">
        <f>(J53-J46)</f>
        <v>19830.8868</v>
      </c>
      <c r="O46">
        <f>(N46-M46)/J53</f>
        <v>3.8880970300448459E-4</v>
      </c>
    </row>
    <row r="47" spans="2:15">
      <c r="B47">
        <v>0.75</v>
      </c>
      <c r="C47" s="10" t="s">
        <v>5</v>
      </c>
      <c r="D47" s="10" t="s">
        <v>4</v>
      </c>
      <c r="G47">
        <v>0.75</v>
      </c>
      <c r="H47" s="10" t="s">
        <v>5</v>
      </c>
      <c r="I47" s="10" t="s">
        <v>6</v>
      </c>
    </row>
    <row r="48" spans="2:15">
      <c r="B48" s="2"/>
      <c r="C48" s="3" t="s">
        <v>0</v>
      </c>
      <c r="D48" s="3" t="s">
        <v>1</v>
      </c>
      <c r="E48" s="4" t="s">
        <v>2</v>
      </c>
      <c r="G48" s="2"/>
      <c r="H48" s="3" t="s">
        <v>0</v>
      </c>
      <c r="I48" s="3" t="s">
        <v>1</v>
      </c>
      <c r="J48" s="4" t="s">
        <v>2</v>
      </c>
    </row>
    <row r="49" spans="2:15" ht="24">
      <c r="B49" s="5">
        <v>1</v>
      </c>
      <c r="C49" s="1" t="s">
        <v>61</v>
      </c>
      <c r="D49" s="1">
        <v>1.1499999999999999</v>
      </c>
      <c r="E49" s="6">
        <v>42270.606699999997</v>
      </c>
      <c r="G49" s="5">
        <v>1</v>
      </c>
      <c r="H49" s="1" t="s">
        <v>61</v>
      </c>
      <c r="I49" s="1">
        <v>1.17</v>
      </c>
      <c r="J49" s="6">
        <v>41439.627699999997</v>
      </c>
    </row>
    <row r="50" spans="2:15" ht="24">
      <c r="B50" s="5">
        <v>2</v>
      </c>
      <c r="C50" s="1" t="s">
        <v>62</v>
      </c>
      <c r="D50" s="1">
        <v>0.95</v>
      </c>
      <c r="E50" s="6">
        <v>35055.013200000001</v>
      </c>
      <c r="G50" s="5">
        <v>2</v>
      </c>
      <c r="H50" s="1" t="s">
        <v>62</v>
      </c>
      <c r="I50" s="1">
        <v>0.98</v>
      </c>
      <c r="J50" s="6">
        <v>34581.797500000001</v>
      </c>
    </row>
    <row r="51" spans="2:15" ht="24">
      <c r="B51" s="5">
        <v>3</v>
      </c>
      <c r="C51" s="1" t="s">
        <v>63</v>
      </c>
      <c r="D51" s="1">
        <v>4.78</v>
      </c>
      <c r="E51" s="6">
        <v>176250.23939999999</v>
      </c>
      <c r="G51" s="5">
        <v>3</v>
      </c>
      <c r="H51" s="1" t="s">
        <v>63</v>
      </c>
      <c r="I51" s="1">
        <v>4.92</v>
      </c>
      <c r="J51" s="6">
        <v>174141.40919999999</v>
      </c>
    </row>
    <row r="52" spans="2:15" ht="24">
      <c r="B52" s="5">
        <v>4</v>
      </c>
      <c r="C52" s="1" t="s">
        <v>64</v>
      </c>
      <c r="D52" s="1">
        <v>1.76</v>
      </c>
      <c r="E52" s="6">
        <v>64997.855900000002</v>
      </c>
      <c r="G52" s="5">
        <v>4</v>
      </c>
      <c r="H52" s="1" t="s">
        <v>64</v>
      </c>
      <c r="I52" s="1">
        <v>1.84</v>
      </c>
      <c r="J52" s="6">
        <v>65140.565999999999</v>
      </c>
    </row>
    <row r="53" spans="2:15" ht="24">
      <c r="B53" s="7">
        <v>5</v>
      </c>
      <c r="C53" s="8" t="s">
        <v>65</v>
      </c>
      <c r="D53" s="8">
        <v>2.36</v>
      </c>
      <c r="E53" s="9">
        <v>86993.320500000002</v>
      </c>
      <c r="G53" s="7">
        <v>5</v>
      </c>
      <c r="H53" s="8" t="s">
        <v>65</v>
      </c>
      <c r="I53" s="8">
        <v>2.09</v>
      </c>
      <c r="J53" s="9">
        <v>74110.290399999998</v>
      </c>
    </row>
    <row r="54" spans="2:15">
      <c r="B54">
        <v>1</v>
      </c>
      <c r="C54" s="10" t="s">
        <v>3</v>
      </c>
      <c r="D54" s="10" t="s">
        <v>4</v>
      </c>
      <c r="G54">
        <v>1</v>
      </c>
      <c r="H54" s="10" t="s">
        <v>3</v>
      </c>
      <c r="I54" s="10" t="s">
        <v>6</v>
      </c>
    </row>
    <row r="55" spans="2:15">
      <c r="B55" s="2"/>
      <c r="C55" s="3" t="s">
        <v>0</v>
      </c>
      <c r="D55" s="3" t="s">
        <v>1</v>
      </c>
      <c r="E55" s="4" t="s">
        <v>2</v>
      </c>
      <c r="G55" s="2"/>
      <c r="H55" s="3" t="s">
        <v>0</v>
      </c>
      <c r="I55" s="3" t="s">
        <v>1</v>
      </c>
      <c r="J55" s="4" t="s">
        <v>2</v>
      </c>
      <c r="L55" s="14" t="s">
        <v>37</v>
      </c>
      <c r="M55" t="s">
        <v>4</v>
      </c>
      <c r="N55" t="s">
        <v>6</v>
      </c>
      <c r="O55" t="s">
        <v>36</v>
      </c>
    </row>
    <row r="56" spans="2:15" ht="24">
      <c r="B56" s="5">
        <v>1</v>
      </c>
      <c r="C56" s="1" t="s">
        <v>61</v>
      </c>
      <c r="D56" s="1">
        <v>1.1499999999999999</v>
      </c>
      <c r="E56" s="6">
        <v>25928.9028</v>
      </c>
      <c r="G56" s="5">
        <v>1</v>
      </c>
      <c r="H56" s="1" t="s">
        <v>61</v>
      </c>
      <c r="I56" s="1">
        <v>1</v>
      </c>
      <c r="J56" s="6">
        <v>25110.2405</v>
      </c>
      <c r="L56" s="1" t="s">
        <v>56</v>
      </c>
      <c r="M56">
        <f>(E63-E56)</f>
        <v>16094.783500000001</v>
      </c>
      <c r="N56">
        <f>(J63-J56)</f>
        <v>15988.462099999997</v>
      </c>
      <c r="O56">
        <f>(N56-M56)/J63</f>
        <v>-2.5869770400003909E-3</v>
      </c>
    </row>
    <row r="57" spans="2:15" ht="24">
      <c r="B57" s="5">
        <v>2</v>
      </c>
      <c r="C57" s="1" t="s">
        <v>62</v>
      </c>
      <c r="D57" s="1">
        <v>1.01</v>
      </c>
      <c r="E57" s="6">
        <v>22817.975600000002</v>
      </c>
      <c r="G57" s="5">
        <v>2</v>
      </c>
      <c r="H57" s="1" t="s">
        <v>62</v>
      </c>
      <c r="I57" s="1">
        <v>0.88</v>
      </c>
      <c r="J57" s="6">
        <v>22230.945400000001</v>
      </c>
      <c r="L57" s="1" t="s">
        <v>57</v>
      </c>
      <c r="M57">
        <f>(E64-E57)</f>
        <v>12009.945899999995</v>
      </c>
      <c r="N57">
        <f>(J64-J57)</f>
        <v>12122.681099999998</v>
      </c>
      <c r="O57">
        <f>(N57-M57)/J64</f>
        <v>3.2816098760345669E-3</v>
      </c>
    </row>
    <row r="58" spans="2:15" ht="24">
      <c r="B58" s="5">
        <v>3</v>
      </c>
      <c r="C58" s="1" t="s">
        <v>63</v>
      </c>
      <c r="D58" s="1">
        <v>5.8</v>
      </c>
      <c r="E58" s="6">
        <v>131014.1461</v>
      </c>
      <c r="G58" s="5">
        <v>3</v>
      </c>
      <c r="H58" s="1" t="s">
        <v>63</v>
      </c>
      <c r="I58" s="1">
        <v>5.12</v>
      </c>
      <c r="J58" s="6">
        <v>129100.27370000001</v>
      </c>
      <c r="L58" s="1" t="s">
        <v>58</v>
      </c>
      <c r="M58">
        <f>(E65-E58)</f>
        <v>43713.742199999993</v>
      </c>
      <c r="N58">
        <f>(J65-J58)</f>
        <v>44129.409800000009</v>
      </c>
      <c r="O58">
        <f>(N58-M58)/J65</f>
        <v>2.3995171705085703E-3</v>
      </c>
    </row>
    <row r="59" spans="2:15" ht="24">
      <c r="B59" s="5">
        <v>4</v>
      </c>
      <c r="C59" s="1" t="s">
        <v>64</v>
      </c>
      <c r="D59" s="1">
        <v>2.1800000000000002</v>
      </c>
      <c r="E59" s="6">
        <v>49275.127399999998</v>
      </c>
      <c r="G59" s="5">
        <v>4</v>
      </c>
      <c r="H59" s="1" t="s">
        <v>64</v>
      </c>
      <c r="I59" s="1">
        <v>1.95</v>
      </c>
      <c r="J59" s="6">
        <v>49288.319499999998</v>
      </c>
      <c r="L59" s="1" t="s">
        <v>59</v>
      </c>
      <c r="M59">
        <f>(E66-E59)</f>
        <v>15067.436600000001</v>
      </c>
      <c r="N59">
        <f>(J66-J59)</f>
        <v>15702.099399999999</v>
      </c>
      <c r="O59">
        <f>(N59-M59)/J66</f>
        <v>9.7654825240709175E-3</v>
      </c>
    </row>
    <row r="60" spans="2:15" ht="24">
      <c r="B60" s="7">
        <v>5</v>
      </c>
      <c r="C60" s="8" t="s">
        <v>65</v>
      </c>
      <c r="D60" s="8">
        <v>2.86</v>
      </c>
      <c r="E60" s="9">
        <v>64611.009299999998</v>
      </c>
      <c r="G60" s="7">
        <v>5</v>
      </c>
      <c r="H60" s="8" t="s">
        <v>65</v>
      </c>
      <c r="I60" s="8">
        <v>2.0499999999999998</v>
      </c>
      <c r="J60" s="9">
        <v>51853.824999999997</v>
      </c>
      <c r="L60" s="8" t="s">
        <v>60</v>
      </c>
      <c r="M60">
        <f>(E67-E60)</f>
        <v>21764.942199999998</v>
      </c>
      <c r="N60">
        <f>(J67-J60)</f>
        <v>21905.4041</v>
      </c>
      <c r="O60">
        <f>(N60-M60)/J67</f>
        <v>1.9043298271131479E-3</v>
      </c>
    </row>
    <row r="61" spans="2:15">
      <c r="B61">
        <v>1</v>
      </c>
      <c r="C61" s="10" t="s">
        <v>5</v>
      </c>
      <c r="D61" s="10" t="s">
        <v>4</v>
      </c>
      <c r="G61">
        <v>1</v>
      </c>
      <c r="H61" s="10" t="s">
        <v>5</v>
      </c>
      <c r="I61" s="10" t="s">
        <v>6</v>
      </c>
    </row>
    <row r="62" spans="2:15">
      <c r="B62" s="2"/>
      <c r="C62" s="3" t="s">
        <v>0</v>
      </c>
      <c r="D62" s="3" t="s">
        <v>1</v>
      </c>
      <c r="E62" s="4" t="s">
        <v>2</v>
      </c>
      <c r="G62" s="2"/>
      <c r="H62" s="3" t="s">
        <v>0</v>
      </c>
      <c r="I62" s="3" t="s">
        <v>1</v>
      </c>
      <c r="J62" s="4" t="s">
        <v>2</v>
      </c>
    </row>
    <row r="63" spans="2:15" ht="24">
      <c r="B63" s="5">
        <v>1</v>
      </c>
      <c r="C63" s="1" t="s">
        <v>61</v>
      </c>
      <c r="D63" s="1">
        <v>1.1499999999999999</v>
      </c>
      <c r="E63" s="6">
        <v>42023.686300000001</v>
      </c>
      <c r="G63" s="5">
        <v>1</v>
      </c>
      <c r="H63" s="1" t="s">
        <v>61</v>
      </c>
      <c r="I63" s="1">
        <v>1.17</v>
      </c>
      <c r="J63" s="6">
        <v>41098.702599999997</v>
      </c>
    </row>
    <row r="64" spans="2:15" ht="24">
      <c r="B64" s="5">
        <v>2</v>
      </c>
      <c r="C64" s="1" t="s">
        <v>62</v>
      </c>
      <c r="D64" s="1">
        <v>0.95</v>
      </c>
      <c r="E64" s="6">
        <v>34827.921499999997</v>
      </c>
      <c r="G64" s="5">
        <v>2</v>
      </c>
      <c r="H64" s="1" t="s">
        <v>62</v>
      </c>
      <c r="I64" s="1">
        <v>0.98</v>
      </c>
      <c r="J64" s="6">
        <v>34353.626499999998</v>
      </c>
    </row>
    <row r="65" spans="2:15" ht="24">
      <c r="B65" s="5">
        <v>3</v>
      </c>
      <c r="C65" s="1" t="s">
        <v>63</v>
      </c>
      <c r="D65" s="1">
        <v>4.78</v>
      </c>
      <c r="E65" s="6">
        <v>174727.88829999999</v>
      </c>
      <c r="G65" s="5">
        <v>3</v>
      </c>
      <c r="H65" s="1" t="s">
        <v>63</v>
      </c>
      <c r="I65" s="1">
        <v>4.92</v>
      </c>
      <c r="J65" s="6">
        <v>173229.68350000001</v>
      </c>
    </row>
    <row r="66" spans="2:15" ht="24">
      <c r="B66" s="5">
        <v>4</v>
      </c>
      <c r="C66" s="1" t="s">
        <v>64</v>
      </c>
      <c r="D66" s="1">
        <v>1.76</v>
      </c>
      <c r="E66" s="6">
        <v>64342.563999999998</v>
      </c>
      <c r="G66" s="5">
        <v>4</v>
      </c>
      <c r="H66" s="1" t="s">
        <v>64</v>
      </c>
      <c r="I66" s="1">
        <v>1.85</v>
      </c>
      <c r="J66" s="6">
        <v>64990.418899999997</v>
      </c>
    </row>
    <row r="67" spans="2:15" ht="24">
      <c r="B67" s="7">
        <v>5</v>
      </c>
      <c r="C67" s="8" t="s">
        <v>65</v>
      </c>
      <c r="D67" s="8">
        <v>2.36</v>
      </c>
      <c r="E67" s="9">
        <v>86375.951499999996</v>
      </c>
      <c r="G67" s="7">
        <v>5</v>
      </c>
      <c r="H67" s="8" t="s">
        <v>65</v>
      </c>
      <c r="I67" s="8">
        <v>2.09</v>
      </c>
      <c r="J67" s="9">
        <v>73759.229099999997</v>
      </c>
    </row>
    <row r="68" spans="2:15">
      <c r="B68">
        <v>1.25</v>
      </c>
      <c r="C68" s="10" t="s">
        <v>3</v>
      </c>
      <c r="D68" s="10" t="s">
        <v>4</v>
      </c>
      <c r="G68">
        <v>1.25</v>
      </c>
      <c r="H68" s="10" t="s">
        <v>3</v>
      </c>
      <c r="I68" s="10" t="s">
        <v>6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  <c r="L69" s="14" t="s">
        <v>37</v>
      </c>
      <c r="M69" t="s">
        <v>4</v>
      </c>
      <c r="N69" t="s">
        <v>6</v>
      </c>
      <c r="O69" t="s">
        <v>36</v>
      </c>
    </row>
    <row r="70" spans="2:15" ht="24">
      <c r="B70" s="5">
        <v>1</v>
      </c>
      <c r="C70" s="1" t="s">
        <v>61</v>
      </c>
      <c r="D70" s="1">
        <v>1.1499999999999999</v>
      </c>
      <c r="E70" s="6">
        <v>25294.838500000002</v>
      </c>
      <c r="G70" s="5">
        <v>1</v>
      </c>
      <c r="H70" s="1" t="s">
        <v>61</v>
      </c>
      <c r="I70" s="1">
        <v>0.99</v>
      </c>
      <c r="J70" s="6">
        <v>24347.657200000001</v>
      </c>
      <c r="L70" s="1" t="s">
        <v>56</v>
      </c>
      <c r="M70">
        <f>(E77-E70)</f>
        <v>16261.431799999995</v>
      </c>
      <c r="N70">
        <f>(J77-J70)</f>
        <v>16440.611400000002</v>
      </c>
      <c r="O70">
        <f>(N70-M70)/J77</f>
        <v>4.3929199779763816E-3</v>
      </c>
    </row>
    <row r="71" spans="2:15" ht="24">
      <c r="B71" s="5">
        <v>2</v>
      </c>
      <c r="C71" s="1" t="s">
        <v>62</v>
      </c>
      <c r="D71" s="1">
        <v>1.01</v>
      </c>
      <c r="E71" s="6">
        <v>22258.725299999998</v>
      </c>
      <c r="G71" s="5">
        <v>2</v>
      </c>
      <c r="H71" s="1" t="s">
        <v>62</v>
      </c>
      <c r="I71" s="1">
        <v>0.88</v>
      </c>
      <c r="J71" s="6">
        <v>21598.4614</v>
      </c>
      <c r="L71" s="1" t="s">
        <v>57</v>
      </c>
      <c r="M71">
        <f>(E78-E71)</f>
        <v>12223.708299999998</v>
      </c>
      <c r="N71">
        <f>(J78-J71)</f>
        <v>12532.466399999998</v>
      </c>
      <c r="O71">
        <f>(N71-M71)/J78</f>
        <v>9.0462849943387449E-3</v>
      </c>
    </row>
    <row r="72" spans="2:15" ht="24">
      <c r="B72" s="5">
        <v>3</v>
      </c>
      <c r="C72" s="1" t="s">
        <v>63</v>
      </c>
      <c r="D72" s="1">
        <v>5.82</v>
      </c>
      <c r="E72" s="6">
        <v>128522.83040000001</v>
      </c>
      <c r="G72" s="5">
        <v>3</v>
      </c>
      <c r="H72" s="1" t="s">
        <v>63</v>
      </c>
      <c r="I72" s="1">
        <v>5.14</v>
      </c>
      <c r="J72" s="6">
        <v>125853.5073</v>
      </c>
      <c r="L72" s="1" t="s">
        <v>58</v>
      </c>
      <c r="M72">
        <f>(E79-E72)</f>
        <v>44311.908399999986</v>
      </c>
      <c r="N72">
        <f>(J79-J72)</f>
        <v>46020.143000000011</v>
      </c>
      <c r="O72">
        <f>(N72-M72)/J79</f>
        <v>9.9388975390838318E-3</v>
      </c>
    </row>
    <row r="73" spans="2:15" ht="24">
      <c r="B73" s="5">
        <v>4</v>
      </c>
      <c r="C73" s="1" t="s">
        <v>64</v>
      </c>
      <c r="D73" s="1">
        <v>2.17</v>
      </c>
      <c r="E73" s="6">
        <v>47851.9899</v>
      </c>
      <c r="G73" s="5">
        <v>4</v>
      </c>
      <c r="H73" s="1" t="s">
        <v>64</v>
      </c>
      <c r="I73" s="1">
        <v>1.94</v>
      </c>
      <c r="J73" s="6">
        <v>47556.799599999998</v>
      </c>
      <c r="L73" s="1" t="s">
        <v>59</v>
      </c>
      <c r="M73">
        <f>(E80-E73)</f>
        <v>15737.246399999996</v>
      </c>
      <c r="N73">
        <f>(J80-J73)</f>
        <v>16920.424100000004</v>
      </c>
      <c r="O73">
        <f>(N73-M73)/J80</f>
        <v>1.8350320192213974E-2</v>
      </c>
    </row>
    <row r="74" spans="2:15" ht="24">
      <c r="B74" s="7">
        <v>5</v>
      </c>
      <c r="C74" s="8" t="s">
        <v>65</v>
      </c>
      <c r="D74" s="8">
        <v>2.86</v>
      </c>
      <c r="E74" s="9">
        <v>63130.743399999999</v>
      </c>
      <c r="G74" s="7">
        <v>5</v>
      </c>
      <c r="H74" s="8" t="s">
        <v>65</v>
      </c>
      <c r="I74" s="8">
        <v>2.04</v>
      </c>
      <c r="J74" s="9">
        <v>50017.3508</v>
      </c>
      <c r="L74" s="8" t="s">
        <v>60</v>
      </c>
      <c r="M74">
        <f>(E81-E74)</f>
        <v>22503.496600000006</v>
      </c>
      <c r="N74">
        <f>(J81-J74)</f>
        <v>23210.967499999999</v>
      </c>
      <c r="O74">
        <f>(N74-M74)/J81</f>
        <v>9.661165467458141E-3</v>
      </c>
    </row>
    <row r="75" spans="2:15">
      <c r="B75">
        <v>1.25</v>
      </c>
      <c r="C75" s="10" t="s">
        <v>5</v>
      </c>
      <c r="D75" s="10" t="s">
        <v>4</v>
      </c>
      <c r="G75">
        <v>1.25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61</v>
      </c>
      <c r="D77" s="1">
        <v>1.1499999999999999</v>
      </c>
      <c r="E77" s="6">
        <v>41556.270299999996</v>
      </c>
      <c r="G77" s="5">
        <v>1</v>
      </c>
      <c r="H77" s="1" t="s">
        <v>61</v>
      </c>
      <c r="I77" s="1">
        <v>1.17</v>
      </c>
      <c r="J77" s="6">
        <v>40788.268600000003</v>
      </c>
    </row>
    <row r="78" spans="2:15" ht="24">
      <c r="B78" s="5">
        <v>2</v>
      </c>
      <c r="C78" s="1" t="s">
        <v>62</v>
      </c>
      <c r="D78" s="1">
        <v>0.95</v>
      </c>
      <c r="E78" s="6">
        <v>34482.433599999997</v>
      </c>
      <c r="G78" s="5">
        <v>2</v>
      </c>
      <c r="H78" s="1" t="s">
        <v>62</v>
      </c>
      <c r="I78" s="1">
        <v>0.98</v>
      </c>
      <c r="J78" s="6">
        <v>34130.927799999998</v>
      </c>
    </row>
    <row r="79" spans="2:15" ht="24">
      <c r="B79" s="5">
        <v>3</v>
      </c>
      <c r="C79" s="1" t="s">
        <v>63</v>
      </c>
      <c r="D79" s="1">
        <v>4.78</v>
      </c>
      <c r="E79" s="6">
        <v>172834.73879999999</v>
      </c>
      <c r="G79" s="5">
        <v>3</v>
      </c>
      <c r="H79" s="1" t="s">
        <v>63</v>
      </c>
      <c r="I79" s="1">
        <v>4.92</v>
      </c>
      <c r="J79" s="6">
        <v>171873.65030000001</v>
      </c>
    </row>
    <row r="80" spans="2:15" ht="24">
      <c r="B80" s="5">
        <v>4</v>
      </c>
      <c r="C80" s="1" t="s">
        <v>64</v>
      </c>
      <c r="D80" s="1">
        <v>1.76</v>
      </c>
      <c r="E80" s="6">
        <v>63589.236299999997</v>
      </c>
      <c r="G80" s="5">
        <v>4</v>
      </c>
      <c r="H80" s="1" t="s">
        <v>64</v>
      </c>
      <c r="I80" s="1">
        <v>1.84</v>
      </c>
      <c r="J80" s="6">
        <v>64477.223700000002</v>
      </c>
    </row>
    <row r="81" spans="2:15" ht="24">
      <c r="B81" s="7">
        <v>5</v>
      </c>
      <c r="C81" s="8" t="s">
        <v>65</v>
      </c>
      <c r="D81" s="8">
        <v>2.37</v>
      </c>
      <c r="E81" s="9">
        <v>85634.240000000005</v>
      </c>
      <c r="G81" s="7">
        <v>5</v>
      </c>
      <c r="H81" s="8" t="s">
        <v>65</v>
      </c>
      <c r="I81" s="8">
        <v>2.09</v>
      </c>
      <c r="J81" s="9">
        <v>73228.318299999999</v>
      </c>
    </row>
    <row r="82" spans="2:15">
      <c r="B82">
        <v>1.5</v>
      </c>
      <c r="C82" s="10" t="s">
        <v>3</v>
      </c>
      <c r="D82" s="10" t="s">
        <v>4</v>
      </c>
      <c r="G82">
        <v>1.5</v>
      </c>
      <c r="H82" s="10" t="s">
        <v>3</v>
      </c>
      <c r="I82" s="10" t="s">
        <v>6</v>
      </c>
    </row>
    <row r="83" spans="2:15">
      <c r="B83" s="2"/>
      <c r="C83" s="3" t="s">
        <v>0</v>
      </c>
      <c r="D83" s="3" t="s">
        <v>1</v>
      </c>
      <c r="E83" s="4" t="s">
        <v>2</v>
      </c>
      <c r="G83" s="2"/>
      <c r="H83" s="3" t="s">
        <v>0</v>
      </c>
      <c r="I83" s="3" t="s">
        <v>1</v>
      </c>
      <c r="J83" s="4" t="s">
        <v>2</v>
      </c>
      <c r="L83" s="14" t="s">
        <v>37</v>
      </c>
      <c r="M83" t="s">
        <v>4</v>
      </c>
      <c r="N83" t="s">
        <v>6</v>
      </c>
      <c r="O83" t="s">
        <v>36</v>
      </c>
    </row>
    <row r="84" spans="2:15" ht="24">
      <c r="B84" s="5">
        <v>1</v>
      </c>
      <c r="C84" s="1" t="s">
        <v>61</v>
      </c>
      <c r="D84" s="1">
        <v>1.1399999999999999</v>
      </c>
      <c r="E84" s="6">
        <v>24350.7166</v>
      </c>
      <c r="G84" s="5">
        <v>1</v>
      </c>
      <c r="H84" s="1" t="s">
        <v>61</v>
      </c>
      <c r="I84" s="1">
        <v>0.99</v>
      </c>
      <c r="J84" s="6">
        <v>23953.122299999999</v>
      </c>
      <c r="L84" s="1" t="s">
        <v>56</v>
      </c>
      <c r="M84">
        <f>(E91-E84)</f>
        <v>14872.9571</v>
      </c>
      <c r="N84">
        <f>(J91-J84)</f>
        <v>16764.785700000004</v>
      </c>
      <c r="O84">
        <f>(N84-M84)/J91</f>
        <v>4.646183197820488E-2</v>
      </c>
    </row>
    <row r="85" spans="2:15" ht="24">
      <c r="B85" s="5">
        <v>2</v>
      </c>
      <c r="C85" s="1" t="s">
        <v>62</v>
      </c>
      <c r="D85" s="1">
        <v>1.01</v>
      </c>
      <c r="E85" s="6">
        <v>21544.705900000001</v>
      </c>
      <c r="G85" s="5">
        <v>2</v>
      </c>
      <c r="H85" s="1" t="s">
        <v>62</v>
      </c>
      <c r="I85" s="1">
        <v>0.88</v>
      </c>
      <c r="J85" s="6">
        <v>21251.7039</v>
      </c>
      <c r="L85" s="1" t="s">
        <v>57</v>
      </c>
      <c r="M85">
        <f>(E92-E85)</f>
        <v>11242.952299999997</v>
      </c>
      <c r="N85">
        <f>(J92-J85)</f>
        <v>12807.775000000001</v>
      </c>
      <c r="O85">
        <f>(N85-M85)/J92</f>
        <v>4.5943823879231578E-2</v>
      </c>
    </row>
    <row r="86" spans="2:15" ht="24">
      <c r="B86" s="5">
        <v>3</v>
      </c>
      <c r="C86" s="1" t="s">
        <v>63</v>
      </c>
      <c r="D86" s="1">
        <v>5.82</v>
      </c>
      <c r="E86" s="6">
        <v>123845.0336</v>
      </c>
      <c r="G86" s="5">
        <v>3</v>
      </c>
      <c r="H86" s="1" t="s">
        <v>63</v>
      </c>
      <c r="I86" s="1">
        <v>5.15</v>
      </c>
      <c r="J86" s="6">
        <v>124303.7277</v>
      </c>
      <c r="L86" s="1" t="s">
        <v>58</v>
      </c>
      <c r="M86">
        <f>(E93-E86)</f>
        <v>39414.593900000007</v>
      </c>
      <c r="N86">
        <f>(J93-J86)</f>
        <v>47414.674799999993</v>
      </c>
      <c r="O86">
        <f>(N86-M86)/J93</f>
        <v>4.658837249548712E-2</v>
      </c>
    </row>
    <row r="87" spans="2:15" ht="24">
      <c r="B87" s="5">
        <v>4</v>
      </c>
      <c r="C87" s="1" t="s">
        <v>64</v>
      </c>
      <c r="D87" s="1">
        <v>2.15</v>
      </c>
      <c r="E87" s="6">
        <v>45727.5769</v>
      </c>
      <c r="G87" s="5">
        <v>4</v>
      </c>
      <c r="H87" s="1" t="s">
        <v>64</v>
      </c>
      <c r="I87" s="1">
        <v>1.93</v>
      </c>
      <c r="J87" s="6">
        <v>46709.242700000003</v>
      </c>
      <c r="L87" s="1" t="s">
        <v>59</v>
      </c>
      <c r="M87">
        <f>(E94-E87)</f>
        <v>14127.010699999999</v>
      </c>
      <c r="N87">
        <f>(J94-J87)</f>
        <v>17759.535899999995</v>
      </c>
      <c r="O87">
        <f>(N87-M87)/J94</f>
        <v>5.6345494344451512E-2</v>
      </c>
    </row>
    <row r="88" spans="2:15" ht="24">
      <c r="B88" s="7">
        <v>5</v>
      </c>
      <c r="C88" s="8" t="s">
        <v>65</v>
      </c>
      <c r="D88" s="8">
        <v>2.87</v>
      </c>
      <c r="E88" s="9">
        <v>61112.916299999997</v>
      </c>
      <c r="G88" s="7">
        <v>5</v>
      </c>
      <c r="H88" s="8" t="s">
        <v>65</v>
      </c>
      <c r="I88" s="8">
        <v>2.04</v>
      </c>
      <c r="J88" s="9">
        <v>49326.058900000004</v>
      </c>
      <c r="L88" s="8" t="s">
        <v>60</v>
      </c>
      <c r="M88">
        <f>(E95-E88)</f>
        <v>20787.198900000003</v>
      </c>
      <c r="N88">
        <f>(J95-J88)</f>
        <v>23981.2647</v>
      </c>
      <c r="O88">
        <f>(N88-M88)/J95</f>
        <v>4.3570896373578652E-2</v>
      </c>
    </row>
    <row r="89" spans="2:15">
      <c r="B89">
        <v>1.5</v>
      </c>
      <c r="C89" s="10" t="s">
        <v>5</v>
      </c>
      <c r="D89" s="10" t="s">
        <v>4</v>
      </c>
      <c r="G89">
        <v>1.5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61</v>
      </c>
      <c r="D91" s="1">
        <v>1.25</v>
      </c>
      <c r="E91" s="6">
        <v>39223.673699999999</v>
      </c>
      <c r="G91" s="5">
        <v>1</v>
      </c>
      <c r="H91" s="1" t="s">
        <v>61</v>
      </c>
      <c r="I91" s="1">
        <v>1.17</v>
      </c>
      <c r="J91" s="6">
        <v>40717.908000000003</v>
      </c>
    </row>
    <row r="92" spans="2:15" ht="24">
      <c r="B92" s="5">
        <v>2</v>
      </c>
      <c r="C92" s="1" t="s">
        <v>62</v>
      </c>
      <c r="D92" s="1">
        <v>1.04</v>
      </c>
      <c r="E92" s="6">
        <v>32787.658199999998</v>
      </c>
      <c r="G92" s="5">
        <v>2</v>
      </c>
      <c r="H92" s="1" t="s">
        <v>62</v>
      </c>
      <c r="I92" s="1">
        <v>0.97</v>
      </c>
      <c r="J92" s="6">
        <v>34059.478900000002</v>
      </c>
    </row>
    <row r="93" spans="2:15" ht="24">
      <c r="B93" s="5">
        <v>3</v>
      </c>
      <c r="C93" s="1" t="s">
        <v>63</v>
      </c>
      <c r="D93" s="1">
        <v>5.2</v>
      </c>
      <c r="E93" s="6">
        <v>163259.6275</v>
      </c>
      <c r="G93" s="5">
        <v>3</v>
      </c>
      <c r="H93" s="1" t="s">
        <v>63</v>
      </c>
      <c r="I93" s="1">
        <v>4.92</v>
      </c>
      <c r="J93" s="6">
        <v>171718.4025</v>
      </c>
    </row>
    <row r="94" spans="2:15" ht="24">
      <c r="B94" s="5">
        <v>4</v>
      </c>
      <c r="C94" s="1" t="s">
        <v>64</v>
      </c>
      <c r="D94" s="1">
        <v>1.91</v>
      </c>
      <c r="E94" s="6">
        <v>59854.587599999999</v>
      </c>
      <c r="G94" s="5">
        <v>4</v>
      </c>
      <c r="H94" s="1" t="s">
        <v>64</v>
      </c>
      <c r="I94" s="1">
        <v>1.85</v>
      </c>
      <c r="J94" s="6">
        <v>64468.778599999998</v>
      </c>
    </row>
    <row r="95" spans="2:15" ht="24">
      <c r="B95" s="7">
        <v>5</v>
      </c>
      <c r="C95" s="8" t="s">
        <v>65</v>
      </c>
      <c r="D95" s="8">
        <v>2.61</v>
      </c>
      <c r="E95" s="9">
        <v>81900.1152</v>
      </c>
      <c r="G95" s="7">
        <v>5</v>
      </c>
      <c r="H95" s="8" t="s">
        <v>65</v>
      </c>
      <c r="I95" s="8">
        <v>2.1</v>
      </c>
      <c r="J95" s="9">
        <v>73307.323600000003</v>
      </c>
    </row>
    <row r="96" spans="2:15">
      <c r="B96">
        <v>1.75</v>
      </c>
      <c r="C96" s="10" t="s">
        <v>3</v>
      </c>
      <c r="D96" s="10" t="s">
        <v>4</v>
      </c>
      <c r="G96">
        <v>1.75</v>
      </c>
      <c r="H96" s="10" t="s">
        <v>3</v>
      </c>
      <c r="I96" s="10" t="s">
        <v>6</v>
      </c>
    </row>
    <row r="97" spans="2:15">
      <c r="B97" s="2"/>
      <c r="C97" s="3" t="s">
        <v>0</v>
      </c>
      <c r="D97" s="3" t="s">
        <v>1</v>
      </c>
      <c r="E97" s="4" t="s">
        <v>2</v>
      </c>
      <c r="G97" s="2"/>
      <c r="H97" s="3" t="s">
        <v>0</v>
      </c>
      <c r="I97" s="3" t="s">
        <v>1</v>
      </c>
      <c r="J97" s="4" t="s">
        <v>2</v>
      </c>
      <c r="L97" s="14" t="s">
        <v>37</v>
      </c>
      <c r="M97" t="s">
        <v>4</v>
      </c>
      <c r="N97" t="s">
        <v>6</v>
      </c>
      <c r="O97" t="s">
        <v>36</v>
      </c>
    </row>
    <row r="98" spans="2:15" ht="24">
      <c r="B98" s="5">
        <v>1</v>
      </c>
      <c r="C98" s="1" t="s">
        <v>61</v>
      </c>
      <c r="D98" s="1">
        <v>1.1399999999999999</v>
      </c>
      <c r="E98" s="6">
        <v>22346.077600000001</v>
      </c>
      <c r="G98" s="5">
        <v>1</v>
      </c>
      <c r="H98" s="1" t="s">
        <v>61</v>
      </c>
      <c r="I98" s="1">
        <v>0.99</v>
      </c>
      <c r="J98" s="6">
        <v>23811.420300000002</v>
      </c>
      <c r="L98" s="1" t="s">
        <v>56</v>
      </c>
      <c r="M98">
        <f>(E105-E98)</f>
        <v>12810.461200000002</v>
      </c>
      <c r="N98">
        <f>(J105-J98)</f>
        <v>17128.764899999998</v>
      </c>
      <c r="O98">
        <f>(N98-M98)/J105</f>
        <v>0.10547836261375772</v>
      </c>
    </row>
    <row r="99" spans="2:15" ht="24">
      <c r="B99" s="5">
        <v>2</v>
      </c>
      <c r="C99" s="1" t="s">
        <v>62</v>
      </c>
      <c r="D99" s="1">
        <v>1.02</v>
      </c>
      <c r="E99" s="6">
        <v>20043.877499999999</v>
      </c>
      <c r="G99" s="5">
        <v>2</v>
      </c>
      <c r="H99" s="1" t="s">
        <v>62</v>
      </c>
      <c r="I99" s="1">
        <v>0.88</v>
      </c>
      <c r="J99" s="6">
        <v>21107.5867</v>
      </c>
      <c r="L99" s="1" t="s">
        <v>57</v>
      </c>
      <c r="M99">
        <f>(E106-E99)</f>
        <v>9892.4335000000028</v>
      </c>
      <c r="N99">
        <f>(J106-J99)</f>
        <v>13055.885399999999</v>
      </c>
      <c r="O99">
        <f>(N99-M99)/J106</f>
        <v>9.2597493918072704E-2</v>
      </c>
    </row>
    <row r="100" spans="2:15" ht="24">
      <c r="B100" s="5">
        <v>3</v>
      </c>
      <c r="C100" s="1" t="s">
        <v>63</v>
      </c>
      <c r="D100" s="1">
        <v>5.8</v>
      </c>
      <c r="E100" s="6">
        <v>113759.3639</v>
      </c>
      <c r="G100" s="5">
        <v>3</v>
      </c>
      <c r="H100" s="1" t="s">
        <v>63</v>
      </c>
      <c r="I100" s="1">
        <v>5.16</v>
      </c>
      <c r="J100" s="6">
        <v>123700.76760000001</v>
      </c>
      <c r="L100" s="1" t="s">
        <v>58</v>
      </c>
      <c r="M100">
        <f>(E107-E100)</f>
        <v>32447.514200000005</v>
      </c>
      <c r="N100">
        <f>(J107-J100)</f>
        <v>48674.405199999994</v>
      </c>
      <c r="O100">
        <f>(N100-M100)/J107</f>
        <v>9.413705428929374E-2</v>
      </c>
    </row>
    <row r="101" spans="2:15" ht="24">
      <c r="B101" s="5">
        <v>4</v>
      </c>
      <c r="C101" s="1" t="s">
        <v>64</v>
      </c>
      <c r="D101" s="1">
        <v>2.12</v>
      </c>
      <c r="E101" s="6">
        <v>41673.979599999999</v>
      </c>
      <c r="G101" s="5">
        <v>4</v>
      </c>
      <c r="H101" s="1" t="s">
        <v>64</v>
      </c>
      <c r="I101" s="1">
        <v>1.93</v>
      </c>
      <c r="J101" s="6">
        <v>46263.54</v>
      </c>
      <c r="L101" s="1" t="s">
        <v>59</v>
      </c>
      <c r="M101">
        <f>(E108-E101)</f>
        <v>11648.347600000001</v>
      </c>
      <c r="N101">
        <f>(J108-J101)</f>
        <v>18323.126100000001</v>
      </c>
      <c r="O101">
        <f>(N101-M101)/J108</f>
        <v>0.10334607594801987</v>
      </c>
    </row>
    <row r="102" spans="2:15" ht="24">
      <c r="B102" s="7">
        <v>5</v>
      </c>
      <c r="C102" s="8" t="s">
        <v>65</v>
      </c>
      <c r="D102" s="8">
        <v>2.92</v>
      </c>
      <c r="E102" s="9">
        <v>57316.720800000003</v>
      </c>
      <c r="G102" s="7">
        <v>5</v>
      </c>
      <c r="H102" s="8" t="s">
        <v>65</v>
      </c>
      <c r="I102" s="8">
        <v>2.04</v>
      </c>
      <c r="J102" s="9">
        <v>48952.486900000004</v>
      </c>
      <c r="L102" s="8" t="s">
        <v>60</v>
      </c>
      <c r="M102">
        <f>(E109-E102)</f>
        <v>17975.971199999993</v>
      </c>
      <c r="N102">
        <f>(J109-J102)</f>
        <v>24550.333299999998</v>
      </c>
      <c r="O102">
        <f>(N102-M102)/J109</f>
        <v>8.9443671441602798E-2</v>
      </c>
    </row>
    <row r="103" spans="2:15">
      <c r="B103">
        <v>1.75</v>
      </c>
      <c r="C103" s="10" t="s">
        <v>5</v>
      </c>
      <c r="D103" s="10" t="s">
        <v>4</v>
      </c>
      <c r="G103">
        <v>1.75</v>
      </c>
      <c r="H103" s="10" t="s">
        <v>5</v>
      </c>
      <c r="I103" s="10" t="s">
        <v>6</v>
      </c>
    </row>
    <row r="104" spans="2:15">
      <c r="B104" s="2"/>
      <c r="C104" s="3" t="s">
        <v>0</v>
      </c>
      <c r="D104" s="3" t="s">
        <v>1</v>
      </c>
      <c r="E104" s="4" t="s">
        <v>2</v>
      </c>
      <c r="G104" s="2"/>
      <c r="H104" s="3" t="s">
        <v>0</v>
      </c>
      <c r="I104" s="3" t="s">
        <v>1</v>
      </c>
      <c r="J104" s="4" t="s">
        <v>2</v>
      </c>
    </row>
    <row r="105" spans="2:15" ht="24">
      <c r="B105" s="5">
        <v>1</v>
      </c>
      <c r="C105" s="1" t="s">
        <v>61</v>
      </c>
      <c r="D105" s="1">
        <v>1.24</v>
      </c>
      <c r="E105" s="6">
        <v>35156.538800000002</v>
      </c>
      <c r="G105" s="5">
        <v>1</v>
      </c>
      <c r="H105" s="1" t="s">
        <v>61</v>
      </c>
      <c r="I105" s="1">
        <v>1.17</v>
      </c>
      <c r="J105" s="6">
        <v>40940.1852</v>
      </c>
    </row>
    <row r="106" spans="2:15" ht="24">
      <c r="B106" s="5">
        <v>2</v>
      </c>
      <c r="C106" s="1" t="s">
        <v>62</v>
      </c>
      <c r="D106" s="1">
        <v>1.06</v>
      </c>
      <c r="E106" s="6">
        <v>29936.311000000002</v>
      </c>
      <c r="G106" s="5">
        <v>2</v>
      </c>
      <c r="H106" s="1" t="s">
        <v>62</v>
      </c>
      <c r="I106" s="1">
        <v>0.97</v>
      </c>
      <c r="J106" s="6">
        <v>34163.472099999999</v>
      </c>
    </row>
    <row r="107" spans="2:15" ht="24">
      <c r="B107" s="5">
        <v>3</v>
      </c>
      <c r="C107" s="1" t="s">
        <v>63</v>
      </c>
      <c r="D107" s="1">
        <v>5.16</v>
      </c>
      <c r="E107" s="6">
        <v>146206.8781</v>
      </c>
      <c r="G107" s="5">
        <v>3</v>
      </c>
      <c r="H107" s="1" t="s">
        <v>63</v>
      </c>
      <c r="I107" s="1">
        <v>4.92</v>
      </c>
      <c r="J107" s="6">
        <v>172375.1728</v>
      </c>
    </row>
    <row r="108" spans="2:15" ht="24">
      <c r="B108" s="5">
        <v>4</v>
      </c>
      <c r="C108" s="1" t="s">
        <v>64</v>
      </c>
      <c r="D108" s="1">
        <v>1.88</v>
      </c>
      <c r="E108" s="6">
        <v>53322.3272</v>
      </c>
      <c r="G108" s="5">
        <v>4</v>
      </c>
      <c r="H108" s="1" t="s">
        <v>64</v>
      </c>
      <c r="I108" s="1">
        <v>1.84</v>
      </c>
      <c r="J108" s="6">
        <v>64586.666100000002</v>
      </c>
    </row>
    <row r="109" spans="2:15" ht="24">
      <c r="B109" s="7">
        <v>5</v>
      </c>
      <c r="C109" s="8" t="s">
        <v>65</v>
      </c>
      <c r="D109" s="8">
        <v>2.66</v>
      </c>
      <c r="E109" s="9">
        <v>75292.691999999995</v>
      </c>
      <c r="G109" s="7">
        <v>5</v>
      </c>
      <c r="H109" s="8" t="s">
        <v>65</v>
      </c>
      <c r="I109" s="8">
        <v>2.1</v>
      </c>
      <c r="J109" s="9">
        <v>73502.820200000002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73F6-8191-4F0D-A516-946A22549D5E}">
  <dimension ref="C4:BG67"/>
  <sheetViews>
    <sheetView topLeftCell="D1" zoomScale="85" zoomScaleNormal="85" workbookViewId="0">
      <selection activeCell="AE23" sqref="AE23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9" max="29" width="18.6640625" customWidth="1"/>
    <col min="32" max="32" width="12" bestFit="1" customWidth="1"/>
    <col min="49" max="49" width="12" bestFit="1" customWidth="1"/>
  </cols>
  <sheetData>
    <row r="4" spans="3:21">
      <c r="C4" t="s">
        <v>38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56</v>
      </c>
      <c r="D6">
        <v>-6.5781959763622881E-3</v>
      </c>
      <c r="E6">
        <v>-1.3029653864835579E-2</v>
      </c>
      <c r="F6">
        <v>-1.9043782229295432E-2</v>
      </c>
      <c r="G6">
        <v>-2.8813895953972265E-2</v>
      </c>
      <c r="H6">
        <v>-2.3717139582584888E-2</v>
      </c>
      <c r="I6">
        <v>-1.3806186755410135E-2</v>
      </c>
      <c r="J6">
        <v>2.9635997564043066E-2</v>
      </c>
    </row>
    <row r="7" spans="3:21">
      <c r="C7" t="s">
        <v>57</v>
      </c>
      <c r="D7">
        <v>-4.6264234129932864E-3</v>
      </c>
      <c r="E7">
        <v>-9.1848817723876389E-3</v>
      </c>
      <c r="F7">
        <v>-1.2467636839310186E-2</v>
      </c>
      <c r="G7">
        <v>-1.9513087775773104E-2</v>
      </c>
      <c r="H7">
        <v>-1.5935032400107813E-2</v>
      </c>
      <c r="I7">
        <v>-8.8696278477352619E-3</v>
      </c>
      <c r="J7">
        <v>2.8392935273157668E-2</v>
      </c>
    </row>
    <row r="8" spans="3:21">
      <c r="C8" t="s">
        <v>58</v>
      </c>
      <c r="D8">
        <v>-3.3584717359285694E-3</v>
      </c>
      <c r="E8">
        <v>-8.6597567713153408E-3</v>
      </c>
      <c r="F8">
        <v>-1.0709396761975704E-2</v>
      </c>
      <c r="G8">
        <v>-1.5476082560531098E-2</v>
      </c>
      <c r="H8">
        <v>-1.0995263607278091E-2</v>
      </c>
      <c r="I8">
        <v>-2.7206770076656475E-3</v>
      </c>
      <c r="J8">
        <v>3.6545892100671926E-2</v>
      </c>
    </row>
    <row r="9" spans="3:21">
      <c r="C9" t="s">
        <v>59</v>
      </c>
      <c r="D9">
        <v>-1.5706135750358569E-4</v>
      </c>
      <c r="E9">
        <v>-5.5260905461527957E-3</v>
      </c>
      <c r="F9">
        <v>-5.3562452421723195E-3</v>
      </c>
      <c r="G9">
        <v>-5.5749710153831294E-3</v>
      </c>
      <c r="H9">
        <v>-1.8448758877276572E-3</v>
      </c>
      <c r="I9">
        <v>4.0612016446427883E-3</v>
      </c>
      <c r="J9">
        <v>4.7362145218184014E-2</v>
      </c>
    </row>
    <row r="10" spans="3:21">
      <c r="C10" t="s">
        <v>60</v>
      </c>
      <c r="D10">
        <v>-3.119487238447106E-3</v>
      </c>
      <c r="E10">
        <v>-8.3971905047593668E-3</v>
      </c>
      <c r="F10">
        <v>-1.1437544291218467E-2</v>
      </c>
      <c r="G10">
        <v>-1.3449523073043999E-2</v>
      </c>
      <c r="H10">
        <v>-1.087330345488381E-2</v>
      </c>
      <c r="I10">
        <v>-5.7270419314026924E-3</v>
      </c>
      <c r="J10">
        <v>3.2209129413001338E-2</v>
      </c>
    </row>
    <row r="12" spans="3:21">
      <c r="C12" t="s">
        <v>39</v>
      </c>
      <c r="L12" t="s">
        <v>41</v>
      </c>
      <c r="U12" t="s">
        <v>44</v>
      </c>
    </row>
    <row r="13" spans="3:21">
      <c r="D13">
        <v>0.25</v>
      </c>
      <c r="E13">
        <v>0.5</v>
      </c>
      <c r="F13">
        <v>0.75</v>
      </c>
      <c r="G13">
        <v>1</v>
      </c>
      <c r="H13">
        <v>1.25</v>
      </c>
      <c r="I13">
        <v>1.5</v>
      </c>
      <c r="J13">
        <v>1.75</v>
      </c>
      <c r="M13">
        <v>0.25</v>
      </c>
      <c r="N13">
        <v>0.5</v>
      </c>
      <c r="O13">
        <v>0.75</v>
      </c>
      <c r="P13">
        <v>1</v>
      </c>
      <c r="Q13">
        <v>1.25</v>
      </c>
      <c r="R13">
        <v>1.5</v>
      </c>
      <c r="S13">
        <v>1.75</v>
      </c>
      <c r="U13">
        <f>_xlfn.T.INV.2T(0.05,2)</f>
        <v>4.3026527297494637</v>
      </c>
    </row>
    <row r="14" spans="3:21">
      <c r="C14" t="s">
        <v>56</v>
      </c>
      <c r="D14">
        <v>-6.0063541517276922E-3</v>
      </c>
      <c r="E14">
        <v>-3.0347842650806376E-3</v>
      </c>
      <c r="F14">
        <v>-1.2611686275021796E-3</v>
      </c>
      <c r="G14">
        <v>2.4663879320548786E-3</v>
      </c>
      <c r="H14">
        <v>2.3720784824935694E-2</v>
      </c>
      <c r="I14">
        <v>7.2278569889185504E-2</v>
      </c>
      <c r="J14">
        <v>0.11212559331165667</v>
      </c>
      <c r="L14" t="s">
        <v>56</v>
      </c>
      <c r="M14">
        <f t="shared" ref="M14:S18" si="0">AVERAGE(D6,D14,D22)</f>
        <v>-4.2358866235757226E-3</v>
      </c>
      <c r="N14">
        <f t="shared" si="0"/>
        <v>-5.8609878885850153E-3</v>
      </c>
      <c r="O14">
        <f t="shared" si="0"/>
        <v>-6.5733079609085606E-3</v>
      </c>
      <c r="P14">
        <f t="shared" si="0"/>
        <v>-9.6448283539725937E-3</v>
      </c>
      <c r="Q14">
        <f t="shared" si="0"/>
        <v>1.4655217401090626E-3</v>
      </c>
      <c r="R14">
        <f t="shared" si="0"/>
        <v>3.4978071703993419E-2</v>
      </c>
      <c r="S14">
        <f t="shared" si="0"/>
        <v>8.2413317829819144E-2</v>
      </c>
    </row>
    <row r="15" spans="3:21">
      <c r="C15" t="s">
        <v>57</v>
      </c>
      <c r="D15">
        <v>-3.233470261322507E-3</v>
      </c>
      <c r="E15">
        <v>-2.1537378173645703E-3</v>
      </c>
      <c r="F15">
        <v>-1.6968075485511726E-3</v>
      </c>
      <c r="G15">
        <v>8.857156313314396E-5</v>
      </c>
      <c r="H15">
        <v>1.8146638098209596E-2</v>
      </c>
      <c r="I15">
        <v>5.571027341776618E-2</v>
      </c>
      <c r="J15">
        <v>8.9354914809342115E-2</v>
      </c>
      <c r="L15" t="s">
        <v>57</v>
      </c>
      <c r="M15">
        <f t="shared" si="0"/>
        <v>-1.9163822672130001E-3</v>
      </c>
      <c r="N15">
        <f t="shared" si="0"/>
        <v>-2.9526334168959896E-3</v>
      </c>
      <c r="O15">
        <f t="shared" si="0"/>
        <v>-3.5540619070965917E-3</v>
      </c>
      <c r="P15">
        <f t="shared" si="0"/>
        <v>-5.3809687788684652E-3</v>
      </c>
      <c r="Q15">
        <f t="shared" si="0"/>
        <v>3.7526302308135092E-3</v>
      </c>
      <c r="R15">
        <f t="shared" si="0"/>
        <v>3.0928156483087499E-2</v>
      </c>
      <c r="S15">
        <f t="shared" si="0"/>
        <v>7.0115114666857492E-2</v>
      </c>
    </row>
    <row r="16" spans="3:21">
      <c r="C16" t="s">
        <v>58</v>
      </c>
      <c r="D16">
        <v>-9.3520022601279659E-3</v>
      </c>
      <c r="E16">
        <v>-8.5409933808709953E-4</v>
      </c>
      <c r="F16">
        <v>1.5491809142832032E-3</v>
      </c>
      <c r="G16">
        <v>6.1106527264722594E-3</v>
      </c>
      <c r="H16">
        <v>2.7005906712058582E-2</v>
      </c>
      <c r="I16">
        <v>6.4381846662430853E-2</v>
      </c>
      <c r="J16">
        <v>9.4813861558832674E-2</v>
      </c>
      <c r="L16" t="s">
        <v>58</v>
      </c>
      <c r="M16">
        <f t="shared" si="0"/>
        <v>-3.8997032844865771E-3</v>
      </c>
      <c r="N16">
        <f t="shared" si="0"/>
        <v>-2.8183545905043454E-3</v>
      </c>
      <c r="O16">
        <f t="shared" si="0"/>
        <v>-2.062276861168548E-3</v>
      </c>
      <c r="P16">
        <f t="shared" si="0"/>
        <v>-2.321970887850089E-3</v>
      </c>
      <c r="Q16">
        <f t="shared" si="0"/>
        <v>8.6498468812881077E-3</v>
      </c>
      <c r="R16">
        <f t="shared" si="0"/>
        <v>3.6083180716750769E-2</v>
      </c>
      <c r="S16">
        <f t="shared" si="0"/>
        <v>7.5165602649599442E-2</v>
      </c>
    </row>
    <row r="17" spans="3:59">
      <c r="C17" t="s">
        <v>59</v>
      </c>
      <c r="D17">
        <v>-9.0116625029786294E-3</v>
      </c>
      <c r="E17">
        <v>-4.8366438062155719E-4</v>
      </c>
      <c r="F17">
        <v>2.9978950393172101E-3</v>
      </c>
      <c r="G17">
        <v>1.0065017557313663E-2</v>
      </c>
      <c r="H17">
        <v>3.1473870631558876E-2</v>
      </c>
      <c r="I17">
        <v>6.5425262416120261E-2</v>
      </c>
      <c r="J17">
        <v>9.9818607110907162E-2</v>
      </c>
      <c r="L17" t="s">
        <v>66</v>
      </c>
      <c r="M17">
        <f t="shared" si="0"/>
        <v>-2.0455345315907708E-4</v>
      </c>
      <c r="N17">
        <f t="shared" si="0"/>
        <v>-7.725897346086948E-4</v>
      </c>
      <c r="O17">
        <f t="shared" si="0"/>
        <v>1.1925642615171338E-3</v>
      </c>
      <c r="P17">
        <f t="shared" si="0"/>
        <v>4.7518430220004834E-3</v>
      </c>
      <c r="Q17">
        <f t="shared" si="0"/>
        <v>1.599310497868173E-2</v>
      </c>
      <c r="R17">
        <f t="shared" si="0"/>
        <v>4.1943986135071519E-2</v>
      </c>
      <c r="S17">
        <f t="shared" si="0"/>
        <v>8.3508942759037016E-2</v>
      </c>
    </row>
    <row r="18" spans="3:59">
      <c r="C18" t="s">
        <v>60</v>
      </c>
      <c r="D18">
        <v>-1.0262309612652001E-2</v>
      </c>
      <c r="E18">
        <v>-3.5694085773680832E-4</v>
      </c>
      <c r="F18">
        <v>1.723596363799247E-3</v>
      </c>
      <c r="G18">
        <v>9.9156856754004912E-3</v>
      </c>
      <c r="H18">
        <v>2.5331917844701124E-2</v>
      </c>
      <c r="I18">
        <v>5.8020099808491467E-2</v>
      </c>
      <c r="J18">
        <v>9.1992344537216761E-2</v>
      </c>
      <c r="L18" t="s">
        <v>67</v>
      </c>
      <c r="M18">
        <f t="shared" si="0"/>
        <v>-2.0812719862592132E-3</v>
      </c>
      <c r="N18">
        <f t="shared" si="0"/>
        <v>-3.0060983332660571E-3</v>
      </c>
      <c r="O18">
        <f t="shared" si="0"/>
        <v>-3.1083794081382451E-3</v>
      </c>
      <c r="P18">
        <f t="shared" si="0"/>
        <v>-5.4316919017678678E-4</v>
      </c>
      <c r="Q18">
        <f t="shared" si="0"/>
        <v>8.0399266190918171E-3</v>
      </c>
      <c r="R18">
        <f t="shared" si="0"/>
        <v>3.1954651416889142E-2</v>
      </c>
      <c r="S18">
        <f t="shared" si="0"/>
        <v>7.1215048463940292E-2</v>
      </c>
    </row>
    <row r="20" spans="3:59">
      <c r="C20" t="s">
        <v>40</v>
      </c>
      <c r="L20" t="s">
        <v>42</v>
      </c>
      <c r="U20" t="s">
        <v>43</v>
      </c>
    </row>
    <row r="21" spans="3:59">
      <c r="D21">
        <v>0.25</v>
      </c>
      <c r="E21">
        <v>0.5</v>
      </c>
      <c r="F21">
        <v>0.75</v>
      </c>
      <c r="G21">
        <v>1</v>
      </c>
      <c r="H21">
        <v>1.25</v>
      </c>
      <c r="I21">
        <v>1.5</v>
      </c>
      <c r="J21">
        <v>1.75</v>
      </c>
      <c r="M21">
        <v>0.25</v>
      </c>
      <c r="N21">
        <v>0.5</v>
      </c>
      <c r="O21">
        <v>0.75</v>
      </c>
      <c r="P21">
        <v>1</v>
      </c>
      <c r="Q21">
        <v>1.25</v>
      </c>
      <c r="R21">
        <v>1.5</v>
      </c>
      <c r="S21">
        <v>1.75</v>
      </c>
      <c r="V21">
        <v>0.25</v>
      </c>
      <c r="W21">
        <v>0.5</v>
      </c>
      <c r="X21">
        <v>0.75</v>
      </c>
      <c r="Y21">
        <v>1</v>
      </c>
      <c r="Z21">
        <v>1.25</v>
      </c>
      <c r="AA21">
        <v>1.5</v>
      </c>
      <c r="AB21">
        <v>1.75</v>
      </c>
    </row>
    <row r="22" spans="3:59">
      <c r="C22" t="s">
        <v>56</v>
      </c>
      <c r="D22">
        <v>-1.2310974263718953E-4</v>
      </c>
      <c r="E22">
        <v>-1.5185255358388286E-3</v>
      </c>
      <c r="F22">
        <v>5.8502697407192858E-4</v>
      </c>
      <c r="G22">
        <v>-2.5869770400003909E-3</v>
      </c>
      <c r="H22">
        <v>4.3929199779763816E-3</v>
      </c>
      <c r="I22">
        <v>4.646183197820488E-2</v>
      </c>
      <c r="J22">
        <v>0.10547836261375772</v>
      </c>
      <c r="L22" t="s">
        <v>56</v>
      </c>
      <c r="M22">
        <f t="shared" ref="M22:S26" si="1">_xlfn.STDEV.S(D6,D14,D22)/SQRT(3)</f>
        <v>2.0630035564993777E-3</v>
      </c>
      <c r="N22">
        <f t="shared" si="1"/>
        <v>3.6109596620469112E-3</v>
      </c>
      <c r="O22">
        <f t="shared" si="1"/>
        <v>6.2579724061576645E-3</v>
      </c>
      <c r="P22">
        <f t="shared" si="1"/>
        <v>9.6949125640756681E-3</v>
      </c>
      <c r="Q22">
        <f t="shared" si="1"/>
        <v>1.3772150804621512E-2</v>
      </c>
      <c r="R22">
        <f t="shared" si="1"/>
        <v>2.5505253669041605E-2</v>
      </c>
      <c r="S22">
        <f t="shared" si="1"/>
        <v>2.6458335610383094E-2</v>
      </c>
      <c r="U22" t="s">
        <v>56</v>
      </c>
      <c r="V22" t="b">
        <f t="shared" ref="V22:AB26" si="2">IF(ABS(M14/M22)&gt;$U$13,M14/M22,FALSE)</f>
        <v>0</v>
      </c>
      <c r="W22" t="b">
        <f t="shared" si="2"/>
        <v>0</v>
      </c>
      <c r="X22" t="b">
        <f t="shared" si="2"/>
        <v>0</v>
      </c>
      <c r="Y22" t="b">
        <f t="shared" si="2"/>
        <v>0</v>
      </c>
      <c r="Z22" t="b">
        <f t="shared" si="2"/>
        <v>0</v>
      </c>
      <c r="AA22" t="b">
        <f t="shared" si="2"/>
        <v>0</v>
      </c>
      <c r="AB22" t="b">
        <f t="shared" si="2"/>
        <v>0</v>
      </c>
      <c r="AC22" s="16" t="s">
        <v>14</v>
      </c>
    </row>
    <row r="23" spans="3:59">
      <c r="C23" t="s">
        <v>57</v>
      </c>
      <c r="D23">
        <v>2.1107468726767934E-3</v>
      </c>
      <c r="E23">
        <v>2.4807193390642404E-3</v>
      </c>
      <c r="F23">
        <v>3.5022586665715847E-3</v>
      </c>
      <c r="G23">
        <v>3.2816098760345669E-3</v>
      </c>
      <c r="H23">
        <v>9.0462849943387449E-3</v>
      </c>
      <c r="I23">
        <v>4.5943823879231578E-2</v>
      </c>
      <c r="J23">
        <v>9.2597493918072704E-2</v>
      </c>
      <c r="L23" t="s">
        <v>57</v>
      </c>
      <c r="M23">
        <f t="shared" si="1"/>
        <v>2.0533230345547615E-3</v>
      </c>
      <c r="N23">
        <f t="shared" si="1"/>
        <v>3.3911766864954031E-3</v>
      </c>
      <c r="O23">
        <f t="shared" si="1"/>
        <v>4.7027097129012643E-3</v>
      </c>
      <c r="P23">
        <f t="shared" si="1"/>
        <v>7.1259259965265522E-3</v>
      </c>
      <c r="Q23">
        <f t="shared" si="1"/>
        <v>1.0188345491385651E-2</v>
      </c>
      <c r="R23">
        <f t="shared" si="1"/>
        <v>2.009762516964958E-2</v>
      </c>
      <c r="S23">
        <f t="shared" si="1"/>
        <v>2.0882079796156541E-2</v>
      </c>
      <c r="U23" t="s">
        <v>57</v>
      </c>
      <c r="V23" t="b">
        <f t="shared" si="2"/>
        <v>0</v>
      </c>
      <c r="W23" t="b">
        <f t="shared" si="2"/>
        <v>0</v>
      </c>
      <c r="X23" t="b">
        <f t="shared" si="2"/>
        <v>0</v>
      </c>
      <c r="Y23" t="b">
        <f t="shared" si="2"/>
        <v>0</v>
      </c>
      <c r="Z23" t="b">
        <f t="shared" si="2"/>
        <v>0</v>
      </c>
      <c r="AA23" t="b">
        <f t="shared" si="2"/>
        <v>0</v>
      </c>
      <c r="AB23" t="b">
        <f t="shared" si="2"/>
        <v>0</v>
      </c>
      <c r="AC23" s="16" t="s">
        <v>20</v>
      </c>
    </row>
    <row r="24" spans="3:59">
      <c r="C24" t="s">
        <v>58</v>
      </c>
      <c r="D24">
        <v>1.0113641425968051E-3</v>
      </c>
      <c r="E24">
        <v>1.0587923378894025E-3</v>
      </c>
      <c r="F24">
        <v>2.9733852641868567E-3</v>
      </c>
      <c r="G24">
        <v>2.3995171705085703E-3</v>
      </c>
      <c r="H24">
        <v>9.9388975390838318E-3</v>
      </c>
      <c r="I24">
        <v>4.658837249548712E-2</v>
      </c>
      <c r="J24">
        <v>9.413705428929374E-2</v>
      </c>
      <c r="L24" t="s">
        <v>58</v>
      </c>
      <c r="M24">
        <f t="shared" si="1"/>
        <v>3.0038608207409237E-3</v>
      </c>
      <c r="N24">
        <f t="shared" si="1"/>
        <v>2.9724441805520163E-3</v>
      </c>
      <c r="O24">
        <f t="shared" si="1"/>
        <v>4.3430634902785889E-3</v>
      </c>
      <c r="P24">
        <f t="shared" si="1"/>
        <v>6.6637357441029664E-3</v>
      </c>
      <c r="Q24">
        <f t="shared" si="1"/>
        <v>1.0988910699861342E-2</v>
      </c>
      <c r="R24">
        <f t="shared" si="1"/>
        <v>2.0070346795334558E-2</v>
      </c>
      <c r="S24">
        <f t="shared" si="1"/>
        <v>1.9310843665172803E-2</v>
      </c>
      <c r="U24" t="s">
        <v>58</v>
      </c>
      <c r="V24" t="b">
        <f t="shared" si="2"/>
        <v>0</v>
      </c>
      <c r="W24" t="b">
        <f t="shared" si="2"/>
        <v>0</v>
      </c>
      <c r="X24" t="b">
        <f t="shared" si="2"/>
        <v>0</v>
      </c>
      <c r="Y24" t="b">
        <f t="shared" si="2"/>
        <v>0</v>
      </c>
      <c r="Z24" t="b">
        <f t="shared" si="2"/>
        <v>0</v>
      </c>
      <c r="AA24" t="b">
        <f t="shared" si="2"/>
        <v>0</v>
      </c>
      <c r="AB24" t="b">
        <f t="shared" si="2"/>
        <v>0</v>
      </c>
      <c r="AC24" s="16" t="s">
        <v>17</v>
      </c>
    </row>
    <row r="25" spans="3:59">
      <c r="C25" t="s">
        <v>59</v>
      </c>
      <c r="D25">
        <v>8.5550635010049839E-3</v>
      </c>
      <c r="E25">
        <v>3.6919857229482681E-3</v>
      </c>
      <c r="F25">
        <v>5.9360429874065106E-3</v>
      </c>
      <c r="G25">
        <v>9.7654825240709175E-3</v>
      </c>
      <c r="H25">
        <v>1.8350320192213974E-2</v>
      </c>
      <c r="I25">
        <v>5.6345494344451512E-2</v>
      </c>
      <c r="J25">
        <v>0.10334607594801987</v>
      </c>
      <c r="L25" t="s">
        <v>66</v>
      </c>
      <c r="M25">
        <f t="shared" si="1"/>
        <v>5.071132590428587E-3</v>
      </c>
      <c r="N25">
        <f t="shared" si="1"/>
        <v>2.6649478369424979E-3</v>
      </c>
      <c r="O25">
        <f t="shared" si="1"/>
        <v>3.3824723589866096E-3</v>
      </c>
      <c r="P25">
        <f t="shared" si="1"/>
        <v>5.1641309830748987E-3</v>
      </c>
      <c r="Q25">
        <f t="shared" si="1"/>
        <v>9.6902367545259691E-3</v>
      </c>
      <c r="R25">
        <f t="shared" si="1"/>
        <v>1.912188595667301E-2</v>
      </c>
      <c r="S25">
        <f t="shared" si="1"/>
        <v>1.8102062391191449E-2</v>
      </c>
      <c r="U25" t="s">
        <v>66</v>
      </c>
      <c r="V25" t="b">
        <f t="shared" si="2"/>
        <v>0</v>
      </c>
      <c r="W25" t="b">
        <f t="shared" si="2"/>
        <v>0</v>
      </c>
      <c r="X25" t="b">
        <f t="shared" si="2"/>
        <v>0</v>
      </c>
      <c r="Y25" t="b">
        <f t="shared" si="2"/>
        <v>0</v>
      </c>
      <c r="Z25" t="b">
        <f t="shared" si="2"/>
        <v>0</v>
      </c>
      <c r="AA25" t="b">
        <f t="shared" si="2"/>
        <v>0</v>
      </c>
      <c r="AB25">
        <f t="shared" si="2"/>
        <v>4.613228092710191</v>
      </c>
      <c r="AC25" s="16" t="s">
        <v>22</v>
      </c>
    </row>
    <row r="26" spans="3:59">
      <c r="C26" t="s">
        <v>60</v>
      </c>
      <c r="D26">
        <v>7.137980892321468E-3</v>
      </c>
      <c r="E26">
        <v>-2.6416363730199534E-4</v>
      </c>
      <c r="F26">
        <v>3.8880970300448459E-4</v>
      </c>
      <c r="G26">
        <v>1.9043298271131479E-3</v>
      </c>
      <c r="H26">
        <v>9.661165467458141E-3</v>
      </c>
      <c r="I26">
        <v>4.3570896373578652E-2</v>
      </c>
      <c r="J26">
        <v>8.9443671441602798E-2</v>
      </c>
      <c r="L26" t="s">
        <v>67</v>
      </c>
      <c r="M26">
        <f t="shared" si="1"/>
        <v>5.0497836784286826E-3</v>
      </c>
      <c r="N26">
        <f t="shared" si="1"/>
        <v>2.6956791354752789E-3</v>
      </c>
      <c r="O26">
        <f t="shared" si="1"/>
        <v>4.1823699260352173E-3</v>
      </c>
      <c r="P26">
        <f t="shared" si="1"/>
        <v>6.8550694998743599E-3</v>
      </c>
      <c r="Q26">
        <f t="shared" si="1"/>
        <v>1.0482935719389691E-2</v>
      </c>
      <c r="R26">
        <f t="shared" si="1"/>
        <v>1.9297041052727049E-2</v>
      </c>
      <c r="S26">
        <f t="shared" si="1"/>
        <v>1.9516832259986763E-2</v>
      </c>
      <c r="U26" t="s">
        <v>67</v>
      </c>
      <c r="V26" t="b">
        <f t="shared" si="2"/>
        <v>0</v>
      </c>
      <c r="W26" t="b">
        <f t="shared" si="2"/>
        <v>0</v>
      </c>
      <c r="X26" t="b">
        <f t="shared" si="2"/>
        <v>0</v>
      </c>
      <c r="Y26" t="b">
        <f t="shared" si="2"/>
        <v>0</v>
      </c>
      <c r="Z26" t="b">
        <f t="shared" si="2"/>
        <v>0</v>
      </c>
      <c r="AA26" t="b">
        <f t="shared" si="2"/>
        <v>0</v>
      </c>
      <c r="AB26" t="b">
        <f t="shared" si="2"/>
        <v>0</v>
      </c>
      <c r="AC26" s="16" t="s">
        <v>13</v>
      </c>
    </row>
    <row r="30" spans="3:59">
      <c r="U30" s="31" t="s">
        <v>54</v>
      </c>
      <c r="AE30" t="s">
        <v>38</v>
      </c>
      <c r="AO30" t="s">
        <v>39</v>
      </c>
      <c r="AY30" t="s">
        <v>40</v>
      </c>
    </row>
    <row r="31" spans="3:59">
      <c r="U31" s="18" t="s">
        <v>52</v>
      </c>
      <c r="V31" s="19"/>
      <c r="W31" s="19"/>
      <c r="X31" s="19"/>
      <c r="Y31" s="19"/>
      <c r="Z31" s="19"/>
      <c r="AA31" s="19"/>
      <c r="AB31" s="19"/>
      <c r="AC31" s="20"/>
      <c r="AE31" s="18" t="s">
        <v>52</v>
      </c>
      <c r="AF31" s="19"/>
      <c r="AG31" s="19"/>
      <c r="AH31" s="19"/>
      <c r="AI31" s="19"/>
      <c r="AJ31" s="19"/>
      <c r="AK31" s="19"/>
      <c r="AL31" s="19"/>
      <c r="AM31" s="20"/>
      <c r="AO31" s="18" t="s">
        <v>52</v>
      </c>
      <c r="AP31" s="19"/>
      <c r="AQ31" s="19"/>
      <c r="AR31" s="19"/>
      <c r="AS31" s="19"/>
      <c r="AT31" s="19"/>
      <c r="AU31" s="19"/>
      <c r="AV31" s="19"/>
      <c r="AW31" s="20"/>
      <c r="AY31" s="18" t="s">
        <v>52</v>
      </c>
      <c r="AZ31" s="19"/>
      <c r="BA31" s="19"/>
      <c r="BB31" s="19"/>
      <c r="BC31" s="19"/>
      <c r="BD31" s="19"/>
      <c r="BE31" s="19"/>
      <c r="BF31" s="19"/>
      <c r="BG31" s="20"/>
    </row>
    <row r="32" spans="3:59">
      <c r="U32" s="21"/>
      <c r="V32" s="10">
        <v>0.25</v>
      </c>
      <c r="W32" s="10">
        <v>0.5</v>
      </c>
      <c r="X32" s="10">
        <v>0.75</v>
      </c>
      <c r="Y32" s="10">
        <v>1</v>
      </c>
      <c r="Z32" s="10">
        <v>1.25</v>
      </c>
      <c r="AA32" s="10">
        <v>1.5</v>
      </c>
      <c r="AB32" s="10">
        <v>1.75</v>
      </c>
      <c r="AC32" s="22"/>
      <c r="AE32" s="21"/>
      <c r="AF32" s="10">
        <v>0.25</v>
      </c>
      <c r="AG32" s="10">
        <v>0.5</v>
      </c>
      <c r="AH32" s="10">
        <v>0.75</v>
      </c>
      <c r="AI32" s="10">
        <v>1</v>
      </c>
      <c r="AJ32" s="10">
        <v>1.25</v>
      </c>
      <c r="AK32" s="10">
        <v>1.5</v>
      </c>
      <c r="AL32" s="10">
        <v>1.75</v>
      </c>
      <c r="AM32" s="22"/>
      <c r="AO32" s="21"/>
      <c r="AP32" s="10">
        <v>0.25</v>
      </c>
      <c r="AQ32" s="10">
        <v>0.5</v>
      </c>
      <c r="AR32" s="10">
        <v>0.75</v>
      </c>
      <c r="AS32" s="10">
        <v>1</v>
      </c>
      <c r="AT32" s="10">
        <v>1.25</v>
      </c>
      <c r="AU32" s="10">
        <v>1.5</v>
      </c>
      <c r="AV32" s="10">
        <v>1.75</v>
      </c>
      <c r="AW32" s="22"/>
      <c r="AY32" s="21"/>
      <c r="AZ32" s="10">
        <v>0.25</v>
      </c>
      <c r="BA32" s="10">
        <v>0.5</v>
      </c>
      <c r="BB32" s="10">
        <v>0.75</v>
      </c>
      <c r="BC32" s="10">
        <v>1</v>
      </c>
      <c r="BD32" s="10">
        <v>1.25</v>
      </c>
      <c r="BE32" s="10">
        <v>1.5</v>
      </c>
      <c r="BF32" s="10">
        <v>1.75</v>
      </c>
      <c r="BG32" s="22"/>
    </row>
    <row r="33" spans="21:59">
      <c r="U33" s="21" t="s">
        <v>32</v>
      </c>
      <c r="V33" s="10">
        <f t="shared" ref="V33:AB33" si="3">M18*2</f>
        <v>-4.1625439725184264E-3</v>
      </c>
      <c r="W33" s="10">
        <f t="shared" si="3"/>
        <v>-6.0121966665321143E-3</v>
      </c>
      <c r="X33" s="10">
        <f t="shared" si="3"/>
        <v>-6.2167588162764902E-3</v>
      </c>
      <c r="Y33" s="10">
        <f t="shared" si="3"/>
        <v>-1.0863383803535736E-3</v>
      </c>
      <c r="Z33" s="10">
        <f t="shared" si="3"/>
        <v>1.6079853238183634E-2</v>
      </c>
      <c r="AA33" s="10">
        <f t="shared" si="3"/>
        <v>6.3909302833778284E-2</v>
      </c>
      <c r="AB33" s="10">
        <f t="shared" si="3"/>
        <v>0.14243009692788058</v>
      </c>
      <c r="AC33" s="23" t="s">
        <v>13</v>
      </c>
      <c r="AE33" s="21" t="s">
        <v>32</v>
      </c>
      <c r="AF33" s="10">
        <f t="shared" ref="AF33:AL33" si="4">D10*2</f>
        <v>-6.238974476894212E-3</v>
      </c>
      <c r="AG33" s="10">
        <f t="shared" si="4"/>
        <v>-1.6794381009518734E-2</v>
      </c>
      <c r="AH33" s="10">
        <f t="shared" si="4"/>
        <v>-2.2875088582436934E-2</v>
      </c>
      <c r="AI33" s="10">
        <f t="shared" si="4"/>
        <v>-2.6899046146087999E-2</v>
      </c>
      <c r="AJ33" s="10">
        <f t="shared" si="4"/>
        <v>-2.1746606909767621E-2</v>
      </c>
      <c r="AK33" s="10">
        <f t="shared" si="4"/>
        <v>-1.1454083862805385E-2</v>
      </c>
      <c r="AL33" s="10">
        <f t="shared" si="4"/>
        <v>6.4418258826002675E-2</v>
      </c>
      <c r="AM33" s="23" t="s">
        <v>13</v>
      </c>
      <c r="AO33" s="21" t="s">
        <v>32</v>
      </c>
      <c r="AP33" s="10">
        <f>D26*2</f>
        <v>1.4275961784642936E-2</v>
      </c>
      <c r="AQ33" s="10">
        <f t="shared" ref="AQ33:AV33" si="5">E18*2</f>
        <v>-7.1388171547361664E-4</v>
      </c>
      <c r="AR33" s="10">
        <f t="shared" si="5"/>
        <v>3.447192727598494E-3</v>
      </c>
      <c r="AS33" s="10">
        <f t="shared" si="5"/>
        <v>1.9831371350800982E-2</v>
      </c>
      <c r="AT33" s="10">
        <f t="shared" si="5"/>
        <v>5.0663835689402248E-2</v>
      </c>
      <c r="AU33" s="10">
        <f t="shared" si="5"/>
        <v>0.11604019961698293</v>
      </c>
      <c r="AV33" s="10">
        <f t="shared" si="5"/>
        <v>0.18398468907443352</v>
      </c>
      <c r="AW33" s="23" t="s">
        <v>13</v>
      </c>
      <c r="AY33" s="21" t="s">
        <v>32</v>
      </c>
      <c r="AZ33" s="10">
        <f t="shared" ref="AZ33:BF33" si="6">N18*2</f>
        <v>-6.0121966665321143E-3</v>
      </c>
      <c r="BA33" s="10">
        <f t="shared" si="6"/>
        <v>-6.2167588162764902E-3</v>
      </c>
      <c r="BB33" s="10">
        <f t="shared" si="6"/>
        <v>-1.0863383803535736E-3</v>
      </c>
      <c r="BC33" s="10">
        <f t="shared" si="6"/>
        <v>1.6079853238183634E-2</v>
      </c>
      <c r="BD33" s="10">
        <f t="shared" si="6"/>
        <v>6.3909302833778284E-2</v>
      </c>
      <c r="BE33" s="10">
        <f t="shared" si="6"/>
        <v>0.14243009692788058</v>
      </c>
      <c r="BF33" s="10">
        <f t="shared" si="6"/>
        <v>0</v>
      </c>
      <c r="BG33" s="23" t="s">
        <v>13</v>
      </c>
    </row>
    <row r="34" spans="21:59">
      <c r="U34" s="21" t="s">
        <v>33</v>
      </c>
      <c r="V34" s="10" t="e">
        <f>#REF!*2</f>
        <v>#REF!</v>
      </c>
      <c r="W34" s="10" t="e">
        <f>#REF!*2</f>
        <v>#REF!</v>
      </c>
      <c r="X34" s="10" t="e">
        <f>#REF!*2</f>
        <v>#REF!</v>
      </c>
      <c r="Y34" s="10" t="e">
        <f>#REF!*2</f>
        <v>#REF!</v>
      </c>
      <c r="Z34" s="10" t="e">
        <f>#REF!*2</f>
        <v>#REF!</v>
      </c>
      <c r="AA34" s="10" t="e">
        <f>#REF!*2</f>
        <v>#REF!</v>
      </c>
      <c r="AB34" s="10" t="e">
        <f>#REF!*2</f>
        <v>#REF!</v>
      </c>
      <c r="AC34" s="23" t="s">
        <v>23</v>
      </c>
      <c r="AE34" s="21" t="s">
        <v>33</v>
      </c>
      <c r="AF34" s="10" t="e">
        <f>#REF!*2</f>
        <v>#REF!</v>
      </c>
      <c r="AG34" s="10" t="e">
        <f>#REF!*2</f>
        <v>#REF!</v>
      </c>
      <c r="AH34" s="10" t="e">
        <f>#REF!*2</f>
        <v>#REF!</v>
      </c>
      <c r="AI34" s="10" t="e">
        <f>#REF!*2</f>
        <v>#REF!</v>
      </c>
      <c r="AJ34" s="10" t="e">
        <f>#REF!*2</f>
        <v>#REF!</v>
      </c>
      <c r="AK34" s="10" t="e">
        <f>#REF!*2</f>
        <v>#REF!</v>
      </c>
      <c r="AL34" s="10" t="e">
        <f>#REF!*2</f>
        <v>#REF!</v>
      </c>
      <c r="AM34" s="23" t="s">
        <v>23</v>
      </c>
      <c r="AO34" s="21" t="s">
        <v>33</v>
      </c>
      <c r="AP34" s="10" t="e">
        <f>#REF!*2</f>
        <v>#REF!</v>
      </c>
      <c r="AQ34" s="10" t="e">
        <f>#REF!*2</f>
        <v>#REF!</v>
      </c>
      <c r="AR34" s="10" t="e">
        <f>#REF!*2</f>
        <v>#REF!</v>
      </c>
      <c r="AS34" s="10" t="e">
        <f>#REF!*2</f>
        <v>#REF!</v>
      </c>
      <c r="AT34" s="10" t="e">
        <f>#REF!*2</f>
        <v>#REF!</v>
      </c>
      <c r="AU34" s="10" t="e">
        <f>#REF!*2</f>
        <v>#REF!</v>
      </c>
      <c r="AV34" s="10" t="e">
        <f>#REF!*2</f>
        <v>#REF!</v>
      </c>
      <c r="AW34" s="23" t="s">
        <v>23</v>
      </c>
      <c r="AY34" s="21" t="s">
        <v>33</v>
      </c>
      <c r="AZ34" s="10" t="e">
        <f>#REF!*2</f>
        <v>#REF!</v>
      </c>
      <c r="BA34" s="10" t="e">
        <f>#REF!*2</f>
        <v>#REF!</v>
      </c>
      <c r="BB34" s="10" t="e">
        <f>#REF!*2</f>
        <v>#REF!</v>
      </c>
      <c r="BC34" s="10" t="e">
        <f>#REF!*2</f>
        <v>#REF!</v>
      </c>
      <c r="BD34" s="10" t="e">
        <f>#REF!*2</f>
        <v>#REF!</v>
      </c>
      <c r="BE34" s="10" t="e">
        <f>#REF!*2</f>
        <v>#REF!</v>
      </c>
      <c r="BF34" s="10" t="e">
        <f>#REF!*2</f>
        <v>#REF!</v>
      </c>
      <c r="BG34" s="23" t="s">
        <v>23</v>
      </c>
    </row>
    <row r="35" spans="21:59">
      <c r="U35" s="21" t="s">
        <v>34</v>
      </c>
      <c r="V35" s="10" t="e">
        <f>#REF!*2</f>
        <v>#REF!</v>
      </c>
      <c r="W35" s="10" t="e">
        <f>#REF!*2</f>
        <v>#REF!</v>
      </c>
      <c r="X35" s="10" t="e">
        <f>#REF!*2</f>
        <v>#REF!</v>
      </c>
      <c r="Y35" s="10" t="e">
        <f>#REF!*2</f>
        <v>#REF!</v>
      </c>
      <c r="Z35" s="10" t="e">
        <f>#REF!*2</f>
        <v>#REF!</v>
      </c>
      <c r="AA35" s="10" t="e">
        <f>#REF!*2</f>
        <v>#REF!</v>
      </c>
      <c r="AB35" s="10" t="e">
        <f>#REF!*2</f>
        <v>#REF!</v>
      </c>
      <c r="AC35" s="23" t="s">
        <v>24</v>
      </c>
      <c r="AE35" s="21" t="s">
        <v>34</v>
      </c>
      <c r="AF35" s="10" t="e">
        <f>#REF!*2</f>
        <v>#REF!</v>
      </c>
      <c r="AG35" s="10" t="e">
        <f>#REF!*2</f>
        <v>#REF!</v>
      </c>
      <c r="AH35" s="10" t="e">
        <f>#REF!*2</f>
        <v>#REF!</v>
      </c>
      <c r="AI35" s="10" t="e">
        <f>#REF!*2</f>
        <v>#REF!</v>
      </c>
      <c r="AJ35" s="10" t="e">
        <f>#REF!*2</f>
        <v>#REF!</v>
      </c>
      <c r="AK35" s="10" t="e">
        <f>#REF!*2</f>
        <v>#REF!</v>
      </c>
      <c r="AL35" s="10" t="e">
        <f>#REF!*2</f>
        <v>#REF!</v>
      </c>
      <c r="AM35" s="23" t="s">
        <v>24</v>
      </c>
      <c r="AO35" s="21" t="s">
        <v>34</v>
      </c>
      <c r="AP35" s="10" t="e">
        <f>#REF!*2</f>
        <v>#REF!</v>
      </c>
      <c r="AQ35" s="10" t="e">
        <f>#REF!*2</f>
        <v>#REF!</v>
      </c>
      <c r="AR35" s="10" t="e">
        <f>#REF!*2</f>
        <v>#REF!</v>
      </c>
      <c r="AS35" s="10" t="e">
        <f>#REF!*2</f>
        <v>#REF!</v>
      </c>
      <c r="AT35" s="10" t="e">
        <f>#REF!*2</f>
        <v>#REF!</v>
      </c>
      <c r="AU35" s="10" t="e">
        <f>#REF!*2</f>
        <v>#REF!</v>
      </c>
      <c r="AV35" s="10" t="e">
        <f>#REF!*2</f>
        <v>#REF!</v>
      </c>
      <c r="AW35" s="23" t="s">
        <v>24</v>
      </c>
      <c r="AY35" s="21" t="s">
        <v>34</v>
      </c>
      <c r="AZ35" s="10" t="e">
        <f>#REF!*2</f>
        <v>#REF!</v>
      </c>
      <c r="BA35" s="10" t="e">
        <f>#REF!*2</f>
        <v>#REF!</v>
      </c>
      <c r="BB35" s="10" t="e">
        <f>#REF!*2</f>
        <v>#REF!</v>
      </c>
      <c r="BC35" s="10" t="e">
        <f>#REF!*2</f>
        <v>#REF!</v>
      </c>
      <c r="BD35" s="10" t="e">
        <f>#REF!*2</f>
        <v>#REF!</v>
      </c>
      <c r="BE35" s="10" t="e">
        <f>#REF!*2</f>
        <v>#REF!</v>
      </c>
      <c r="BF35" s="10" t="e">
        <f>#REF!*2</f>
        <v>#REF!</v>
      </c>
      <c r="BG35" s="23" t="s">
        <v>24</v>
      </c>
    </row>
    <row r="36" spans="21:59">
      <c r="U36" s="21"/>
      <c r="V36" s="10"/>
      <c r="W36" s="10"/>
      <c r="X36" s="10"/>
      <c r="Y36" s="10"/>
      <c r="Z36" s="10"/>
      <c r="AA36" s="10"/>
      <c r="AB36" s="24"/>
      <c r="AC36" s="25"/>
      <c r="AE36" s="21"/>
      <c r="AF36" s="10"/>
      <c r="AG36" s="10"/>
      <c r="AH36" s="10"/>
      <c r="AI36" s="10"/>
      <c r="AJ36" s="10"/>
      <c r="AK36" s="10"/>
      <c r="AL36" s="24"/>
      <c r="AM36" s="25"/>
      <c r="AO36" s="21"/>
      <c r="AP36" s="10"/>
      <c r="AQ36" s="10"/>
      <c r="AR36" s="10"/>
      <c r="AS36" s="10"/>
      <c r="AT36" s="10"/>
      <c r="AU36" s="10"/>
      <c r="AV36" s="24"/>
      <c r="AW36" s="25"/>
      <c r="AY36" s="21"/>
      <c r="AZ36" s="10"/>
      <c r="BA36" s="10"/>
      <c r="BB36" s="10"/>
      <c r="BC36" s="10"/>
      <c r="BD36" s="10"/>
      <c r="BE36" s="10"/>
      <c r="BF36" s="24"/>
      <c r="BG36" s="25"/>
    </row>
    <row r="37" spans="21:59">
      <c r="U37" s="21" t="s">
        <v>50</v>
      </c>
      <c r="V37" s="10"/>
      <c r="W37" s="10"/>
      <c r="X37" s="10"/>
      <c r="Y37" s="10"/>
      <c r="Z37" s="10"/>
      <c r="AA37" s="10"/>
      <c r="AB37" s="10"/>
      <c r="AC37" s="22"/>
      <c r="AE37" s="21" t="s">
        <v>50</v>
      </c>
      <c r="AF37" s="10"/>
      <c r="AG37" s="10"/>
      <c r="AH37" s="10"/>
      <c r="AI37" s="10"/>
      <c r="AJ37" s="10"/>
      <c r="AK37" s="10"/>
      <c r="AL37" s="10"/>
      <c r="AM37" s="22"/>
      <c r="AO37" s="21" t="s">
        <v>50</v>
      </c>
      <c r="AP37" s="10"/>
      <c r="AQ37" s="10"/>
      <c r="AR37" s="10"/>
      <c r="AS37" s="10"/>
      <c r="AT37" s="10"/>
      <c r="AU37" s="10"/>
      <c r="AV37" s="10"/>
      <c r="AW37" s="22"/>
      <c r="AY37" s="21" t="s">
        <v>50</v>
      </c>
      <c r="AZ37" s="10"/>
      <c r="BA37" s="10"/>
      <c r="BB37" s="10"/>
      <c r="BC37" s="10"/>
      <c r="BD37" s="10"/>
      <c r="BE37" s="10"/>
      <c r="BF37" s="10"/>
      <c r="BG37" s="22"/>
    </row>
    <row r="38" spans="21:59">
      <c r="U38" s="21"/>
      <c r="V38" s="10">
        <v>0.25</v>
      </c>
      <c r="W38" s="10">
        <v>0.5</v>
      </c>
      <c r="X38" s="10">
        <v>0.75</v>
      </c>
      <c r="Y38" s="10">
        <v>1</v>
      </c>
      <c r="Z38" s="10">
        <v>1.25</v>
      </c>
      <c r="AA38" s="10">
        <v>1.5</v>
      </c>
      <c r="AB38" s="10">
        <v>1.75</v>
      </c>
      <c r="AC38" s="22"/>
      <c r="AE38" s="21"/>
      <c r="AF38" s="10">
        <v>0.25</v>
      </c>
      <c r="AG38" s="10">
        <v>0.5</v>
      </c>
      <c r="AH38" s="10">
        <v>0.75</v>
      </c>
      <c r="AI38" s="10">
        <v>1</v>
      </c>
      <c r="AJ38" s="10">
        <v>1.25</v>
      </c>
      <c r="AK38" s="10">
        <v>1.5</v>
      </c>
      <c r="AL38" s="10">
        <v>1.75</v>
      </c>
      <c r="AM38" s="22"/>
      <c r="AO38" s="21"/>
      <c r="AP38" s="10">
        <v>0.25</v>
      </c>
      <c r="AQ38" s="10">
        <v>0.5</v>
      </c>
      <c r="AR38" s="10">
        <v>0.75</v>
      </c>
      <c r="AS38" s="10">
        <v>1</v>
      </c>
      <c r="AT38" s="10">
        <v>1.25</v>
      </c>
      <c r="AU38" s="10">
        <v>1.5</v>
      </c>
      <c r="AV38" s="10">
        <v>1.75</v>
      </c>
      <c r="AW38" s="22"/>
      <c r="AY38" s="21"/>
      <c r="AZ38" s="10">
        <v>0.25</v>
      </c>
      <c r="BA38" s="10">
        <v>0.5</v>
      </c>
      <c r="BB38" s="10">
        <v>0.75</v>
      </c>
      <c r="BC38" s="10">
        <v>1</v>
      </c>
      <c r="BD38" s="10">
        <v>1.25</v>
      </c>
      <c r="BE38" s="10">
        <v>1.5</v>
      </c>
      <c r="BF38" s="10">
        <v>1.75</v>
      </c>
      <c r="BG38" s="22"/>
    </row>
    <row r="39" spans="21:59">
      <c r="U39" s="21" t="s">
        <v>32</v>
      </c>
      <c r="V39" s="10">
        <f t="shared" ref="V39:AB39" si="7">$V$49*(1-EXP(-$X$49*V38))</f>
        <v>3.5996977197246785E-3</v>
      </c>
      <c r="W39" s="10">
        <f t="shared" si="7"/>
        <v>6.1262573599327325E-3</v>
      </c>
      <c r="X39" s="10">
        <f t="shared" si="7"/>
        <v>7.8996017106401882E-3</v>
      </c>
      <c r="Y39" s="10">
        <f t="shared" si="7"/>
        <v>9.1442785178447363E-3</v>
      </c>
      <c r="Z39" s="10">
        <f t="shared" si="7"/>
        <v>1.0017893590842191E-2</v>
      </c>
      <c r="AA39" s="10">
        <f t="shared" si="7"/>
        <v>1.0631067461641986E-2</v>
      </c>
      <c r="AB39" s="10">
        <f t="shared" si="7"/>
        <v>1.1061442586170889E-2</v>
      </c>
      <c r="AC39" s="23" t="s">
        <v>13</v>
      </c>
      <c r="AE39" s="21" t="s">
        <v>32</v>
      </c>
      <c r="AF39" s="10">
        <f>$AF49*(1-EXP(-$AH$49*AF38))</f>
        <v>2.3679858286189703E-3</v>
      </c>
      <c r="AG39" s="10">
        <f t="shared" ref="AG39:AL39" si="8">$AF$49*(1-EXP(-$AH$49*AG38))</f>
        <v>4.0317915792268347E-3</v>
      </c>
      <c r="AH39" s="10">
        <f t="shared" si="8"/>
        <v>5.2008228894227498E-3</v>
      </c>
      <c r="AI39" s="10">
        <f t="shared" si="8"/>
        <v>6.0222133694827493E-3</v>
      </c>
      <c r="AJ39" s="10">
        <f t="shared" si="8"/>
        <v>6.5993427541697399E-3</v>
      </c>
      <c r="AK39" s="10">
        <f t="shared" si="8"/>
        <v>7.0048482168637493E-3</v>
      </c>
      <c r="AL39" s="10">
        <f t="shared" si="8"/>
        <v>7.2897664425469987E-3</v>
      </c>
      <c r="AM39" s="23" t="s">
        <v>13</v>
      </c>
      <c r="AO39" s="21" t="s">
        <v>32</v>
      </c>
      <c r="AP39" s="10">
        <f>$AP$49*(1-EXP(-$AR$49*AP38))</f>
        <v>4.4776972188064574E-3</v>
      </c>
      <c r="AQ39" s="10">
        <f t="shared" ref="AQ39:AV39" si="9">$AP$49*(1-EXP(-$AR$49*AQ38))</f>
        <v>7.3727929807591644E-3</v>
      </c>
      <c r="AR39" s="10">
        <f t="shared" si="9"/>
        <v>9.2446434121982619E-3</v>
      </c>
      <c r="AS39" s="10">
        <f t="shared" si="9"/>
        <v>1.0454905291520506E-2</v>
      </c>
      <c r="AT39" s="10">
        <f t="shared" si="9"/>
        <v>1.1237411090028402E-2</v>
      </c>
      <c r="AU39" s="10">
        <f t="shared" si="9"/>
        <v>1.1743347313551682E-2</v>
      </c>
      <c r="AV39" s="10">
        <f t="shared" si="9"/>
        <v>1.2070464969115504E-2</v>
      </c>
      <c r="AW39" s="23" t="s">
        <v>13</v>
      </c>
      <c r="AY39" s="21" t="s">
        <v>32</v>
      </c>
      <c r="AZ39" s="10">
        <f>$AZ$49*(1-EXP(-$BB$49*AZ38))</f>
        <v>3.5996977197246785E-3</v>
      </c>
      <c r="BA39" s="10">
        <f t="shared" ref="BA39:BF39" si="10">$AZ$49*(1-EXP(-$BB$49*BA38))</f>
        <v>6.1262573599327325E-3</v>
      </c>
      <c r="BB39" s="10">
        <f t="shared" si="10"/>
        <v>7.8996017106401882E-3</v>
      </c>
      <c r="BC39" s="10">
        <f t="shared" si="10"/>
        <v>9.1442785178447363E-3</v>
      </c>
      <c r="BD39" s="10">
        <f t="shared" si="10"/>
        <v>1.0017893590842191E-2</v>
      </c>
      <c r="BE39" s="10">
        <f t="shared" si="10"/>
        <v>1.0631067461641986E-2</v>
      </c>
      <c r="BF39" s="10">
        <f t="shared" si="10"/>
        <v>1.1061442586170889E-2</v>
      </c>
      <c r="BG39" s="23" t="s">
        <v>13</v>
      </c>
    </row>
    <row r="40" spans="21:59">
      <c r="U40" s="21" t="s">
        <v>33</v>
      </c>
      <c r="V40" s="10">
        <f t="shared" ref="V40:AB40" si="11">$V$50*(1-EXP(-$X$50*V39))</f>
        <v>4.62515151374749E-3</v>
      </c>
      <c r="W40" s="10">
        <f t="shared" si="11"/>
        <v>7.8111203006393081E-3</v>
      </c>
      <c r="X40" s="10">
        <f t="shared" si="11"/>
        <v>1.0018042716497732E-2</v>
      </c>
      <c r="Y40" s="10">
        <f t="shared" si="11"/>
        <v>1.1552792958037716E-2</v>
      </c>
      <c r="Z40" s="10">
        <f t="shared" si="11"/>
        <v>1.2623042118786516E-2</v>
      </c>
      <c r="AA40" s="10">
        <f t="shared" si="11"/>
        <v>1.3370818590231141E-2</v>
      </c>
      <c r="AB40" s="10">
        <f t="shared" si="11"/>
        <v>1.3893994838782142E-2</v>
      </c>
      <c r="AC40" s="23" t="s">
        <v>23</v>
      </c>
      <c r="AE40" s="21" t="s">
        <v>33</v>
      </c>
      <c r="AF40" s="10">
        <f>$AF50*(1-EXP(-$AH$50*AF38))</f>
        <v>9.2600289218910913E-3</v>
      </c>
      <c r="AG40" s="10">
        <f t="shared" ref="AG40:AL40" si="12">$AF50*(1-EXP(-$AH$50*AG38))</f>
        <v>9.2600306480046524E-3</v>
      </c>
      <c r="AH40" s="10">
        <f t="shared" si="12"/>
        <v>9.2600306480049733E-3</v>
      </c>
      <c r="AI40" s="10">
        <f t="shared" si="12"/>
        <v>9.2600306480049733E-3</v>
      </c>
      <c r="AJ40" s="10">
        <f t="shared" si="12"/>
        <v>9.2600306480049733E-3</v>
      </c>
      <c r="AK40" s="10">
        <f t="shared" si="12"/>
        <v>9.2600306480049733E-3</v>
      </c>
      <c r="AL40" s="10">
        <f t="shared" si="12"/>
        <v>9.2600306480049733E-3</v>
      </c>
      <c r="AM40" s="23" t="s">
        <v>23</v>
      </c>
      <c r="AO40" s="21" t="s">
        <v>33</v>
      </c>
      <c r="AP40" s="10">
        <f>$AP$50*(1-EXP(-$AR$50*AP38))</f>
        <v>4.4288215444185956E-3</v>
      </c>
      <c r="AQ40" s="10">
        <f t="shared" ref="AQ40:AV40" si="13">$AP$50*(1-EXP(-$AR$50*AQ38))</f>
        <v>7.8038368770607771E-3</v>
      </c>
      <c r="AR40" s="10">
        <f t="shared" si="13"/>
        <v>1.0375791601659003E-2</v>
      </c>
      <c r="AS40" s="10">
        <f t="shared" si="13"/>
        <v>1.2335768210181409E-2</v>
      </c>
      <c r="AT40" s="10">
        <f t="shared" si="13"/>
        <v>1.3829382490874112E-2</v>
      </c>
      <c r="AU40" s="10">
        <f t="shared" si="13"/>
        <v>1.4967602003182996E-2</v>
      </c>
      <c r="AV40" s="10">
        <f t="shared" si="13"/>
        <v>1.5834990374429571E-2</v>
      </c>
      <c r="AW40" s="23" t="s">
        <v>23</v>
      </c>
      <c r="AY40" s="21" t="s">
        <v>33</v>
      </c>
      <c r="AZ40" s="10">
        <f>$AZ$50*(1-EXP(-$BB$50*AZ38))</f>
        <v>0.16628001700052472</v>
      </c>
      <c r="BA40" s="10">
        <f t="shared" ref="BA40:BF40" si="14">$AZ$50*(1-EXP(-$BB$50*BA38))</f>
        <v>0.20227152978847149</v>
      </c>
      <c r="BB40" s="10">
        <f t="shared" si="14"/>
        <v>0.21006193669443693</v>
      </c>
      <c r="BC40" s="10">
        <f t="shared" si="14"/>
        <v>0.21174817978508129</v>
      </c>
      <c r="BD40" s="10">
        <f t="shared" si="14"/>
        <v>0.2121131691617682</v>
      </c>
      <c r="BE40" s="10">
        <f t="shared" si="14"/>
        <v>0.21219217155818035</v>
      </c>
      <c r="BF40" s="10">
        <f t="shared" si="14"/>
        <v>0.21220927172338383</v>
      </c>
      <c r="BG40" s="23" t="s">
        <v>23</v>
      </c>
    </row>
    <row r="41" spans="21:59">
      <c r="U41" s="21" t="s">
        <v>34</v>
      </c>
      <c r="V41" s="10">
        <f t="shared" ref="V41:AB41" si="15">$V$51*(1-EXP(-$X$51*V40))</f>
        <v>7.4371541271680388E-3</v>
      </c>
      <c r="W41" s="10">
        <f t="shared" si="15"/>
        <v>1.2545255185956583E-2</v>
      </c>
      <c r="X41" s="10">
        <f t="shared" si="15"/>
        <v>1.6076543405115815E-2</v>
      </c>
      <c r="Y41" s="10">
        <f t="shared" si="15"/>
        <v>1.8528873390525731E-2</v>
      </c>
      <c r="Z41" s="10">
        <f t="shared" si="15"/>
        <v>2.0237333957384064E-2</v>
      </c>
      <c r="AA41" s="10">
        <f t="shared" si="15"/>
        <v>2.143021724089382E-2</v>
      </c>
      <c r="AB41" s="10">
        <f t="shared" si="15"/>
        <v>2.226441440993155E-2</v>
      </c>
      <c r="AC41" s="23" t="s">
        <v>24</v>
      </c>
      <c r="AE41" s="21" t="s">
        <v>34</v>
      </c>
      <c r="AF41" s="10">
        <f>$AF51*(1-EXP(-$AH$51*AF38))</f>
        <v>1.797483043934206E-2</v>
      </c>
      <c r="AG41" s="10">
        <f t="shared" ref="AG41:AL41" si="16">$AF51*(1-EXP(-$AH$51*AG38))</f>
        <v>1.7974830520984763E-2</v>
      </c>
      <c r="AH41" s="10">
        <f t="shared" si="16"/>
        <v>1.7974830520984763E-2</v>
      </c>
      <c r="AI41" s="10">
        <f t="shared" si="16"/>
        <v>1.7974830520984763E-2</v>
      </c>
      <c r="AJ41" s="10">
        <f t="shared" si="16"/>
        <v>1.7974830520984763E-2</v>
      </c>
      <c r="AK41" s="10">
        <f t="shared" si="16"/>
        <v>1.7974830520984763E-2</v>
      </c>
      <c r="AL41" s="10">
        <f t="shared" si="16"/>
        <v>1.7974830520984763E-2</v>
      </c>
      <c r="AM41" s="23" t="s">
        <v>24</v>
      </c>
      <c r="AO41" s="21" t="s">
        <v>34</v>
      </c>
      <c r="AP41" s="10">
        <f>$AP$51*(1-EXP(-$AR$51*AP38))</f>
        <v>6.8070729651787199E-3</v>
      </c>
      <c r="AQ41" s="10">
        <f t="shared" ref="AQ41:AV41" si="17">$AP$51*(1-EXP(-$AR$51*AQ38))</f>
        <v>1.2052209985747369E-2</v>
      </c>
      <c r="AR41" s="10">
        <f t="shared" si="17"/>
        <v>1.6093809437563653E-2</v>
      </c>
      <c r="AS41" s="10">
        <f t="shared" si="17"/>
        <v>1.9208032395870808E-2</v>
      </c>
      <c r="AT41" s="10">
        <f t="shared" si="17"/>
        <v>2.1607672624862073E-2</v>
      </c>
      <c r="AU41" s="10">
        <f t="shared" si="17"/>
        <v>2.3456696701071224E-2</v>
      </c>
      <c r="AV41" s="10">
        <f t="shared" si="17"/>
        <v>2.488144779212887E-2</v>
      </c>
      <c r="AW41" s="23" t="s">
        <v>24</v>
      </c>
      <c r="AY41" s="21" t="s">
        <v>34</v>
      </c>
      <c r="AZ41" s="10">
        <f>$AZ$51*(1-EXP(-$BB$51*AZ38))</f>
        <v>0.36743465179736884</v>
      </c>
      <c r="BA41" s="10">
        <f t="shared" ref="BA41:BF41" si="18">$AZ$51*(1-EXP(-$BB$51*BA38))</f>
        <v>0.67247017838143697</v>
      </c>
      <c r="BB41" s="10">
        <f t="shared" si="18"/>
        <v>0.92570343230364138</v>
      </c>
      <c r="BC41" s="10">
        <f t="shared" si="18"/>
        <v>1.1359316690279104</v>
      </c>
      <c r="BD41" s="10">
        <f t="shared" si="18"/>
        <v>1.3104581612309159</v>
      </c>
      <c r="BE41" s="10">
        <f t="shared" si="18"/>
        <v>1.4553459125401553</v>
      </c>
      <c r="BF41" s="10">
        <f t="shared" si="18"/>
        <v>1.5756282846572203</v>
      </c>
      <c r="BG41" s="23" t="s">
        <v>24</v>
      </c>
    </row>
    <row r="42" spans="21:59">
      <c r="U42" s="21"/>
      <c r="V42" s="10"/>
      <c r="W42" s="10"/>
      <c r="X42" s="10"/>
      <c r="Y42" s="10"/>
      <c r="Z42" s="10"/>
      <c r="AA42" s="10"/>
      <c r="AB42" s="10"/>
      <c r="AC42" s="22"/>
      <c r="AE42" s="21"/>
      <c r="AF42" s="10"/>
      <c r="AG42" s="10"/>
      <c r="AH42" s="10"/>
      <c r="AI42" s="10"/>
      <c r="AJ42" s="10"/>
      <c r="AK42" s="10"/>
      <c r="AL42" s="10"/>
      <c r="AM42" s="22"/>
      <c r="AO42" s="21"/>
      <c r="AP42" s="10"/>
      <c r="AQ42" s="10"/>
      <c r="AR42" s="10"/>
      <c r="AS42" s="10"/>
      <c r="AT42" s="10"/>
      <c r="AU42" s="10"/>
      <c r="AV42" s="10"/>
      <c r="AW42" s="22"/>
      <c r="AY42" s="21"/>
      <c r="AZ42" s="10"/>
      <c r="BA42" s="10"/>
      <c r="BB42" s="10"/>
      <c r="BC42" s="10"/>
      <c r="BD42" s="10"/>
      <c r="BE42" s="10"/>
      <c r="BF42" s="10"/>
      <c r="BG42" s="22"/>
    </row>
    <row r="43" spans="21:59">
      <c r="U43" s="21" t="s">
        <v>51</v>
      </c>
      <c r="V43" s="10"/>
      <c r="W43" s="10"/>
      <c r="X43" s="10"/>
      <c r="Y43" s="10"/>
      <c r="Z43" s="10"/>
      <c r="AA43" s="10"/>
      <c r="AB43" s="10"/>
      <c r="AC43" s="22"/>
      <c r="AE43" s="21" t="s">
        <v>51</v>
      </c>
      <c r="AF43" s="10"/>
      <c r="AG43" s="10"/>
      <c r="AH43" s="10"/>
      <c r="AI43" s="10"/>
      <c r="AJ43" s="10"/>
      <c r="AK43" s="10"/>
      <c r="AL43" s="10"/>
      <c r="AM43" s="22"/>
      <c r="AO43" s="21" t="s">
        <v>51</v>
      </c>
      <c r="AP43" s="10"/>
      <c r="AQ43" s="10"/>
      <c r="AR43" s="10"/>
      <c r="AS43" s="10"/>
      <c r="AT43" s="10"/>
      <c r="AU43" s="10"/>
      <c r="AV43" s="10"/>
      <c r="AW43" s="22"/>
      <c r="AY43" s="21" t="s">
        <v>51</v>
      </c>
      <c r="AZ43" s="10"/>
      <c r="BA43" s="10"/>
      <c r="BB43" s="10"/>
      <c r="BC43" s="10"/>
      <c r="BD43" s="10"/>
      <c r="BE43" s="10"/>
      <c r="BF43" s="10"/>
      <c r="BG43" s="22"/>
    </row>
    <row r="44" spans="21:59">
      <c r="U44" s="21"/>
      <c r="V44" s="10">
        <v>0.25</v>
      </c>
      <c r="W44" s="10">
        <v>0.5</v>
      </c>
      <c r="X44" s="10">
        <v>0.75</v>
      </c>
      <c r="Y44" s="10">
        <v>1</v>
      </c>
      <c r="Z44" s="10">
        <v>1.25</v>
      </c>
      <c r="AA44" s="10">
        <v>1.5</v>
      </c>
      <c r="AB44" s="10">
        <v>1.75</v>
      </c>
      <c r="AC44" s="23" t="s">
        <v>49</v>
      </c>
      <c r="AE44" s="21"/>
      <c r="AF44" s="10">
        <v>0.25</v>
      </c>
      <c r="AG44" s="10">
        <v>0.5</v>
      </c>
      <c r="AH44" s="10">
        <v>0.75</v>
      </c>
      <c r="AI44" s="10">
        <v>1</v>
      </c>
      <c r="AJ44" s="10">
        <v>1.25</v>
      </c>
      <c r="AK44" s="10">
        <v>1.5</v>
      </c>
      <c r="AL44" s="10">
        <v>1.75</v>
      </c>
      <c r="AM44" s="23" t="s">
        <v>49</v>
      </c>
      <c r="AO44" s="21"/>
      <c r="AP44" s="10">
        <v>0.25</v>
      </c>
      <c r="AQ44" s="10">
        <v>0.5</v>
      </c>
      <c r="AR44" s="10">
        <v>0.75</v>
      </c>
      <c r="AS44" s="10">
        <v>1</v>
      </c>
      <c r="AT44" s="10">
        <v>1.25</v>
      </c>
      <c r="AU44" s="10">
        <v>1.5</v>
      </c>
      <c r="AV44" s="10">
        <v>1.75</v>
      </c>
      <c r="AW44" s="23" t="s">
        <v>49</v>
      </c>
      <c r="AY44" s="21"/>
      <c r="AZ44" s="10">
        <v>0.25</v>
      </c>
      <c r="BA44" s="10">
        <v>0.5</v>
      </c>
      <c r="BB44" s="10">
        <v>0.75</v>
      </c>
      <c r="BC44" s="10">
        <v>1</v>
      </c>
      <c r="BD44" s="10">
        <v>1.25</v>
      </c>
      <c r="BE44" s="10">
        <v>1.5</v>
      </c>
      <c r="BF44" s="10">
        <v>1.75</v>
      </c>
      <c r="BG44" s="23" t="s">
        <v>49</v>
      </c>
    </row>
    <row r="45" spans="21:59">
      <c r="U45" s="21" t="s">
        <v>32</v>
      </c>
      <c r="V45" s="10">
        <f>ABS(V33-V39)^2</f>
        <v>6.0252396088797095E-5</v>
      </c>
      <c r="W45" s="10">
        <f t="shared" ref="W45:AB45" si="19">ABS(W33-W39)^2</f>
        <v>1.4734206615260066E-4</v>
      </c>
      <c r="X45" s="10">
        <f t="shared" si="19"/>
        <v>1.9927163452589133E-4</v>
      </c>
      <c r="Y45" s="10">
        <f t="shared" si="19"/>
        <v>1.0466552211770081E-4</v>
      </c>
      <c r="Z45" s="10">
        <f t="shared" si="19"/>
        <v>3.6747354765995991E-5</v>
      </c>
      <c r="AA45" s="10">
        <f t="shared" si="19"/>
        <v>2.8385703643687555E-3</v>
      </c>
      <c r="AB45" s="10">
        <f t="shared" si="19"/>
        <v>1.7257723343551599E-2</v>
      </c>
      <c r="AC45" s="22">
        <f>SUM(V45:AB45)</f>
        <v>2.0644572681571341E-2</v>
      </c>
      <c r="AE45" s="21" t="s">
        <v>32</v>
      </c>
      <c r="AF45" s="10">
        <f>ABS(AF33-AF39)^2</f>
        <v>7.4079765700679585E-5</v>
      </c>
      <c r="AG45" s="10">
        <f t="shared" ref="AG45:AL45" si="20">ABS(AG33-AG39)^2</f>
        <v>4.3372946469621737E-4</v>
      </c>
      <c r="AH45" s="10">
        <f t="shared" si="20"/>
        <v>7.8825680497570229E-4</v>
      </c>
      <c r="AI45" s="10">
        <f t="shared" si="20"/>
        <v>1.0838093280915574E-3</v>
      </c>
      <c r="AJ45" s="10">
        <f t="shared" si="20"/>
        <v>8.0349286235047049E-4</v>
      </c>
      <c r="AK45" s="10">
        <f t="shared" si="20"/>
        <v>3.4073217352183823E-4</v>
      </c>
      <c r="AL45" s="10">
        <f t="shared" si="20"/>
        <v>3.2636646420065528E-3</v>
      </c>
      <c r="AM45" s="22">
        <f>SUM(AF45:AL45)</f>
        <v>6.7877650413430178E-3</v>
      </c>
      <c r="AO45" s="21" t="s">
        <v>32</v>
      </c>
      <c r="AP45" s="10">
        <f>ABS(AP33-AP39)^2</f>
        <v>9.6005988502126738E-5</v>
      </c>
      <c r="AQ45" s="10">
        <f t="shared" ref="AQ45:AV45" si="21">ABS(AQ33-AQ39)^2</f>
        <v>6.5394307642691559E-5</v>
      </c>
      <c r="AR45" s="10">
        <f t="shared" si="21"/>
        <v>3.3610434440366323E-5</v>
      </c>
      <c r="AS45" s="10">
        <f t="shared" si="21"/>
        <v>8.7918115760838748E-5</v>
      </c>
      <c r="AT45" s="10">
        <f t="shared" si="21"/>
        <v>1.5544429566901109E-3</v>
      </c>
      <c r="AU45" s="10">
        <f t="shared" si="21"/>
        <v>1.0877833400403752E-2</v>
      </c>
      <c r="AV45" s="10">
        <f t="shared" si="21"/>
        <v>2.9554500449733505E-2</v>
      </c>
      <c r="AW45" s="22">
        <f>SUM(AP45:AV45)</f>
        <v>4.2269705653173395E-2</v>
      </c>
      <c r="AY45" s="21" t="s">
        <v>32</v>
      </c>
      <c r="AZ45" s="10">
        <f>ABS(AZ33-AZ39)^2</f>
        <v>9.2388513692554853E-5</v>
      </c>
      <c r="BA45" s="10">
        <f t="shared" ref="BA45:BF45" si="22">ABS(BA33-BA39)^2</f>
        <v>1.5235004832616253E-4</v>
      </c>
      <c r="BB45" s="10">
        <f t="shared" si="22"/>
        <v>8.0747119318928982E-5</v>
      </c>
      <c r="BC45" s="10">
        <f t="shared" si="22"/>
        <v>4.8102196701403979E-5</v>
      </c>
      <c r="BD45" s="10">
        <f t="shared" si="22"/>
        <v>2.9042839901896175E-3</v>
      </c>
      <c r="BE45" s="10">
        <f t="shared" si="22"/>
        <v>1.7370984168242426E-2</v>
      </c>
      <c r="BF45" s="10">
        <f t="shared" si="22"/>
        <v>1.2235551208715492E-4</v>
      </c>
      <c r="BG45" s="22">
        <f>SUM(AZ45:BF45)</f>
        <v>2.0771211548558249E-2</v>
      </c>
    </row>
    <row r="46" spans="21:59">
      <c r="U46" s="21" t="s">
        <v>33</v>
      </c>
      <c r="V46" s="10" t="e">
        <f t="shared" ref="V46:AB47" si="23">ABS(V34-V40)^2</f>
        <v>#REF!</v>
      </c>
      <c r="W46" s="10" t="e">
        <f t="shared" si="23"/>
        <v>#REF!</v>
      </c>
      <c r="X46" s="10" t="e">
        <f t="shared" si="23"/>
        <v>#REF!</v>
      </c>
      <c r="Y46" s="10" t="e">
        <f t="shared" si="23"/>
        <v>#REF!</v>
      </c>
      <c r="Z46" s="10" t="e">
        <f t="shared" si="23"/>
        <v>#REF!</v>
      </c>
      <c r="AA46" s="10" t="e">
        <f t="shared" si="23"/>
        <v>#REF!</v>
      </c>
      <c r="AB46" s="10" t="e">
        <f t="shared" si="23"/>
        <v>#REF!</v>
      </c>
      <c r="AC46" s="22" t="e">
        <f t="shared" ref="AC46:AC47" si="24">SUM(V46:AB46)</f>
        <v>#REF!</v>
      </c>
      <c r="AE46" s="21" t="s">
        <v>33</v>
      </c>
      <c r="AF46" s="10" t="e">
        <f t="shared" ref="AF46:AL47" si="25">ABS(AF34-AF40)^2</f>
        <v>#REF!</v>
      </c>
      <c r="AG46" s="10" t="e">
        <f t="shared" si="25"/>
        <v>#REF!</v>
      </c>
      <c r="AH46" s="10" t="e">
        <f t="shared" si="25"/>
        <v>#REF!</v>
      </c>
      <c r="AI46" s="10" t="e">
        <f t="shared" si="25"/>
        <v>#REF!</v>
      </c>
      <c r="AJ46" s="10" t="e">
        <f t="shared" si="25"/>
        <v>#REF!</v>
      </c>
      <c r="AK46" s="10" t="e">
        <f t="shared" si="25"/>
        <v>#REF!</v>
      </c>
      <c r="AL46" s="10" t="e">
        <f t="shared" si="25"/>
        <v>#REF!</v>
      </c>
      <c r="AM46" s="22" t="e">
        <f t="shared" ref="AM46:AM47" si="26">SUM(AF46:AL46)</f>
        <v>#REF!</v>
      </c>
      <c r="AO46" s="21" t="s">
        <v>33</v>
      </c>
      <c r="AP46" s="10" t="e">
        <f t="shared" ref="AP46:AV47" si="27">ABS(AP34-AP40)^2</f>
        <v>#REF!</v>
      </c>
      <c r="AQ46" s="10" t="e">
        <f t="shared" si="27"/>
        <v>#REF!</v>
      </c>
      <c r="AR46" s="10" t="e">
        <f t="shared" si="27"/>
        <v>#REF!</v>
      </c>
      <c r="AS46" s="10" t="e">
        <f t="shared" si="27"/>
        <v>#REF!</v>
      </c>
      <c r="AT46" s="10" t="e">
        <f t="shared" si="27"/>
        <v>#REF!</v>
      </c>
      <c r="AU46" s="10" t="e">
        <f t="shared" si="27"/>
        <v>#REF!</v>
      </c>
      <c r="AV46" s="10" t="e">
        <f t="shared" si="27"/>
        <v>#REF!</v>
      </c>
      <c r="AW46" s="22" t="e">
        <f t="shared" ref="AW46:AW47" si="28">SUM(AP46:AV46)</f>
        <v>#REF!</v>
      </c>
      <c r="AY46" s="21" t="s">
        <v>33</v>
      </c>
      <c r="AZ46" s="10" t="e">
        <f t="shared" ref="AZ46:BF47" si="29">ABS(AZ34-AZ40)^2</f>
        <v>#REF!</v>
      </c>
      <c r="BA46" s="10" t="e">
        <f t="shared" si="29"/>
        <v>#REF!</v>
      </c>
      <c r="BB46" s="10" t="e">
        <f t="shared" si="29"/>
        <v>#REF!</v>
      </c>
      <c r="BC46" s="10" t="e">
        <f t="shared" si="29"/>
        <v>#REF!</v>
      </c>
      <c r="BD46" s="10" t="e">
        <f t="shared" si="29"/>
        <v>#REF!</v>
      </c>
      <c r="BE46" s="10" t="e">
        <f t="shared" si="29"/>
        <v>#REF!</v>
      </c>
      <c r="BF46" s="10" t="e">
        <f t="shared" si="29"/>
        <v>#REF!</v>
      </c>
      <c r="BG46" s="22" t="e">
        <f t="shared" ref="BG46:BG47" si="30">SUM(AZ46:BF46)</f>
        <v>#REF!</v>
      </c>
    </row>
    <row r="47" spans="21:59">
      <c r="U47" s="21" t="s">
        <v>34</v>
      </c>
      <c r="V47" s="10" t="e">
        <f t="shared" si="23"/>
        <v>#REF!</v>
      </c>
      <c r="W47" s="10" t="e">
        <f t="shared" si="23"/>
        <v>#REF!</v>
      </c>
      <c r="X47" s="10" t="e">
        <f t="shared" si="23"/>
        <v>#REF!</v>
      </c>
      <c r="Y47" s="10" t="e">
        <f t="shared" si="23"/>
        <v>#REF!</v>
      </c>
      <c r="Z47" s="10" t="e">
        <f t="shared" si="23"/>
        <v>#REF!</v>
      </c>
      <c r="AA47" s="10" t="e">
        <f t="shared" si="23"/>
        <v>#REF!</v>
      </c>
      <c r="AB47" s="10" t="e">
        <f t="shared" si="23"/>
        <v>#REF!</v>
      </c>
      <c r="AC47" s="22" t="e">
        <f t="shared" si="24"/>
        <v>#REF!</v>
      </c>
      <c r="AE47" s="21" t="s">
        <v>34</v>
      </c>
      <c r="AF47" s="10" t="e">
        <f t="shared" si="25"/>
        <v>#REF!</v>
      </c>
      <c r="AG47" s="10" t="e">
        <f t="shared" si="25"/>
        <v>#REF!</v>
      </c>
      <c r="AH47" s="10" t="e">
        <f t="shared" si="25"/>
        <v>#REF!</v>
      </c>
      <c r="AI47" s="10" t="e">
        <f t="shared" si="25"/>
        <v>#REF!</v>
      </c>
      <c r="AJ47" s="10" t="e">
        <f t="shared" si="25"/>
        <v>#REF!</v>
      </c>
      <c r="AK47" s="10" t="e">
        <f t="shared" si="25"/>
        <v>#REF!</v>
      </c>
      <c r="AL47" s="10" t="e">
        <f t="shared" si="25"/>
        <v>#REF!</v>
      </c>
      <c r="AM47" s="22" t="e">
        <f t="shared" si="26"/>
        <v>#REF!</v>
      </c>
      <c r="AO47" s="21" t="s">
        <v>34</v>
      </c>
      <c r="AP47" s="10" t="e">
        <f t="shared" si="27"/>
        <v>#REF!</v>
      </c>
      <c r="AQ47" s="10" t="e">
        <f t="shared" si="27"/>
        <v>#REF!</v>
      </c>
      <c r="AR47" s="10" t="e">
        <f t="shared" si="27"/>
        <v>#REF!</v>
      </c>
      <c r="AS47" s="10" t="e">
        <f t="shared" si="27"/>
        <v>#REF!</v>
      </c>
      <c r="AT47" s="10" t="e">
        <f t="shared" si="27"/>
        <v>#REF!</v>
      </c>
      <c r="AU47" s="10" t="e">
        <f t="shared" si="27"/>
        <v>#REF!</v>
      </c>
      <c r="AV47" s="10" t="e">
        <f t="shared" si="27"/>
        <v>#REF!</v>
      </c>
      <c r="AW47" s="22" t="e">
        <f t="shared" si="28"/>
        <v>#REF!</v>
      </c>
      <c r="AY47" s="21" t="s">
        <v>34</v>
      </c>
      <c r="AZ47" s="10" t="e">
        <f t="shared" si="29"/>
        <v>#REF!</v>
      </c>
      <c r="BA47" s="10" t="e">
        <f t="shared" si="29"/>
        <v>#REF!</v>
      </c>
      <c r="BB47" s="10" t="e">
        <f t="shared" si="29"/>
        <v>#REF!</v>
      </c>
      <c r="BC47" s="10" t="e">
        <f t="shared" si="29"/>
        <v>#REF!</v>
      </c>
      <c r="BD47" s="10" t="e">
        <f t="shared" si="29"/>
        <v>#REF!</v>
      </c>
      <c r="BE47" s="10" t="e">
        <f t="shared" si="29"/>
        <v>#REF!</v>
      </c>
      <c r="BF47" s="10" t="e">
        <f t="shared" si="29"/>
        <v>#REF!</v>
      </c>
      <c r="BG47" s="22" t="e">
        <f t="shared" si="30"/>
        <v>#REF!</v>
      </c>
    </row>
    <row r="48" spans="21:59">
      <c r="U48" s="21"/>
      <c r="V48" s="10"/>
      <c r="W48" s="10"/>
      <c r="X48" s="10"/>
      <c r="Y48" s="10"/>
      <c r="Z48" s="10"/>
      <c r="AA48" s="10"/>
      <c r="AB48" s="10"/>
      <c r="AC48" s="22"/>
      <c r="AE48" s="21"/>
      <c r="AF48" s="10"/>
      <c r="AG48" s="10"/>
      <c r="AH48" s="10"/>
      <c r="AI48" s="10"/>
      <c r="AJ48" s="10"/>
      <c r="AK48" s="10"/>
      <c r="AL48" s="10"/>
      <c r="AM48" s="22"/>
      <c r="AO48" s="21"/>
      <c r="AP48" s="10"/>
      <c r="AQ48" s="10"/>
      <c r="AR48" s="10"/>
      <c r="AS48" s="10"/>
      <c r="AT48" s="10"/>
      <c r="AU48" s="10"/>
      <c r="AV48" s="10"/>
      <c r="AW48" s="22"/>
      <c r="AY48" s="21"/>
      <c r="AZ48" s="10"/>
      <c r="BA48" s="10"/>
      <c r="BB48" s="10"/>
      <c r="BC48" s="10"/>
      <c r="BD48" s="10"/>
      <c r="BE48" s="10"/>
      <c r="BF48" s="10"/>
      <c r="BG48" s="22"/>
    </row>
    <row r="49" spans="21:59">
      <c r="U49" s="21" t="s">
        <v>46</v>
      </c>
      <c r="V49" s="10">
        <v>1.2074703079428222E-2</v>
      </c>
      <c r="W49" s="10" t="s">
        <v>47</v>
      </c>
      <c r="X49" s="10">
        <v>1.4159652954448321</v>
      </c>
      <c r="Y49" s="26" t="s">
        <v>13</v>
      </c>
      <c r="Z49" s="10"/>
      <c r="AA49" s="10"/>
      <c r="AB49" s="10"/>
      <c r="AC49" s="22"/>
      <c r="AE49" s="21" t="s">
        <v>46</v>
      </c>
      <c r="AF49" s="10">
        <v>7.9629587084851187E-3</v>
      </c>
      <c r="AG49" s="10" t="s">
        <v>47</v>
      </c>
      <c r="AH49" s="10">
        <v>1.4117285331867844</v>
      </c>
      <c r="AI49" s="26" t="s">
        <v>13</v>
      </c>
      <c r="AJ49" s="10"/>
      <c r="AK49" s="10"/>
      <c r="AL49" s="10"/>
      <c r="AM49" s="22"/>
      <c r="AO49" s="21" t="s">
        <v>46</v>
      </c>
      <c r="AP49" s="10">
        <v>1.2668870167203373E-2</v>
      </c>
      <c r="AQ49" s="10" t="s">
        <v>47</v>
      </c>
      <c r="AR49" s="10">
        <v>1.7443628469788626</v>
      </c>
      <c r="AS49" s="26" t="s">
        <v>13</v>
      </c>
      <c r="AT49" s="10"/>
      <c r="AU49" s="10"/>
      <c r="AV49" s="10"/>
      <c r="AW49" s="22"/>
      <c r="AY49" s="21" t="s">
        <v>46</v>
      </c>
      <c r="AZ49" s="10">
        <v>1.2074703079428222E-2</v>
      </c>
      <c r="BA49" s="10" t="s">
        <v>47</v>
      </c>
      <c r="BB49" s="10">
        <v>1.4159652954448321</v>
      </c>
      <c r="BC49" s="26" t="s">
        <v>13</v>
      </c>
      <c r="BD49" s="10"/>
      <c r="BE49" s="10"/>
      <c r="BF49" s="10"/>
      <c r="BG49" s="22"/>
    </row>
    <row r="50" spans="21:59">
      <c r="U50" s="21" t="s">
        <v>46</v>
      </c>
      <c r="V50" s="10">
        <v>0.21221399555391912</v>
      </c>
      <c r="W50" s="10" t="s">
        <v>47</v>
      </c>
      <c r="X50" s="10">
        <v>6.1215602474152933</v>
      </c>
      <c r="Y50" s="26" t="s">
        <v>23</v>
      </c>
      <c r="Z50" s="10"/>
      <c r="AA50" s="10"/>
      <c r="AB50" s="10"/>
      <c r="AC50" s="22"/>
      <c r="AE50" s="21" t="s">
        <v>46</v>
      </c>
      <c r="AF50" s="10">
        <v>9.2600306480049733E-3</v>
      </c>
      <c r="AG50" s="10" t="s">
        <v>47</v>
      </c>
      <c r="AH50" s="10">
        <v>61.981381380016515</v>
      </c>
      <c r="AI50" s="26" t="s">
        <v>23</v>
      </c>
      <c r="AJ50" s="10"/>
      <c r="AK50" s="10"/>
      <c r="AL50" s="10"/>
      <c r="AM50" s="22"/>
      <c r="AO50" s="21" t="s">
        <v>46</v>
      </c>
      <c r="AP50" s="10">
        <v>1.8612967026681301E-2</v>
      </c>
      <c r="AQ50" s="10" t="s">
        <v>47</v>
      </c>
      <c r="AR50" s="10">
        <v>1.0869346571507992</v>
      </c>
      <c r="AS50" s="26" t="s">
        <v>23</v>
      </c>
      <c r="AT50" s="10"/>
      <c r="AU50" s="10"/>
      <c r="AV50" s="10"/>
      <c r="AW50" s="22"/>
      <c r="AY50" s="21" t="s">
        <v>46</v>
      </c>
      <c r="AZ50" s="10">
        <v>0.21221399555391912</v>
      </c>
      <c r="BA50" s="10" t="s">
        <v>47</v>
      </c>
      <c r="BB50" s="10">
        <v>6.1215602474152933</v>
      </c>
      <c r="BC50" s="26" t="s">
        <v>23</v>
      </c>
      <c r="BD50" s="10"/>
      <c r="BE50" s="10"/>
      <c r="BF50" s="10"/>
      <c r="BG50" s="22"/>
    </row>
    <row r="51" spans="21:59">
      <c r="U51" s="21" t="s">
        <v>46</v>
      </c>
      <c r="V51" s="10">
        <v>2.1636236546578407</v>
      </c>
      <c r="W51" s="10" t="s">
        <v>47</v>
      </c>
      <c r="X51" s="10">
        <v>0.74446893670130643</v>
      </c>
      <c r="Y51" s="26" t="s">
        <v>24</v>
      </c>
      <c r="Z51" s="10"/>
      <c r="AA51" s="10"/>
      <c r="AB51" s="10"/>
      <c r="AC51" s="22"/>
      <c r="AE51" s="21" t="s">
        <v>46</v>
      </c>
      <c r="AF51" s="10">
        <v>1.7974830520984763E-2</v>
      </c>
      <c r="AG51" s="10" t="s">
        <v>47</v>
      </c>
      <c r="AH51" s="10">
        <v>76.839543547805164</v>
      </c>
      <c r="AI51" s="26" t="s">
        <v>24</v>
      </c>
      <c r="AJ51" s="10"/>
      <c r="AK51" s="10"/>
      <c r="AL51" s="10"/>
      <c r="AM51" s="22"/>
      <c r="AO51" s="21" t="s">
        <v>46</v>
      </c>
      <c r="AP51" s="10">
        <v>2.9665904362572694E-2</v>
      </c>
      <c r="AQ51" s="10" t="s">
        <v>47</v>
      </c>
      <c r="AR51" s="10">
        <v>1.0426433920171883</v>
      </c>
      <c r="AS51" s="26" t="s">
        <v>24</v>
      </c>
      <c r="AT51" s="10"/>
      <c r="AU51" s="10"/>
      <c r="AV51" s="10"/>
      <c r="AW51" s="22"/>
      <c r="AY51" s="21" t="s">
        <v>46</v>
      </c>
      <c r="AZ51" s="10">
        <v>2.1636236546578407</v>
      </c>
      <c r="BA51" s="10" t="s">
        <v>47</v>
      </c>
      <c r="BB51" s="10">
        <v>0.74446893670130643</v>
      </c>
      <c r="BC51" s="26" t="s">
        <v>24</v>
      </c>
      <c r="BD51" s="10"/>
      <c r="BE51" s="10"/>
      <c r="BF51" s="10"/>
      <c r="BG51" s="22"/>
    </row>
    <row r="52" spans="21:59">
      <c r="U52" s="21"/>
      <c r="V52" s="10"/>
      <c r="W52" s="10"/>
      <c r="X52" s="10"/>
      <c r="Y52" s="10"/>
      <c r="Z52" s="10"/>
      <c r="AA52" s="10"/>
      <c r="AB52" s="10"/>
      <c r="AC52" s="22"/>
      <c r="AE52" s="21"/>
      <c r="AF52" s="10"/>
      <c r="AG52" s="10"/>
      <c r="AH52" s="10"/>
      <c r="AI52" s="10"/>
      <c r="AJ52" s="10"/>
      <c r="AK52" s="10"/>
      <c r="AL52" s="10"/>
      <c r="AM52" s="22"/>
      <c r="AO52" s="21"/>
      <c r="AP52" s="10"/>
      <c r="AQ52" s="10"/>
      <c r="AR52" s="10"/>
      <c r="AS52" s="10"/>
      <c r="AT52" s="10"/>
      <c r="AU52" s="10"/>
      <c r="AV52" s="10"/>
      <c r="AW52" s="22"/>
      <c r="AY52" s="21"/>
      <c r="AZ52" s="10"/>
      <c r="BA52" s="10"/>
      <c r="BB52" s="10"/>
      <c r="BC52" s="10"/>
      <c r="BD52" s="10"/>
      <c r="BE52" s="10"/>
      <c r="BF52" s="10"/>
      <c r="BG52" s="22"/>
    </row>
    <row r="53" spans="21:59">
      <c r="U53" s="21" t="s">
        <v>48</v>
      </c>
      <c r="V53" s="10">
        <f>V49*X49</f>
        <v>1.7097360513271206E-2</v>
      </c>
      <c r="W53" s="26" t="s">
        <v>13</v>
      </c>
      <c r="X53" s="10"/>
      <c r="Y53" s="10"/>
      <c r="Z53" s="10" t="s">
        <v>53</v>
      </c>
      <c r="AA53" s="10">
        <f>V53/MAX($V$53:$V$55)</f>
        <v>1.0614529956553027E-2</v>
      </c>
      <c r="AB53" s="10"/>
      <c r="AC53" s="22"/>
      <c r="AE53" s="21" t="s">
        <v>48</v>
      </c>
      <c r="AF53" s="10">
        <f>AF49*AH49</f>
        <v>1.1241536017356628E-2</v>
      </c>
      <c r="AG53" s="26" t="s">
        <v>13</v>
      </c>
      <c r="AH53" s="10"/>
      <c r="AI53" s="10"/>
      <c r="AJ53" s="10" t="s">
        <v>53</v>
      </c>
      <c r="AK53" s="10">
        <f>AF53/MAX($V$53:$V$55)</f>
        <v>6.9790667817574009E-3</v>
      </c>
      <c r="AL53" s="10"/>
      <c r="AM53" s="22"/>
      <c r="AO53" s="21" t="s">
        <v>48</v>
      </c>
      <c r="AP53" s="10">
        <f>AP49*AR49</f>
        <v>2.2099106432868453E-2</v>
      </c>
      <c r="AQ53" s="26" t="s">
        <v>13</v>
      </c>
      <c r="AR53" s="10"/>
      <c r="AS53" s="10"/>
      <c r="AT53" s="10" t="s">
        <v>53</v>
      </c>
      <c r="AU53" s="10">
        <f>AP53/MAX($V$53:$V$55)</f>
        <v>1.3719756746233326E-2</v>
      </c>
      <c r="AV53" s="10"/>
      <c r="AW53" s="22"/>
      <c r="AY53" s="21" t="s">
        <v>48</v>
      </c>
      <c r="AZ53" s="10">
        <f>AZ49*BB49</f>
        <v>1.7097360513271206E-2</v>
      </c>
      <c r="BA53" s="26" t="s">
        <v>13</v>
      </c>
      <c r="BB53" s="10"/>
      <c r="BC53" s="10"/>
      <c r="BD53" s="10" t="s">
        <v>53</v>
      </c>
      <c r="BE53" s="10">
        <f>AZ53/MAX($V$53:$V$55)</f>
        <v>1.0614529956553027E-2</v>
      </c>
      <c r="BF53" s="10"/>
      <c r="BG53" s="22"/>
    </row>
    <row r="54" spans="21:59">
      <c r="U54" s="21" t="s">
        <v>48</v>
      </c>
      <c r="V54" s="10">
        <f t="shared" ref="V54:V55" si="31">V50*X50</f>
        <v>1.2990807591280371</v>
      </c>
      <c r="W54" s="26" t="s">
        <v>23</v>
      </c>
      <c r="X54" s="10"/>
      <c r="Y54" s="10"/>
      <c r="Z54" s="10" t="s">
        <v>53</v>
      </c>
      <c r="AA54" s="10">
        <f t="shared" ref="AA54:AA55" si="32">V54/MAX($V$53:$V$55)</f>
        <v>0.80650645595516834</v>
      </c>
      <c r="AB54" s="10"/>
      <c r="AC54" s="22"/>
      <c r="AE54" s="21" t="s">
        <v>48</v>
      </c>
      <c r="AF54" s="10">
        <f t="shared" ref="AF54:AF55" si="33">AF50*AH50</f>
        <v>0.57394949118463767</v>
      </c>
      <c r="AG54" s="26" t="s">
        <v>23</v>
      </c>
      <c r="AH54" s="10"/>
      <c r="AI54" s="10"/>
      <c r="AJ54" s="10" t="s">
        <v>53</v>
      </c>
      <c r="AK54" s="10">
        <f t="shared" ref="AK54:AK55" si="34">AF54/MAX($V$53:$V$55)</f>
        <v>0.35632424449369549</v>
      </c>
      <c r="AL54" s="10"/>
      <c r="AM54" s="22"/>
      <c r="AO54" s="21" t="s">
        <v>48</v>
      </c>
      <c r="AP54" s="10">
        <f t="shared" ref="AP54:AP55" si="35">AP50*AR50</f>
        <v>2.0231078933704971E-2</v>
      </c>
      <c r="AQ54" s="26" t="s">
        <v>23</v>
      </c>
      <c r="AR54" s="10"/>
      <c r="AS54" s="10"/>
      <c r="AT54" s="10" t="s">
        <v>53</v>
      </c>
      <c r="AU54" s="10">
        <f t="shared" ref="AU54:AU55" si="36">AP54/MAX($V$53:$V$55)</f>
        <v>1.25600318966494E-2</v>
      </c>
      <c r="AV54" s="10"/>
      <c r="AW54" s="22"/>
      <c r="AY54" s="21" t="s">
        <v>48</v>
      </c>
      <c r="AZ54" s="10">
        <f t="shared" ref="AZ54:AZ55" si="37">AZ50*BB50</f>
        <v>1.2990807591280371</v>
      </c>
      <c r="BA54" s="26" t="s">
        <v>23</v>
      </c>
      <c r="BB54" s="10"/>
      <c r="BC54" s="10"/>
      <c r="BD54" s="10" t="s">
        <v>53</v>
      </c>
      <c r="BE54" s="10">
        <f t="shared" ref="BE54:BE55" si="38">AZ54/MAX($V$53:$V$55)</f>
        <v>0.80650645595516834</v>
      </c>
      <c r="BF54" s="10"/>
      <c r="BG54" s="22"/>
    </row>
    <row r="55" spans="21:59">
      <c r="U55" s="27" t="s">
        <v>48</v>
      </c>
      <c r="V55" s="28">
        <f t="shared" si="31"/>
        <v>1.6107506016049173</v>
      </c>
      <c r="W55" s="29" t="s">
        <v>24</v>
      </c>
      <c r="X55" s="28"/>
      <c r="Y55" s="28"/>
      <c r="Z55" s="28" t="s">
        <v>53</v>
      </c>
      <c r="AA55" s="28">
        <f t="shared" si="32"/>
        <v>1</v>
      </c>
      <c r="AB55" s="28"/>
      <c r="AC55" s="30"/>
      <c r="AE55" s="27" t="s">
        <v>48</v>
      </c>
      <c r="AF55" s="28">
        <f t="shared" si="33"/>
        <v>1.3811777725816261</v>
      </c>
      <c r="AG55" s="29" t="s">
        <v>24</v>
      </c>
      <c r="AH55" s="28"/>
      <c r="AI55" s="28"/>
      <c r="AJ55" s="28" t="s">
        <v>53</v>
      </c>
      <c r="AK55" s="28">
        <f t="shared" si="34"/>
        <v>0.85747462779492378</v>
      </c>
      <c r="AL55" s="28"/>
      <c r="AM55" s="30"/>
      <c r="AO55" s="27" t="s">
        <v>48</v>
      </c>
      <c r="AP55" s="28">
        <f t="shared" si="35"/>
        <v>3.0930959151850297E-2</v>
      </c>
      <c r="AQ55" s="29" t="s">
        <v>24</v>
      </c>
      <c r="AR55" s="28"/>
      <c r="AS55" s="28"/>
      <c r="AT55" s="28" t="s">
        <v>53</v>
      </c>
      <c r="AU55" s="28">
        <f t="shared" si="36"/>
        <v>1.9202823280668871E-2</v>
      </c>
      <c r="AV55" s="28"/>
      <c r="AW55" s="30"/>
      <c r="AY55" s="27" t="s">
        <v>48</v>
      </c>
      <c r="AZ55" s="28">
        <f t="shared" si="37"/>
        <v>1.6107506016049173</v>
      </c>
      <c r="BA55" s="29" t="s">
        <v>24</v>
      </c>
      <c r="BB55" s="28"/>
      <c r="BC55" s="28"/>
      <c r="BD55" s="28" t="s">
        <v>53</v>
      </c>
      <c r="BE55" s="28">
        <f t="shared" si="38"/>
        <v>1</v>
      </c>
      <c r="BF55" s="28"/>
      <c r="BG55" s="30"/>
    </row>
    <row r="59" spans="21:59">
      <c r="AI59" t="s">
        <v>55</v>
      </c>
      <c r="AJ59" t="s">
        <v>49</v>
      </c>
    </row>
    <row r="60" spans="21:59">
      <c r="AH60" t="s">
        <v>13</v>
      </c>
      <c r="AI60">
        <v>1.7097360513271206E-2</v>
      </c>
      <c r="AJ60">
        <v>3.4917859637091204E-5</v>
      </c>
    </row>
    <row r="61" spans="21:59">
      <c r="AH61" t="s">
        <v>23</v>
      </c>
      <c r="AI61">
        <v>1.2990807591280371</v>
      </c>
      <c r="AJ61">
        <v>4.1642404466364447E-6</v>
      </c>
    </row>
    <row r="62" spans="21:59">
      <c r="AH62" t="s">
        <v>24</v>
      </c>
      <c r="AI62">
        <v>1.6107506016049173</v>
      </c>
      <c r="AJ62">
        <v>1.7053540801159952E-5</v>
      </c>
    </row>
    <row r="65" spans="33:33">
      <c r="AG65" t="s">
        <v>13</v>
      </c>
    </row>
    <row r="66" spans="33:33">
      <c r="AG66" t="s">
        <v>23</v>
      </c>
    </row>
    <row r="67" spans="33:33">
      <c r="AG67" t="s">
        <v>24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244A-AAE4-4AA4-A3CA-187429BCFD4F}">
  <dimension ref="A1:Y123"/>
  <sheetViews>
    <sheetView zoomScale="118" zoomScaleNormal="150" workbookViewId="0">
      <selection activeCell="E1" sqref="E1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3"/>
      <c r="M13" t="s">
        <v>4</v>
      </c>
      <c r="N13" t="s">
        <v>6</v>
      </c>
      <c r="O13" t="s">
        <v>36</v>
      </c>
      <c r="R13" s="3"/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A14" s="1"/>
      <c r="B14" s="5">
        <v>1</v>
      </c>
      <c r="C14" s="1" t="s">
        <v>131</v>
      </c>
      <c r="D14" s="1">
        <v>0.02</v>
      </c>
      <c r="E14" s="6">
        <v>219.66200000000001</v>
      </c>
      <c r="F14" s="12"/>
      <c r="G14" s="5">
        <v>1</v>
      </c>
      <c r="H14" s="1" t="s">
        <v>131</v>
      </c>
      <c r="I14" s="1">
        <v>3.73</v>
      </c>
      <c r="J14" s="6">
        <v>56160.615299999998</v>
      </c>
      <c r="L14" s="1" t="s">
        <v>131</v>
      </c>
      <c r="M14">
        <f t="shared" ref="M14:M19" si="0">(E22-E14)</f>
        <v>47.830099999999987</v>
      </c>
      <c r="N14">
        <f t="shared" ref="N14:N19" si="1">(J22-J14)</f>
        <v>2277.2629000000015</v>
      </c>
      <c r="O14">
        <f t="shared" ref="O14:O19" si="2">(N14-M14)/J22</f>
        <v>3.8150474806253346E-2</v>
      </c>
      <c r="R14" s="1" t="s">
        <v>131</v>
      </c>
      <c r="S14">
        <f t="shared" ref="S14:S17" si="3">O14</f>
        <v>3.8150474806253346E-2</v>
      </c>
      <c r="T14">
        <f t="shared" ref="T14:T19" si="4">O30</f>
        <v>1.7392304027084667E-4</v>
      </c>
      <c r="U14">
        <f t="shared" ref="U14:U19" si="5">O46</f>
        <v>5.5089887201278031E-4</v>
      </c>
      <c r="V14">
        <f t="shared" ref="V14:V19" si="6">O62</f>
        <v>-7.8201891029029181E-4</v>
      </c>
      <c r="W14">
        <f t="shared" ref="W14:W19" si="7">O78</f>
        <v>-3.7299324214001893E-4</v>
      </c>
      <c r="X14">
        <f t="shared" ref="X14:X19" si="8">O94</f>
        <v>9.2849676152693592E-4</v>
      </c>
      <c r="Y14">
        <f t="shared" ref="Y14:Y19" si="9">O110</f>
        <v>-4.2669978975059507E-5</v>
      </c>
    </row>
    <row r="15" spans="1:25" ht="24">
      <c r="A15" s="1"/>
      <c r="B15" s="5">
        <v>2</v>
      </c>
      <c r="C15" s="1" t="s">
        <v>132</v>
      </c>
      <c r="D15" s="1">
        <v>0.05</v>
      </c>
      <c r="E15" s="6">
        <v>438.64010000000002</v>
      </c>
      <c r="F15" s="12"/>
      <c r="G15" s="5">
        <v>2</v>
      </c>
      <c r="H15" s="1" t="s">
        <v>132</v>
      </c>
      <c r="I15" s="1">
        <v>0.99</v>
      </c>
      <c r="J15" s="6">
        <v>14860.7973</v>
      </c>
      <c r="L15" s="1" t="s">
        <v>132</v>
      </c>
      <c r="M15">
        <f t="shared" si="0"/>
        <v>63.758099999999956</v>
      </c>
      <c r="N15">
        <f t="shared" si="1"/>
        <v>2448.8478999999988</v>
      </c>
      <c r="O15">
        <f t="shared" si="2"/>
        <v>0.13778964111869832</v>
      </c>
      <c r="R15" s="1" t="s">
        <v>132</v>
      </c>
      <c r="S15">
        <f t="shared" si="3"/>
        <v>0.13778964111869832</v>
      </c>
      <c r="T15">
        <f t="shared" si="4"/>
        <v>8.8628264277716543E-4</v>
      </c>
      <c r="U15">
        <f t="shared" si="5"/>
        <v>3.8495020017877473E-3</v>
      </c>
      <c r="V15">
        <f t="shared" si="6"/>
        <v>-1.6942448469674713E-3</v>
      </c>
      <c r="W15">
        <f t="shared" si="7"/>
        <v>-2.8497162516311963E-3</v>
      </c>
      <c r="X15">
        <f t="shared" si="8"/>
        <v>-7.6347758696519773E-4</v>
      </c>
      <c r="Y15">
        <f t="shared" si="9"/>
        <v>-2.5897398472872774E-3</v>
      </c>
    </row>
    <row r="16" spans="1:25" ht="24">
      <c r="A16" s="1"/>
      <c r="B16" s="5">
        <v>3</v>
      </c>
      <c r="C16" s="1" t="s">
        <v>133</v>
      </c>
      <c r="D16" s="1">
        <v>6.01</v>
      </c>
      <c r="E16" s="6">
        <v>56898.378700000001</v>
      </c>
      <c r="F16" s="12"/>
      <c r="G16" s="5">
        <v>3</v>
      </c>
      <c r="H16" s="1" t="s">
        <v>133</v>
      </c>
      <c r="I16" s="1">
        <v>1.73</v>
      </c>
      <c r="J16" s="6">
        <v>26025.116699999999</v>
      </c>
      <c r="L16" s="1" t="s">
        <v>133</v>
      </c>
      <c r="M16">
        <f t="shared" si="0"/>
        <v>2732.0585999999967</v>
      </c>
      <c r="N16">
        <f t="shared" si="1"/>
        <v>3196.5542999999998</v>
      </c>
      <c r="O16">
        <f t="shared" si="2"/>
        <v>1.5895589954455485E-2</v>
      </c>
      <c r="R16" s="1" t="s">
        <v>133</v>
      </c>
      <c r="S16">
        <f t="shared" si="3"/>
        <v>1.5895589954455485E-2</v>
      </c>
      <c r="T16">
        <f t="shared" si="4"/>
        <v>1.5501805475735624E-3</v>
      </c>
      <c r="U16">
        <f t="shared" si="5"/>
        <v>5.6231572818782136E-3</v>
      </c>
      <c r="V16">
        <f t="shared" si="6"/>
        <v>-4.8752820150032623E-4</v>
      </c>
      <c r="W16">
        <f t="shared" si="7"/>
        <v>-8.1014191849459311E-4</v>
      </c>
      <c r="X16">
        <f t="shared" si="8"/>
        <v>1.72777411176186E-3</v>
      </c>
      <c r="Y16">
        <f t="shared" si="9"/>
        <v>-2.0307042403854719E-3</v>
      </c>
    </row>
    <row r="17" spans="1:25" ht="24">
      <c r="A17" s="1"/>
      <c r="B17" s="5">
        <v>4</v>
      </c>
      <c r="C17" s="1" t="s">
        <v>134</v>
      </c>
      <c r="D17" s="1">
        <v>2.89</v>
      </c>
      <c r="E17" s="6">
        <v>27394.420999999998</v>
      </c>
      <c r="F17" s="12"/>
      <c r="G17" s="5">
        <v>4</v>
      </c>
      <c r="H17" s="1" t="s">
        <v>134</v>
      </c>
      <c r="I17" s="1">
        <v>4.1900000000000004</v>
      </c>
      <c r="J17" s="6">
        <v>63165.901899999997</v>
      </c>
      <c r="L17" s="1" t="s">
        <v>134</v>
      </c>
      <c r="M17">
        <f t="shared" si="0"/>
        <v>3366.6360000000022</v>
      </c>
      <c r="N17">
        <f t="shared" si="1"/>
        <v>1142.1041000000041</v>
      </c>
      <c r="O17">
        <f t="shared" si="2"/>
        <v>-3.4591834491027415E-2</v>
      </c>
      <c r="R17" s="1" t="s">
        <v>134</v>
      </c>
      <c r="S17">
        <f t="shared" si="3"/>
        <v>-3.4591834491027415E-2</v>
      </c>
      <c r="T17">
        <f t="shared" si="4"/>
        <v>2.9057919410482305E-4</v>
      </c>
      <c r="U17">
        <f t="shared" si="5"/>
        <v>7.8423061063703553E-4</v>
      </c>
      <c r="V17">
        <f t="shared" si="6"/>
        <v>-9.9237124352236951E-4</v>
      </c>
      <c r="W17">
        <f t="shared" si="7"/>
        <v>-3.699761860608353E-4</v>
      </c>
      <c r="X17">
        <f t="shared" si="8"/>
        <v>4.0190284177202263E-4</v>
      </c>
      <c r="Y17">
        <f t="shared" si="9"/>
        <v>-4.8696686535650265E-5</v>
      </c>
    </row>
    <row r="18" spans="1:25" ht="24">
      <c r="A18" s="1"/>
      <c r="B18" s="5">
        <v>5</v>
      </c>
      <c r="C18" s="1" t="s">
        <v>135</v>
      </c>
      <c r="D18" s="1">
        <v>7.04</v>
      </c>
      <c r="E18" s="6">
        <v>66656.388200000001</v>
      </c>
      <c r="F18" s="12"/>
      <c r="G18" s="5">
        <v>5</v>
      </c>
      <c r="H18" s="1" t="s">
        <v>135</v>
      </c>
      <c r="I18" s="1">
        <v>21.17</v>
      </c>
      <c r="J18" s="6">
        <v>318853.5404</v>
      </c>
      <c r="L18" s="1" t="s">
        <v>135</v>
      </c>
      <c r="M18">
        <f t="shared" si="0"/>
        <v>1383.5344999999943</v>
      </c>
      <c r="N18">
        <f t="shared" si="1"/>
        <v>3182.2774000000209</v>
      </c>
      <c r="O18">
        <f t="shared" si="2"/>
        <v>5.5855367650971474E-3</v>
      </c>
      <c r="R18" s="1" t="s">
        <v>135</v>
      </c>
      <c r="S18">
        <f>O18</f>
        <v>5.5855367650971474E-3</v>
      </c>
      <c r="T18">
        <f t="shared" si="4"/>
        <v>9.9429250029433911E-5</v>
      </c>
      <c r="U18">
        <f t="shared" si="5"/>
        <v>2.9082957278620859E-4</v>
      </c>
      <c r="V18">
        <f t="shared" si="6"/>
        <v>-7.5906589140536636E-5</v>
      </c>
      <c r="W18">
        <f t="shared" si="7"/>
        <v>9.7412247219453346E-5</v>
      </c>
      <c r="X18">
        <f t="shared" si="8"/>
        <v>1.4234255620636512E-4</v>
      </c>
      <c r="Y18">
        <f t="shared" si="9"/>
        <v>-1.0497992545449372E-4</v>
      </c>
    </row>
    <row r="19" spans="1:25" ht="24">
      <c r="B19" s="7">
        <v>6</v>
      </c>
      <c r="C19" s="8" t="s">
        <v>136</v>
      </c>
      <c r="D19" s="8">
        <v>0.98</v>
      </c>
      <c r="E19" s="9">
        <v>9292.7667999999994</v>
      </c>
      <c r="F19" s="12"/>
      <c r="G19" s="7">
        <v>6</v>
      </c>
      <c r="H19" s="8" t="s">
        <v>136</v>
      </c>
      <c r="I19" s="8">
        <v>1.19</v>
      </c>
      <c r="J19" s="9">
        <v>17986.077600000001</v>
      </c>
      <c r="L19" s="8" t="s">
        <v>136</v>
      </c>
      <c r="M19">
        <f t="shared" si="0"/>
        <v>5091.2861000000012</v>
      </c>
      <c r="N19">
        <f t="shared" si="1"/>
        <v>9966.359199999999</v>
      </c>
      <c r="O19">
        <f t="shared" si="2"/>
        <v>0.17440601457687574</v>
      </c>
      <c r="R19" s="8" t="s">
        <v>136</v>
      </c>
      <c r="S19">
        <f>O19</f>
        <v>0.17440601457687574</v>
      </c>
      <c r="T19">
        <f t="shared" si="4"/>
        <v>3.2553573664049575E-3</v>
      </c>
      <c r="U19">
        <f t="shared" si="5"/>
        <v>3.8500664062350171E-3</v>
      </c>
      <c r="V19">
        <f t="shared" si="6"/>
        <v>4.7122089519932922E-3</v>
      </c>
      <c r="W19">
        <f t="shared" si="7"/>
        <v>2.7433674632998005E-3</v>
      </c>
      <c r="X19">
        <f t="shared" si="8"/>
        <v>-3.9057120183779489E-3</v>
      </c>
      <c r="Y19">
        <f t="shared" si="9"/>
        <v>-3.7862390996626569E-3</v>
      </c>
    </row>
    <row r="20" spans="1:25">
      <c r="B20">
        <v>0.25</v>
      </c>
      <c r="C20" s="10" t="s">
        <v>5</v>
      </c>
      <c r="D20" s="10" t="s">
        <v>4</v>
      </c>
      <c r="E20" s="10"/>
      <c r="F20" s="10"/>
      <c r="G20">
        <v>0.25</v>
      </c>
      <c r="H20" s="10" t="s">
        <v>5</v>
      </c>
      <c r="I20" s="10" t="s">
        <v>6</v>
      </c>
      <c r="J20" s="10"/>
    </row>
    <row r="21" spans="1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</row>
    <row r="22" spans="1:25" ht="24">
      <c r="B22" s="5">
        <v>1</v>
      </c>
      <c r="C22" s="1" t="s">
        <v>131</v>
      </c>
      <c r="D22" s="1">
        <v>0.04</v>
      </c>
      <c r="E22" s="6">
        <v>267.49209999999999</v>
      </c>
      <c r="G22" s="5">
        <v>1</v>
      </c>
      <c r="H22" s="1" t="s">
        <v>131</v>
      </c>
      <c r="I22" s="1">
        <v>2.0299999999999998</v>
      </c>
      <c r="J22" s="6">
        <v>58437.878199999999</v>
      </c>
    </row>
    <row r="23" spans="1:25" ht="24">
      <c r="B23" s="5">
        <v>2</v>
      </c>
      <c r="C23" s="1" t="s">
        <v>132</v>
      </c>
      <c r="D23" s="1">
        <v>7.0000000000000007E-2</v>
      </c>
      <c r="E23" s="6">
        <v>502.39819999999997</v>
      </c>
      <c r="G23" s="5">
        <v>2</v>
      </c>
      <c r="H23" s="1" t="s">
        <v>132</v>
      </c>
      <c r="I23" s="1">
        <v>0.6</v>
      </c>
      <c r="J23" s="6">
        <v>17309.645199999999</v>
      </c>
    </row>
    <row r="24" spans="1:25" ht="24">
      <c r="B24" s="5">
        <v>3</v>
      </c>
      <c r="C24" s="1" t="s">
        <v>133</v>
      </c>
      <c r="D24" s="1">
        <v>7.9</v>
      </c>
      <c r="E24" s="6">
        <v>59630.437299999998</v>
      </c>
      <c r="G24" s="5">
        <v>3</v>
      </c>
      <c r="H24" s="1" t="s">
        <v>133</v>
      </c>
      <c r="I24" s="1">
        <v>1.01</v>
      </c>
      <c r="J24" s="6">
        <v>29221.670999999998</v>
      </c>
    </row>
    <row r="25" spans="1:25" ht="24">
      <c r="B25" s="5">
        <v>4</v>
      </c>
      <c r="C25" s="1" t="s">
        <v>134</v>
      </c>
      <c r="D25" s="1">
        <v>4.08</v>
      </c>
      <c r="E25" s="6">
        <v>30761.057000000001</v>
      </c>
      <c r="G25" s="5">
        <v>4</v>
      </c>
      <c r="H25" s="1" t="s">
        <v>134</v>
      </c>
      <c r="I25" s="1">
        <v>2.23</v>
      </c>
      <c r="J25" s="6">
        <v>64308.006000000001</v>
      </c>
    </row>
    <row r="26" spans="1:25" ht="24">
      <c r="B26" s="5">
        <v>5</v>
      </c>
      <c r="C26" s="1" t="s">
        <v>135</v>
      </c>
      <c r="D26" s="1">
        <v>9.02</v>
      </c>
      <c r="E26" s="6">
        <v>68039.922699999996</v>
      </c>
      <c r="G26" s="5">
        <v>5</v>
      </c>
      <c r="H26" s="1" t="s">
        <v>135</v>
      </c>
      <c r="I26" s="1">
        <v>11.16</v>
      </c>
      <c r="J26" s="6">
        <v>322035.81780000002</v>
      </c>
    </row>
    <row r="27" spans="1:25" ht="24">
      <c r="B27" s="7">
        <v>6</v>
      </c>
      <c r="C27" s="8" t="s">
        <v>136</v>
      </c>
      <c r="D27" s="8">
        <v>1.91</v>
      </c>
      <c r="E27" s="9">
        <v>14384.052900000001</v>
      </c>
      <c r="G27" s="7">
        <v>6</v>
      </c>
      <c r="H27" s="8" t="s">
        <v>136</v>
      </c>
      <c r="I27" s="8">
        <v>0.97</v>
      </c>
      <c r="J27" s="9">
        <v>27952.436799999999</v>
      </c>
    </row>
    <row r="28" spans="1:25">
      <c r="B28">
        <v>0.5</v>
      </c>
      <c r="C28" s="10" t="s">
        <v>3</v>
      </c>
      <c r="D28" s="10" t="s">
        <v>4</v>
      </c>
      <c r="G28">
        <v>0.5</v>
      </c>
      <c r="H28" s="10" t="s">
        <v>3</v>
      </c>
      <c r="I28" s="10" t="s">
        <v>6</v>
      </c>
    </row>
    <row r="29" spans="1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3"/>
      <c r="M29" t="s">
        <v>4</v>
      </c>
      <c r="N29" t="s">
        <v>6</v>
      </c>
      <c r="O29" t="s">
        <v>36</v>
      </c>
    </row>
    <row r="30" spans="1:25" ht="24">
      <c r="B30" s="5">
        <v>1</v>
      </c>
      <c r="C30" s="1" t="s">
        <v>131</v>
      </c>
      <c r="D30" s="1">
        <v>0.05</v>
      </c>
      <c r="E30" s="6">
        <v>180.04810000000001</v>
      </c>
      <c r="G30" s="5">
        <v>1</v>
      </c>
      <c r="H30" s="1" t="s">
        <v>131</v>
      </c>
      <c r="I30" s="1">
        <v>4.25</v>
      </c>
      <c r="J30" s="6">
        <v>53780.710800000001</v>
      </c>
      <c r="L30" s="1" t="s">
        <v>131</v>
      </c>
      <c r="M30">
        <f t="shared" ref="M30:M35" si="10">(E38-E30)</f>
        <v>-14.554699999999997</v>
      </c>
      <c r="N30">
        <f t="shared" ref="N30:N35" si="11">(J38-J30)</f>
        <v>-5.2019000000000233</v>
      </c>
      <c r="O30">
        <f t="shared" ref="O30:O35" si="12">(N30-M30)/J38</f>
        <v>1.7392304027084667E-4</v>
      </c>
    </row>
    <row r="31" spans="1:25" ht="24">
      <c r="B31" s="5">
        <v>2</v>
      </c>
      <c r="C31" s="1" t="s">
        <v>132</v>
      </c>
      <c r="D31" s="1">
        <v>0.1</v>
      </c>
      <c r="E31" s="6">
        <v>387.8476</v>
      </c>
      <c r="G31" s="5">
        <v>2</v>
      </c>
      <c r="H31" s="1" t="s">
        <v>132</v>
      </c>
      <c r="I31" s="1">
        <v>1.01</v>
      </c>
      <c r="J31" s="6">
        <v>12717.633099999999</v>
      </c>
      <c r="L31" s="1" t="s">
        <v>132</v>
      </c>
      <c r="M31">
        <f t="shared" si="10"/>
        <v>-10.50200000000001</v>
      </c>
      <c r="N31">
        <f t="shared" si="11"/>
        <v>0.77010000000154832</v>
      </c>
      <c r="O31">
        <f t="shared" si="12"/>
        <v>8.8628264277716543E-4</v>
      </c>
    </row>
    <row r="32" spans="1:25" ht="24">
      <c r="B32" s="5">
        <v>3</v>
      </c>
      <c r="C32" s="1" t="s">
        <v>133</v>
      </c>
      <c r="D32" s="1">
        <v>14</v>
      </c>
      <c r="E32" s="6">
        <v>54587.078300000001</v>
      </c>
      <c r="G32" s="5">
        <v>3</v>
      </c>
      <c r="H32" s="1" t="s">
        <v>133</v>
      </c>
      <c r="I32" s="1">
        <v>1.76</v>
      </c>
      <c r="J32" s="6">
        <v>22314.3861</v>
      </c>
      <c r="L32" s="1" t="s">
        <v>133</v>
      </c>
      <c r="M32">
        <f t="shared" si="10"/>
        <v>-45.171900000001187</v>
      </c>
      <c r="N32">
        <f t="shared" si="11"/>
        <v>-10.596999999997934</v>
      </c>
      <c r="O32">
        <f t="shared" si="12"/>
        <v>1.5501805475735624E-3</v>
      </c>
    </row>
    <row r="33" spans="2:15" ht="24">
      <c r="B33" s="5">
        <v>4</v>
      </c>
      <c r="C33" s="1" t="s">
        <v>134</v>
      </c>
      <c r="D33" s="1">
        <v>6.06</v>
      </c>
      <c r="E33" s="6">
        <v>23616.586299999999</v>
      </c>
      <c r="G33" s="5">
        <v>4</v>
      </c>
      <c r="H33" s="1" t="s">
        <v>134</v>
      </c>
      <c r="I33" s="1">
        <v>4.91</v>
      </c>
      <c r="J33" s="6">
        <v>62036.9012</v>
      </c>
      <c r="L33" s="1" t="s">
        <v>134</v>
      </c>
      <c r="M33">
        <f t="shared" si="10"/>
        <v>-11.946599999999307</v>
      </c>
      <c r="N33">
        <f t="shared" si="11"/>
        <v>6.0817999999999302</v>
      </c>
      <c r="O33">
        <f t="shared" si="12"/>
        <v>2.9057919410482305E-4</v>
      </c>
    </row>
    <row r="34" spans="2:15" ht="24">
      <c r="B34" s="5">
        <v>5</v>
      </c>
      <c r="C34" s="1" t="s">
        <v>135</v>
      </c>
      <c r="D34" s="1">
        <v>16.84</v>
      </c>
      <c r="E34" s="6">
        <v>65655.737699999998</v>
      </c>
      <c r="G34" s="5">
        <v>5</v>
      </c>
      <c r="H34" s="1" t="s">
        <v>135</v>
      </c>
      <c r="I34" s="1">
        <v>24.93</v>
      </c>
      <c r="J34" s="6">
        <v>315276.66139999998</v>
      </c>
      <c r="L34" s="1" t="s">
        <v>135</v>
      </c>
      <c r="M34">
        <f t="shared" si="10"/>
        <v>-68.777600000001257</v>
      </c>
      <c r="N34">
        <f t="shared" si="11"/>
        <v>-37.433599999989383</v>
      </c>
      <c r="O34">
        <f t="shared" si="12"/>
        <v>9.9429250029433911E-5</v>
      </c>
    </row>
    <row r="35" spans="2:15" ht="24">
      <c r="B35" s="7">
        <v>6</v>
      </c>
      <c r="C35" s="8" t="s">
        <v>136</v>
      </c>
      <c r="D35" s="8">
        <v>1.95</v>
      </c>
      <c r="E35" s="9">
        <v>7596.7186000000002</v>
      </c>
      <c r="G35" s="7">
        <v>6</v>
      </c>
      <c r="H35" s="8" t="s">
        <v>136</v>
      </c>
      <c r="I35" s="8">
        <v>1.1399999999999999</v>
      </c>
      <c r="J35" s="9">
        <v>14355.541300000001</v>
      </c>
      <c r="L35" s="8" t="s">
        <v>136</v>
      </c>
      <c r="M35">
        <f t="shared" si="10"/>
        <v>-16.670200000000477</v>
      </c>
      <c r="N35">
        <f t="shared" si="11"/>
        <v>30.160399999998845</v>
      </c>
      <c r="O35">
        <f t="shared" si="12"/>
        <v>3.2553573664049575E-3</v>
      </c>
    </row>
    <row r="36" spans="2:15">
      <c r="B36">
        <v>0.5</v>
      </c>
      <c r="C36" s="10" t="s">
        <v>5</v>
      </c>
      <c r="D36" s="10" t="s">
        <v>4</v>
      </c>
      <c r="G36">
        <v>0.5</v>
      </c>
      <c r="H36" s="10" t="s">
        <v>5</v>
      </c>
      <c r="I36" s="10" t="s">
        <v>6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131</v>
      </c>
      <c r="D38" s="1">
        <v>0.04</v>
      </c>
      <c r="E38" s="6">
        <v>165.49340000000001</v>
      </c>
      <c r="G38" s="5">
        <v>1</v>
      </c>
      <c r="H38" s="1" t="s">
        <v>131</v>
      </c>
      <c r="I38" s="1">
        <v>4.25</v>
      </c>
      <c r="J38" s="6">
        <v>53775.508900000001</v>
      </c>
    </row>
    <row r="39" spans="2:15" ht="24">
      <c r="B39" s="5">
        <v>2</v>
      </c>
      <c r="C39" s="1" t="s">
        <v>132</v>
      </c>
      <c r="D39" s="1">
        <v>0.1</v>
      </c>
      <c r="E39" s="6">
        <v>377.34559999999999</v>
      </c>
      <c r="G39" s="5">
        <v>2</v>
      </c>
      <c r="H39" s="1" t="s">
        <v>132</v>
      </c>
      <c r="I39" s="1">
        <v>1.01</v>
      </c>
      <c r="J39" s="6">
        <v>12718.403200000001</v>
      </c>
    </row>
    <row r="40" spans="2:15" ht="24">
      <c r="B40" s="5">
        <v>3</v>
      </c>
      <c r="C40" s="1" t="s">
        <v>133</v>
      </c>
      <c r="D40" s="1">
        <v>14.01</v>
      </c>
      <c r="E40" s="6">
        <v>54541.9064</v>
      </c>
      <c r="G40" s="5">
        <v>3</v>
      </c>
      <c r="H40" s="1" t="s">
        <v>133</v>
      </c>
      <c r="I40" s="1">
        <v>1.76</v>
      </c>
      <c r="J40" s="6">
        <v>22303.789100000002</v>
      </c>
    </row>
    <row r="41" spans="2:15" ht="24">
      <c r="B41" s="5">
        <v>4</v>
      </c>
      <c r="C41" s="1" t="s">
        <v>134</v>
      </c>
      <c r="D41" s="1">
        <v>6.06</v>
      </c>
      <c r="E41" s="6">
        <v>23604.6397</v>
      </c>
      <c r="G41" s="5">
        <v>4</v>
      </c>
      <c r="H41" s="1" t="s">
        <v>134</v>
      </c>
      <c r="I41" s="1">
        <v>4.91</v>
      </c>
      <c r="J41" s="6">
        <v>62042.983</v>
      </c>
    </row>
    <row r="42" spans="2:15" ht="24">
      <c r="B42" s="5">
        <v>5</v>
      </c>
      <c r="C42" s="1" t="s">
        <v>135</v>
      </c>
      <c r="D42" s="1">
        <v>16.84</v>
      </c>
      <c r="E42" s="6">
        <v>65586.960099999997</v>
      </c>
      <c r="G42" s="5">
        <v>5</v>
      </c>
      <c r="H42" s="1" t="s">
        <v>135</v>
      </c>
      <c r="I42" s="1">
        <v>24.93</v>
      </c>
      <c r="J42" s="6">
        <v>315239.22779999999</v>
      </c>
    </row>
    <row r="43" spans="2:15" ht="24">
      <c r="B43" s="7">
        <v>6</v>
      </c>
      <c r="C43" s="8" t="s">
        <v>136</v>
      </c>
      <c r="D43" s="8">
        <v>1.95</v>
      </c>
      <c r="E43" s="9">
        <v>7580.0483999999997</v>
      </c>
      <c r="G43" s="7">
        <v>6</v>
      </c>
      <c r="H43" s="8" t="s">
        <v>136</v>
      </c>
      <c r="I43" s="8">
        <v>1.1399999999999999</v>
      </c>
      <c r="J43" s="9">
        <v>14385.7017</v>
      </c>
    </row>
    <row r="44" spans="2:15">
      <c r="B44">
        <v>0.75</v>
      </c>
      <c r="C44" s="10" t="s">
        <v>3</v>
      </c>
      <c r="D44" s="10" t="s">
        <v>4</v>
      </c>
      <c r="G44">
        <v>0.75</v>
      </c>
      <c r="H44" s="10" t="s">
        <v>3</v>
      </c>
      <c r="I44" s="10" t="s">
        <v>6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3"/>
      <c r="M45" t="s">
        <v>4</v>
      </c>
      <c r="N45" t="s">
        <v>6</v>
      </c>
      <c r="O45" t="s">
        <v>36</v>
      </c>
    </row>
    <row r="46" spans="2:15" ht="24">
      <c r="B46" s="5">
        <v>1</v>
      </c>
      <c r="C46" s="1" t="s">
        <v>131</v>
      </c>
      <c r="D46" s="1">
        <v>0.02</v>
      </c>
      <c r="E46" s="6">
        <v>165.2747</v>
      </c>
      <c r="G46" s="5">
        <v>1</v>
      </c>
      <c r="H46" s="1" t="s">
        <v>131</v>
      </c>
      <c r="I46" s="1">
        <v>4.3</v>
      </c>
      <c r="J46" s="6">
        <v>51786.692900000002</v>
      </c>
      <c r="L46" s="1" t="s">
        <v>131</v>
      </c>
      <c r="M46">
        <f t="shared" ref="M46:M51" si="13">(E54-E46)</f>
        <v>-3.0045000000000073</v>
      </c>
      <c r="N46">
        <f t="shared" ref="N46:N51" si="14">(J54-J46)</f>
        <v>25.538799999994808</v>
      </c>
      <c r="O46">
        <f t="shared" ref="O46:O51" si="15">(N46-M46)/J54</f>
        <v>5.5089887201278031E-4</v>
      </c>
    </row>
    <row r="47" spans="2:15" ht="24">
      <c r="B47" s="5">
        <v>2</v>
      </c>
      <c r="C47" s="1" t="s">
        <v>132</v>
      </c>
      <c r="D47" s="1">
        <v>0.05</v>
      </c>
      <c r="E47" s="6">
        <v>361.36439999999999</v>
      </c>
      <c r="G47" s="5">
        <v>2</v>
      </c>
      <c r="H47" s="1" t="s">
        <v>132</v>
      </c>
      <c r="I47" s="1">
        <v>0.95</v>
      </c>
      <c r="J47" s="6">
        <v>11396.062</v>
      </c>
      <c r="L47" s="1" t="s">
        <v>132</v>
      </c>
      <c r="M47">
        <f t="shared" si="13"/>
        <v>-6.5704000000000065</v>
      </c>
      <c r="N47">
        <f t="shared" si="14"/>
        <v>37.442900000000009</v>
      </c>
      <c r="O47">
        <f t="shared" si="15"/>
        <v>3.8495020017877473E-3</v>
      </c>
    </row>
    <row r="48" spans="2:15" ht="24">
      <c r="B48" s="5">
        <v>3</v>
      </c>
      <c r="C48" s="1" t="s">
        <v>133</v>
      </c>
      <c r="D48" s="1">
        <v>7.21</v>
      </c>
      <c r="E48" s="6">
        <v>52515.5988</v>
      </c>
      <c r="G48" s="5">
        <v>3</v>
      </c>
      <c r="H48" s="1" t="s">
        <v>133</v>
      </c>
      <c r="I48" s="1">
        <v>1.64</v>
      </c>
      <c r="J48" s="6">
        <v>19789.975299999998</v>
      </c>
      <c r="L48" s="1" t="s">
        <v>133</v>
      </c>
      <c r="M48">
        <f t="shared" si="13"/>
        <v>-46.444100000000617</v>
      </c>
      <c r="N48">
        <f t="shared" si="14"/>
        <v>65.204700000002049</v>
      </c>
      <c r="O48">
        <f t="shared" si="15"/>
        <v>5.6231572818782136E-3</v>
      </c>
    </row>
    <row r="49" spans="2:15" ht="24">
      <c r="B49" s="5">
        <v>4</v>
      </c>
      <c r="C49" s="1" t="s">
        <v>134</v>
      </c>
      <c r="D49" s="1">
        <v>2.9</v>
      </c>
      <c r="E49" s="6">
        <v>21076.684700000002</v>
      </c>
      <c r="G49" s="5">
        <v>4</v>
      </c>
      <c r="H49" s="1" t="s">
        <v>134</v>
      </c>
      <c r="I49" s="1">
        <v>5.07</v>
      </c>
      <c r="J49" s="6">
        <v>60954.487500000003</v>
      </c>
      <c r="L49" s="1" t="s">
        <v>134</v>
      </c>
      <c r="M49">
        <f t="shared" si="13"/>
        <v>-8.5271000000029744</v>
      </c>
      <c r="N49">
        <f t="shared" si="14"/>
        <v>39.306099999994331</v>
      </c>
      <c r="O49">
        <f t="shared" si="15"/>
        <v>7.8423061063703553E-4</v>
      </c>
    </row>
    <row r="50" spans="2:15" ht="24">
      <c r="B50" s="5">
        <v>5</v>
      </c>
      <c r="C50" s="1" t="s">
        <v>135</v>
      </c>
      <c r="D50" s="1">
        <v>8.8699999999999992</v>
      </c>
      <c r="E50" s="6">
        <v>64536.687299999998</v>
      </c>
      <c r="G50" s="5">
        <v>5</v>
      </c>
      <c r="H50" s="1" t="s">
        <v>135</v>
      </c>
      <c r="I50" s="1">
        <v>25.97</v>
      </c>
      <c r="J50" s="6">
        <v>312437.62119999999</v>
      </c>
      <c r="L50" s="1" t="s">
        <v>135</v>
      </c>
      <c r="M50">
        <f t="shared" si="13"/>
        <v>-38.960399999996298</v>
      </c>
      <c r="N50">
        <f t="shared" si="14"/>
        <v>51.9208000000217</v>
      </c>
      <c r="O50">
        <f t="shared" si="15"/>
        <v>2.9082957278620859E-4</v>
      </c>
    </row>
    <row r="51" spans="2:15" ht="24">
      <c r="B51" s="7">
        <v>6</v>
      </c>
      <c r="C51" s="8" t="s">
        <v>136</v>
      </c>
      <c r="D51" s="8">
        <v>0.95</v>
      </c>
      <c r="E51" s="9">
        <v>6930.7952999999998</v>
      </c>
      <c r="G51" s="7">
        <v>6</v>
      </c>
      <c r="H51" s="8" t="s">
        <v>136</v>
      </c>
      <c r="I51" s="8">
        <v>1.07</v>
      </c>
      <c r="J51" s="9">
        <v>12898.9236</v>
      </c>
      <c r="L51" s="8" t="s">
        <v>136</v>
      </c>
      <c r="M51">
        <f t="shared" si="13"/>
        <v>-14.243999999999687</v>
      </c>
      <c r="N51">
        <f t="shared" si="14"/>
        <v>35.554599999999482</v>
      </c>
      <c r="O51">
        <f t="shared" si="15"/>
        <v>3.8500664062350171E-3</v>
      </c>
    </row>
    <row r="52" spans="2:15">
      <c r="B52">
        <v>0.75</v>
      </c>
      <c r="C52" s="10" t="s">
        <v>5</v>
      </c>
      <c r="D52" s="10" t="s">
        <v>4</v>
      </c>
      <c r="G52">
        <v>0.75</v>
      </c>
      <c r="H52" s="10" t="s">
        <v>5</v>
      </c>
      <c r="I52" s="10" t="s">
        <v>6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131</v>
      </c>
      <c r="D54" s="1">
        <v>0.02</v>
      </c>
      <c r="E54" s="6">
        <v>162.27019999999999</v>
      </c>
      <c r="G54" s="5">
        <v>1</v>
      </c>
      <c r="H54" s="1" t="s">
        <v>131</v>
      </c>
      <c r="I54" s="1">
        <v>4.3</v>
      </c>
      <c r="J54" s="6">
        <v>51812.231699999997</v>
      </c>
    </row>
    <row r="55" spans="2:15" ht="24">
      <c r="B55" s="5">
        <v>2</v>
      </c>
      <c r="C55" s="1" t="s">
        <v>132</v>
      </c>
      <c r="D55" s="1">
        <v>0.05</v>
      </c>
      <c r="E55" s="6">
        <v>354.79399999999998</v>
      </c>
      <c r="G55" s="5">
        <v>2</v>
      </c>
      <c r="H55" s="1" t="s">
        <v>132</v>
      </c>
      <c r="I55" s="1">
        <v>0.95</v>
      </c>
      <c r="J55" s="6">
        <v>11433.5049</v>
      </c>
    </row>
    <row r="56" spans="2:15" ht="24">
      <c r="B56" s="5">
        <v>3</v>
      </c>
      <c r="C56" s="1" t="s">
        <v>133</v>
      </c>
      <c r="D56" s="1">
        <v>7.21</v>
      </c>
      <c r="E56" s="6">
        <v>52469.154699999999</v>
      </c>
      <c r="G56" s="5">
        <v>3</v>
      </c>
      <c r="H56" s="1" t="s">
        <v>133</v>
      </c>
      <c r="I56" s="1">
        <v>1.65</v>
      </c>
      <c r="J56" s="6">
        <v>19855.18</v>
      </c>
    </row>
    <row r="57" spans="2:15" ht="24">
      <c r="B57" s="5">
        <v>4</v>
      </c>
      <c r="C57" s="1" t="s">
        <v>134</v>
      </c>
      <c r="D57" s="1">
        <v>2.9</v>
      </c>
      <c r="E57" s="6">
        <v>21068.157599999999</v>
      </c>
      <c r="G57" s="5">
        <v>4</v>
      </c>
      <c r="H57" s="1" t="s">
        <v>134</v>
      </c>
      <c r="I57" s="1">
        <v>5.07</v>
      </c>
      <c r="J57" s="6">
        <v>60993.793599999997</v>
      </c>
    </row>
    <row r="58" spans="2:15" ht="24">
      <c r="B58" s="5">
        <v>5</v>
      </c>
      <c r="C58" s="1" t="s">
        <v>135</v>
      </c>
      <c r="D58" s="1">
        <v>8.8699999999999992</v>
      </c>
      <c r="E58" s="6">
        <v>64497.726900000001</v>
      </c>
      <c r="G58" s="5">
        <v>5</v>
      </c>
      <c r="H58" s="1" t="s">
        <v>135</v>
      </c>
      <c r="I58" s="1">
        <v>25.96</v>
      </c>
      <c r="J58" s="6">
        <v>312489.54200000002</v>
      </c>
    </row>
    <row r="59" spans="2:15" ht="24">
      <c r="B59" s="7">
        <v>6</v>
      </c>
      <c r="C59" s="8" t="s">
        <v>136</v>
      </c>
      <c r="D59" s="8">
        <v>0.95</v>
      </c>
      <c r="E59" s="9">
        <v>6916.5513000000001</v>
      </c>
      <c r="G59" s="7">
        <v>6</v>
      </c>
      <c r="H59" s="8" t="s">
        <v>136</v>
      </c>
      <c r="I59" s="8">
        <v>1.07</v>
      </c>
      <c r="J59" s="9">
        <v>12934.4782</v>
      </c>
    </row>
    <row r="60" spans="2:15">
      <c r="B60">
        <v>1</v>
      </c>
      <c r="C60" s="10" t="s">
        <v>3</v>
      </c>
      <c r="D60" s="10" t="s">
        <v>4</v>
      </c>
      <c r="G60">
        <v>1</v>
      </c>
      <c r="H60" s="10" t="s">
        <v>3</v>
      </c>
      <c r="I60" s="10" t="s">
        <v>6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3"/>
      <c r="M61" t="s">
        <v>4</v>
      </c>
      <c r="N61" t="s">
        <v>6</v>
      </c>
      <c r="O61" t="s">
        <v>36</v>
      </c>
    </row>
    <row r="62" spans="2:15" ht="24">
      <c r="B62" s="5">
        <v>1</v>
      </c>
      <c r="C62" s="1" t="s">
        <v>131</v>
      </c>
      <c r="D62" s="1">
        <v>0.02</v>
      </c>
      <c r="E62" s="6">
        <v>146.2876</v>
      </c>
      <c r="G62" s="5">
        <v>1</v>
      </c>
      <c r="H62" s="1" t="s">
        <v>131</v>
      </c>
      <c r="I62" s="1">
        <v>4.8</v>
      </c>
      <c r="J62" s="6">
        <v>50397.289599999996</v>
      </c>
      <c r="L62" s="1" t="s">
        <v>131</v>
      </c>
      <c r="M62">
        <f t="shared" ref="M62:M67" si="16">(E70-E62)</f>
        <v>8.5270000000000152</v>
      </c>
      <c r="N62">
        <f t="shared" ref="N62:N67" si="17">(J70-J62)</f>
        <v>-30.860499999995227</v>
      </c>
      <c r="O62">
        <f t="shared" ref="O62:O67" si="18">(N62-M62)/J70</f>
        <v>-7.8201891029029181E-4</v>
      </c>
    </row>
    <row r="63" spans="2:15" ht="24">
      <c r="B63" s="5">
        <v>2</v>
      </c>
      <c r="C63" s="1" t="s">
        <v>132</v>
      </c>
      <c r="D63" s="1">
        <v>0.05</v>
      </c>
      <c r="E63" s="6">
        <v>336.08890000000002</v>
      </c>
      <c r="G63" s="5">
        <v>2</v>
      </c>
      <c r="H63" s="1" t="s">
        <v>132</v>
      </c>
      <c r="I63" s="1">
        <v>1.01</v>
      </c>
      <c r="J63" s="6">
        <v>10654.661099999999</v>
      </c>
      <c r="L63" s="1" t="s">
        <v>132</v>
      </c>
      <c r="M63">
        <f t="shared" si="16"/>
        <v>2.7358999999999583</v>
      </c>
      <c r="N63">
        <f t="shared" si="17"/>
        <v>-15.28979999999865</v>
      </c>
      <c r="O63">
        <f t="shared" si="18"/>
        <v>-1.6942448469674713E-3</v>
      </c>
    </row>
    <row r="64" spans="2:15" ht="24">
      <c r="B64" s="5">
        <v>3</v>
      </c>
      <c r="C64" s="1" t="s">
        <v>133</v>
      </c>
      <c r="D64" s="1">
        <v>7.94</v>
      </c>
      <c r="E64" s="6">
        <v>50949.433599999997</v>
      </c>
      <c r="G64" s="5">
        <v>3</v>
      </c>
      <c r="H64" s="1" t="s">
        <v>133</v>
      </c>
      <c r="I64" s="1">
        <v>1.75</v>
      </c>
      <c r="J64" s="6">
        <v>18328.302299999999</v>
      </c>
      <c r="L64" s="1" t="s">
        <v>133</v>
      </c>
      <c r="M64">
        <f t="shared" si="16"/>
        <v>-2.4831999999951222</v>
      </c>
      <c r="N64">
        <f t="shared" si="17"/>
        <v>-11.413199999999051</v>
      </c>
      <c r="O64">
        <f t="shared" si="18"/>
        <v>-4.8752820150032623E-4</v>
      </c>
    </row>
    <row r="65" spans="2:15" ht="24">
      <c r="B65" s="5">
        <v>4</v>
      </c>
      <c r="C65" s="1" t="s">
        <v>134</v>
      </c>
      <c r="D65" s="1">
        <v>3.04</v>
      </c>
      <c r="E65" s="6">
        <v>19514.2186</v>
      </c>
      <c r="G65" s="5">
        <v>4</v>
      </c>
      <c r="H65" s="1" t="s">
        <v>134</v>
      </c>
      <c r="I65" s="1">
        <v>5.73</v>
      </c>
      <c r="J65" s="6">
        <v>60203.231399999997</v>
      </c>
      <c r="L65" s="1" t="s">
        <v>134</v>
      </c>
      <c r="M65">
        <f t="shared" si="16"/>
        <v>11.169999999998254</v>
      </c>
      <c r="N65">
        <f t="shared" si="17"/>
        <v>-48.525799999995797</v>
      </c>
      <c r="O65">
        <f t="shared" si="18"/>
        <v>-9.9237124352236951E-4</v>
      </c>
    </row>
    <row r="66" spans="2:15" ht="24">
      <c r="B66" s="5">
        <v>5</v>
      </c>
      <c r="C66" s="1" t="s">
        <v>135</v>
      </c>
      <c r="D66" s="1">
        <v>9.92</v>
      </c>
      <c r="E66" s="6">
        <v>63634.607300000003</v>
      </c>
      <c r="G66" s="5">
        <v>5</v>
      </c>
      <c r="H66" s="1" t="s">
        <v>135</v>
      </c>
      <c r="I66" s="1">
        <v>29.55</v>
      </c>
      <c r="J66" s="6">
        <v>310408.50150000001</v>
      </c>
      <c r="L66" s="1" t="s">
        <v>135</v>
      </c>
      <c r="M66">
        <f t="shared" si="16"/>
        <v>17.625499999994645</v>
      </c>
      <c r="N66">
        <f t="shared" si="17"/>
        <v>-5.9360999999917112</v>
      </c>
      <c r="O66">
        <f t="shared" si="18"/>
        <v>-7.5906589140536636E-5</v>
      </c>
    </row>
    <row r="67" spans="2:15" ht="24">
      <c r="B67" s="7">
        <v>6</v>
      </c>
      <c r="C67" s="8" t="s">
        <v>136</v>
      </c>
      <c r="D67" s="8">
        <v>1.03</v>
      </c>
      <c r="E67" s="9">
        <v>6609.0901999999996</v>
      </c>
      <c r="G67" s="7">
        <v>6</v>
      </c>
      <c r="H67" s="8" t="s">
        <v>136</v>
      </c>
      <c r="I67" s="8">
        <v>1.1499999999999999</v>
      </c>
      <c r="J67" s="9">
        <v>12129.9828</v>
      </c>
      <c r="L67" s="8" t="s">
        <v>136</v>
      </c>
      <c r="M67">
        <f t="shared" si="16"/>
        <v>-16.165099999999256</v>
      </c>
      <c r="N67">
        <f t="shared" si="17"/>
        <v>41.188000000000102</v>
      </c>
      <c r="O67">
        <f t="shared" si="18"/>
        <v>4.7122089519932922E-3</v>
      </c>
    </row>
    <row r="68" spans="2:15">
      <c r="B68">
        <v>1</v>
      </c>
      <c r="C68" s="10" t="s">
        <v>5</v>
      </c>
      <c r="D68" s="10" t="s">
        <v>4</v>
      </c>
      <c r="G68">
        <v>1</v>
      </c>
      <c r="H68" s="10" t="s">
        <v>5</v>
      </c>
      <c r="I68" s="10" t="s">
        <v>6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131</v>
      </c>
      <c r="D70" s="1">
        <v>0.02</v>
      </c>
      <c r="E70" s="6">
        <v>154.81460000000001</v>
      </c>
      <c r="G70" s="5">
        <v>1</v>
      </c>
      <c r="H70" s="1" t="s">
        <v>131</v>
      </c>
      <c r="I70" s="1">
        <v>4.8</v>
      </c>
      <c r="J70" s="6">
        <v>50366.429100000001</v>
      </c>
    </row>
    <row r="71" spans="2:15" ht="24">
      <c r="B71" s="5">
        <v>2</v>
      </c>
      <c r="C71" s="1" t="s">
        <v>132</v>
      </c>
      <c r="D71" s="1">
        <v>0.05</v>
      </c>
      <c r="E71" s="6">
        <v>338.82479999999998</v>
      </c>
      <c r="G71" s="5">
        <v>2</v>
      </c>
      <c r="H71" s="1" t="s">
        <v>132</v>
      </c>
      <c r="I71" s="1">
        <v>1.01</v>
      </c>
      <c r="J71" s="6">
        <v>10639.371300000001</v>
      </c>
    </row>
    <row r="72" spans="2:15" ht="24">
      <c r="B72" s="5">
        <v>3</v>
      </c>
      <c r="C72" s="1" t="s">
        <v>133</v>
      </c>
      <c r="D72" s="1">
        <v>7.94</v>
      </c>
      <c r="E72" s="6">
        <v>50946.950400000002</v>
      </c>
      <c r="G72" s="5">
        <v>3</v>
      </c>
      <c r="H72" s="1" t="s">
        <v>133</v>
      </c>
      <c r="I72" s="1">
        <v>1.74</v>
      </c>
      <c r="J72" s="6">
        <v>18316.8891</v>
      </c>
    </row>
    <row r="73" spans="2:15" ht="24">
      <c r="B73" s="5">
        <v>4</v>
      </c>
      <c r="C73" s="1" t="s">
        <v>134</v>
      </c>
      <c r="D73" s="1">
        <v>3.04</v>
      </c>
      <c r="E73" s="6">
        <v>19525.388599999998</v>
      </c>
      <c r="G73" s="5">
        <v>4</v>
      </c>
      <c r="H73" s="1" t="s">
        <v>134</v>
      </c>
      <c r="I73" s="1">
        <v>5.73</v>
      </c>
      <c r="J73" s="6">
        <v>60154.705600000001</v>
      </c>
    </row>
    <row r="74" spans="2:15" ht="24">
      <c r="B74" s="5">
        <v>5</v>
      </c>
      <c r="C74" s="1" t="s">
        <v>135</v>
      </c>
      <c r="D74" s="1">
        <v>9.92</v>
      </c>
      <c r="E74" s="6">
        <v>63652.232799999998</v>
      </c>
      <c r="G74" s="5">
        <v>5</v>
      </c>
      <c r="H74" s="1" t="s">
        <v>135</v>
      </c>
      <c r="I74" s="1">
        <v>29.56</v>
      </c>
      <c r="J74" s="6">
        <v>310402.56540000002</v>
      </c>
    </row>
    <row r="75" spans="2:15" ht="24">
      <c r="B75" s="7">
        <v>6</v>
      </c>
      <c r="C75" s="8" t="s">
        <v>136</v>
      </c>
      <c r="D75" s="8">
        <v>1.03</v>
      </c>
      <c r="E75" s="9">
        <v>6592.9251000000004</v>
      </c>
      <c r="G75" s="7">
        <v>6</v>
      </c>
      <c r="H75" s="8" t="s">
        <v>136</v>
      </c>
      <c r="I75" s="8">
        <v>1.1599999999999999</v>
      </c>
      <c r="J75" s="9">
        <v>12171.1708</v>
      </c>
    </row>
    <row r="76" spans="2:15">
      <c r="B76">
        <v>1.25</v>
      </c>
      <c r="C76" s="10" t="s">
        <v>3</v>
      </c>
      <c r="D76" s="10" t="s">
        <v>4</v>
      </c>
      <c r="G76">
        <v>1.25</v>
      </c>
      <c r="H76" s="10" t="s">
        <v>3</v>
      </c>
      <c r="I76" s="10" t="s">
        <v>6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3"/>
      <c r="M77" t="s">
        <v>4</v>
      </c>
      <c r="N77" t="s">
        <v>6</v>
      </c>
      <c r="O77" t="s">
        <v>36</v>
      </c>
    </row>
    <row r="78" spans="2:15" ht="24">
      <c r="B78" s="5">
        <v>1</v>
      </c>
      <c r="C78" s="1" t="s">
        <v>131</v>
      </c>
      <c r="D78" s="1">
        <v>0.02</v>
      </c>
      <c r="E78" s="6">
        <v>137.01169999999999</v>
      </c>
      <c r="G78" s="5">
        <v>1</v>
      </c>
      <c r="H78" s="1" t="s">
        <v>131</v>
      </c>
      <c r="I78" s="1">
        <v>4.8600000000000003</v>
      </c>
      <c r="J78" s="6">
        <v>49383.525099999999</v>
      </c>
      <c r="L78" s="1" t="s">
        <v>131</v>
      </c>
      <c r="M78">
        <f t="shared" ref="M78:M83" si="19">(E86-E78)</f>
        <v>-8.1888999999999896</v>
      </c>
      <c r="N78">
        <f t="shared" ref="N78:N83" si="20">(J86-J78)</f>
        <v>-26.598700000002282</v>
      </c>
      <c r="O78">
        <f t="shared" ref="O78:O83" si="21">(N78-M78)/J86</f>
        <v>-3.7299324214001893E-4</v>
      </c>
    </row>
    <row r="79" spans="2:15" ht="24">
      <c r="B79" s="5">
        <v>2</v>
      </c>
      <c r="C79" s="1" t="s">
        <v>132</v>
      </c>
      <c r="D79" s="1">
        <v>0.05</v>
      </c>
      <c r="E79" s="6">
        <v>321.29809999999998</v>
      </c>
      <c r="G79" s="5">
        <v>2</v>
      </c>
      <c r="H79" s="1" t="s">
        <v>132</v>
      </c>
      <c r="I79" s="1">
        <v>1.01</v>
      </c>
      <c r="J79" s="6">
        <v>10218.8815</v>
      </c>
      <c r="L79" s="1" t="s">
        <v>132</v>
      </c>
      <c r="M79">
        <f t="shared" si="19"/>
        <v>-3.9280999999999722</v>
      </c>
      <c r="N79">
        <f t="shared" si="20"/>
        <v>-32.95509999999922</v>
      </c>
      <c r="O79">
        <f t="shared" si="21"/>
        <v>-2.8497162516311963E-3</v>
      </c>
    </row>
    <row r="80" spans="2:15" ht="24">
      <c r="B80" s="5">
        <v>3</v>
      </c>
      <c r="C80" s="1" t="s">
        <v>133</v>
      </c>
      <c r="D80" s="1">
        <v>7.94</v>
      </c>
      <c r="E80" s="6">
        <v>49921.035000000003</v>
      </c>
      <c r="G80" s="5">
        <v>3</v>
      </c>
      <c r="H80" s="1" t="s">
        <v>133</v>
      </c>
      <c r="I80" s="1">
        <v>1.72</v>
      </c>
      <c r="J80" s="6">
        <v>17441.551299999999</v>
      </c>
      <c r="L80" s="1" t="s">
        <v>133</v>
      </c>
      <c r="M80">
        <f t="shared" si="19"/>
        <v>-11.233900000006543</v>
      </c>
      <c r="N80">
        <f t="shared" si="20"/>
        <v>-25.34349999999904</v>
      </c>
      <c r="O80">
        <f t="shared" si="21"/>
        <v>-8.1014191849459311E-4</v>
      </c>
    </row>
    <row r="81" spans="2:15" ht="24">
      <c r="B81" s="5">
        <v>4</v>
      </c>
      <c r="C81" s="1" t="s">
        <v>134</v>
      </c>
      <c r="D81" s="1">
        <v>2.96</v>
      </c>
      <c r="E81" s="6">
        <v>18598.120500000001</v>
      </c>
      <c r="G81" s="5">
        <v>4</v>
      </c>
      <c r="H81" s="1" t="s">
        <v>134</v>
      </c>
      <c r="I81" s="1">
        <v>5.86</v>
      </c>
      <c r="J81" s="6">
        <v>59552.697899999999</v>
      </c>
      <c r="L81" s="1" t="s">
        <v>134</v>
      </c>
      <c r="M81">
        <f t="shared" si="19"/>
        <v>-3.0590000000011059</v>
      </c>
      <c r="N81">
        <f t="shared" si="20"/>
        <v>-25.082799999996496</v>
      </c>
      <c r="O81">
        <f t="shared" si="21"/>
        <v>-3.699761860608353E-4</v>
      </c>
    </row>
    <row r="82" spans="2:15" ht="24">
      <c r="B82" s="5">
        <v>5</v>
      </c>
      <c r="C82" s="1" t="s">
        <v>135</v>
      </c>
      <c r="D82" s="1">
        <v>10.01</v>
      </c>
      <c r="E82" s="6">
        <v>62982.210500000001</v>
      </c>
      <c r="G82" s="5">
        <v>5</v>
      </c>
      <c r="H82" s="1" t="s">
        <v>135</v>
      </c>
      <c r="I82" s="1">
        <v>30.4</v>
      </c>
      <c r="J82" s="6">
        <v>308958.4436</v>
      </c>
      <c r="L82" s="1" t="s">
        <v>135</v>
      </c>
      <c r="M82">
        <f t="shared" si="19"/>
        <v>-25.336499999997613</v>
      </c>
      <c r="N82">
        <f t="shared" si="20"/>
        <v>4.7603000000235625</v>
      </c>
      <c r="O82">
        <f t="shared" si="21"/>
        <v>9.7412247219453346E-5</v>
      </c>
    </row>
    <row r="83" spans="2:15" ht="24">
      <c r="B83" s="7">
        <v>6</v>
      </c>
      <c r="C83" s="8" t="s">
        <v>136</v>
      </c>
      <c r="D83" s="8">
        <v>1.02</v>
      </c>
      <c r="E83" s="9">
        <v>6431.1116000000002</v>
      </c>
      <c r="G83" s="7">
        <v>6</v>
      </c>
      <c r="H83" s="8" t="s">
        <v>136</v>
      </c>
      <c r="I83" s="8">
        <v>1.1599999999999999</v>
      </c>
      <c r="J83" s="9">
        <v>11741.734399999999</v>
      </c>
      <c r="L83" s="8" t="s">
        <v>136</v>
      </c>
      <c r="M83">
        <f t="shared" si="19"/>
        <v>-15.196500000000015</v>
      </c>
      <c r="N83">
        <f t="shared" si="20"/>
        <v>17.062200000000303</v>
      </c>
      <c r="O83">
        <f t="shared" si="21"/>
        <v>2.7433674632998005E-3</v>
      </c>
    </row>
    <row r="84" spans="2:15">
      <c r="B84">
        <v>1.25</v>
      </c>
      <c r="C84" s="10" t="s">
        <v>5</v>
      </c>
      <c r="D84" s="10" t="s">
        <v>4</v>
      </c>
      <c r="G84">
        <v>1.25</v>
      </c>
      <c r="H84" s="10" t="s">
        <v>5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131</v>
      </c>
      <c r="D86" s="1">
        <v>0.02</v>
      </c>
      <c r="E86" s="6">
        <v>128.8228</v>
      </c>
      <c r="G86" s="5">
        <v>1</v>
      </c>
      <c r="H86" s="1" t="s">
        <v>131</v>
      </c>
      <c r="I86" s="1">
        <v>4.8600000000000003</v>
      </c>
      <c r="J86" s="6">
        <v>49356.926399999997</v>
      </c>
    </row>
    <row r="87" spans="2:15" ht="24">
      <c r="B87" s="5">
        <v>2</v>
      </c>
      <c r="C87" s="1" t="s">
        <v>132</v>
      </c>
      <c r="D87" s="1">
        <v>0.05</v>
      </c>
      <c r="E87" s="6">
        <v>317.37</v>
      </c>
      <c r="G87" s="5">
        <v>2</v>
      </c>
      <c r="H87" s="1" t="s">
        <v>132</v>
      </c>
      <c r="I87" s="1">
        <v>1</v>
      </c>
      <c r="J87" s="6">
        <v>10185.9264</v>
      </c>
    </row>
    <row r="88" spans="2:15" ht="24">
      <c r="B88" s="5">
        <v>3</v>
      </c>
      <c r="C88" s="1" t="s">
        <v>133</v>
      </c>
      <c r="D88" s="1">
        <v>7.94</v>
      </c>
      <c r="E88" s="6">
        <v>49909.801099999997</v>
      </c>
      <c r="G88" s="5">
        <v>3</v>
      </c>
      <c r="H88" s="1" t="s">
        <v>133</v>
      </c>
      <c r="I88" s="1">
        <v>1.71</v>
      </c>
      <c r="J88" s="6">
        <v>17416.2078</v>
      </c>
    </row>
    <row r="89" spans="2:15" ht="24">
      <c r="B89" s="5">
        <v>4</v>
      </c>
      <c r="C89" s="1" t="s">
        <v>134</v>
      </c>
      <c r="D89" s="1">
        <v>2.96</v>
      </c>
      <c r="E89" s="6">
        <v>18595.0615</v>
      </c>
      <c r="G89" s="5">
        <v>4</v>
      </c>
      <c r="H89" s="1" t="s">
        <v>134</v>
      </c>
      <c r="I89" s="1">
        <v>5.86</v>
      </c>
      <c r="J89" s="6">
        <v>59527.615100000003</v>
      </c>
    </row>
    <row r="90" spans="2:15" ht="24">
      <c r="B90" s="5">
        <v>5</v>
      </c>
      <c r="C90" s="1" t="s">
        <v>135</v>
      </c>
      <c r="D90" s="1">
        <v>10.01</v>
      </c>
      <c r="E90" s="6">
        <v>62956.874000000003</v>
      </c>
      <c r="G90" s="5">
        <v>5</v>
      </c>
      <c r="H90" s="1" t="s">
        <v>135</v>
      </c>
      <c r="I90" s="1">
        <v>30.41</v>
      </c>
      <c r="J90" s="6">
        <v>308963.20390000002</v>
      </c>
    </row>
    <row r="91" spans="2:15" ht="24">
      <c r="B91" s="7">
        <v>6</v>
      </c>
      <c r="C91" s="8" t="s">
        <v>136</v>
      </c>
      <c r="D91" s="8">
        <v>1.02</v>
      </c>
      <c r="E91" s="9">
        <v>6415.9151000000002</v>
      </c>
      <c r="G91" s="7">
        <v>6</v>
      </c>
      <c r="H91" s="8" t="s">
        <v>136</v>
      </c>
      <c r="I91" s="8">
        <v>1.1599999999999999</v>
      </c>
      <c r="J91" s="9">
        <v>11758.7966</v>
      </c>
    </row>
    <row r="92" spans="2:15">
      <c r="B92">
        <v>1.5</v>
      </c>
      <c r="C92" s="10" t="s">
        <v>3</v>
      </c>
      <c r="D92" s="10" t="s">
        <v>4</v>
      </c>
      <c r="G92">
        <v>1.5</v>
      </c>
      <c r="H92" s="10" t="s">
        <v>3</v>
      </c>
      <c r="I92" s="10" t="s">
        <v>6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3"/>
      <c r="M93" t="s">
        <v>4</v>
      </c>
      <c r="N93" t="s">
        <v>6</v>
      </c>
      <c r="O93" t="s">
        <v>36</v>
      </c>
    </row>
    <row r="94" spans="2:15" ht="24">
      <c r="B94" s="5">
        <v>1</v>
      </c>
      <c r="C94" s="1" t="s">
        <v>131</v>
      </c>
      <c r="D94" s="1">
        <v>0.02</v>
      </c>
      <c r="E94" s="6">
        <v>119.9486</v>
      </c>
      <c r="G94" s="5">
        <v>1</v>
      </c>
      <c r="H94" s="1" t="s">
        <v>131</v>
      </c>
      <c r="I94" s="1">
        <v>4.93</v>
      </c>
      <c r="J94" s="6">
        <v>48684.165099999998</v>
      </c>
      <c r="L94" s="1" t="s">
        <v>131</v>
      </c>
      <c r="M94">
        <f t="shared" ref="M94:M99" si="22">(E102-E94)</f>
        <v>3.120900000000006</v>
      </c>
      <c r="N94">
        <f t="shared" ref="N94:N99" si="23">(J102-J94)</f>
        <v>48.368900000001304</v>
      </c>
      <c r="O94">
        <f t="shared" ref="O94:O99" si="24">(N94-M94)/J102</f>
        <v>9.2849676152693592E-4</v>
      </c>
    </row>
    <row r="95" spans="2:15" ht="24">
      <c r="B95" s="5">
        <v>2</v>
      </c>
      <c r="C95" s="1" t="s">
        <v>132</v>
      </c>
      <c r="D95" s="1">
        <v>0.05</v>
      </c>
      <c r="E95" s="6">
        <v>307.20249999999999</v>
      </c>
      <c r="G95" s="5">
        <v>2</v>
      </c>
      <c r="H95" s="1" t="s">
        <v>132</v>
      </c>
      <c r="I95" s="1">
        <v>1.01</v>
      </c>
      <c r="J95" s="6">
        <v>9965.0936999999994</v>
      </c>
      <c r="L95" s="1" t="s">
        <v>132</v>
      </c>
      <c r="M95">
        <f t="shared" si="22"/>
        <v>-3.0430000000000064</v>
      </c>
      <c r="N95">
        <f t="shared" si="23"/>
        <v>-10.643000000000029</v>
      </c>
      <c r="O95">
        <f t="shared" si="24"/>
        <v>-7.6347758696519773E-4</v>
      </c>
    </row>
    <row r="96" spans="2:15" ht="24">
      <c r="B96" s="5">
        <v>3</v>
      </c>
      <c r="C96" s="1" t="s">
        <v>133</v>
      </c>
      <c r="D96" s="1">
        <v>7.93</v>
      </c>
      <c r="E96" s="6">
        <v>49211.759899999997</v>
      </c>
      <c r="G96" s="5">
        <v>3</v>
      </c>
      <c r="H96" s="1" t="s">
        <v>133</v>
      </c>
      <c r="I96" s="1">
        <v>1.71</v>
      </c>
      <c r="J96" s="6">
        <v>16919.834200000001</v>
      </c>
      <c r="L96" s="1" t="s">
        <v>133</v>
      </c>
      <c r="M96">
        <f t="shared" si="22"/>
        <v>-33.481199999994715</v>
      </c>
      <c r="N96">
        <f t="shared" si="23"/>
        <v>-4.2548999999999069</v>
      </c>
      <c r="O96">
        <f t="shared" si="24"/>
        <v>1.72777411176186E-3</v>
      </c>
    </row>
    <row r="97" spans="2:15" ht="24">
      <c r="B97" s="5">
        <v>4</v>
      </c>
      <c r="C97" s="1" t="s">
        <v>134</v>
      </c>
      <c r="D97" s="1">
        <v>2.91</v>
      </c>
      <c r="E97" s="6">
        <v>18031.748599999999</v>
      </c>
      <c r="G97" s="5">
        <v>4</v>
      </c>
      <c r="H97" s="1" t="s">
        <v>134</v>
      </c>
      <c r="I97" s="1">
        <v>5.99</v>
      </c>
      <c r="J97" s="6">
        <v>59100.842199999999</v>
      </c>
      <c r="L97" s="1" t="s">
        <v>134</v>
      </c>
      <c r="M97">
        <f t="shared" si="22"/>
        <v>13.066100000000006</v>
      </c>
      <c r="N97">
        <f t="shared" si="23"/>
        <v>36.833700000002864</v>
      </c>
      <c r="O97">
        <f t="shared" si="24"/>
        <v>4.0190284177202263E-4</v>
      </c>
    </row>
    <row r="98" spans="2:15" ht="24">
      <c r="B98" s="5">
        <v>5</v>
      </c>
      <c r="C98" s="1" t="s">
        <v>135</v>
      </c>
      <c r="D98" s="1">
        <v>10.08</v>
      </c>
      <c r="E98" s="6">
        <v>62508.852700000003</v>
      </c>
      <c r="G98" s="5">
        <v>5</v>
      </c>
      <c r="H98" s="1" t="s">
        <v>135</v>
      </c>
      <c r="I98" s="1">
        <v>31.2</v>
      </c>
      <c r="J98" s="6">
        <v>307914.78389999998</v>
      </c>
      <c r="L98" s="1" t="s">
        <v>135</v>
      </c>
      <c r="M98">
        <f t="shared" si="22"/>
        <v>-35.241700000005949</v>
      </c>
      <c r="N98">
        <f t="shared" si="23"/>
        <v>8.5889000000315718</v>
      </c>
      <c r="O98">
        <f t="shared" si="24"/>
        <v>1.4234255620636512E-4</v>
      </c>
    </row>
    <row r="99" spans="2:15" ht="24">
      <c r="B99" s="7">
        <v>6</v>
      </c>
      <c r="C99" s="8" t="s">
        <v>136</v>
      </c>
      <c r="D99" s="8">
        <v>1.01</v>
      </c>
      <c r="E99" s="9">
        <v>6274.1432000000004</v>
      </c>
      <c r="G99" s="7">
        <v>6</v>
      </c>
      <c r="H99" s="8" t="s">
        <v>136</v>
      </c>
      <c r="I99" s="8">
        <v>1.1599999999999999</v>
      </c>
      <c r="J99" s="9">
        <v>11453.036899999999</v>
      </c>
      <c r="L99" s="8" t="s">
        <v>136</v>
      </c>
      <c r="M99">
        <f t="shared" si="22"/>
        <v>31.247199999999793</v>
      </c>
      <c r="N99">
        <f t="shared" si="23"/>
        <v>-13.432599999998274</v>
      </c>
      <c r="O99">
        <f t="shared" si="24"/>
        <v>-3.9057120183779489E-3</v>
      </c>
    </row>
    <row r="100" spans="2:15">
      <c r="B100">
        <v>1.5</v>
      </c>
      <c r="C100" s="10" t="s">
        <v>5</v>
      </c>
      <c r="D100" s="10" t="s">
        <v>4</v>
      </c>
      <c r="G100">
        <v>1.5</v>
      </c>
      <c r="H100" s="10" t="s">
        <v>5</v>
      </c>
      <c r="I100" s="10" t="s">
        <v>6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131</v>
      </c>
      <c r="D102" s="1">
        <v>0.02</v>
      </c>
      <c r="E102" s="6">
        <v>123.06950000000001</v>
      </c>
      <c r="G102" s="5">
        <v>1</v>
      </c>
      <c r="H102" s="1" t="s">
        <v>131</v>
      </c>
      <c r="I102" s="1">
        <v>4.9400000000000004</v>
      </c>
      <c r="J102" s="6">
        <v>48732.534</v>
      </c>
    </row>
    <row r="103" spans="2:15" ht="24">
      <c r="B103" s="5">
        <v>2</v>
      </c>
      <c r="C103" s="1" t="s">
        <v>132</v>
      </c>
      <c r="D103" s="1">
        <v>0.05</v>
      </c>
      <c r="E103" s="6">
        <v>304.15949999999998</v>
      </c>
      <c r="G103" s="5">
        <v>2</v>
      </c>
      <c r="H103" s="1" t="s">
        <v>132</v>
      </c>
      <c r="I103" s="1">
        <v>1.01</v>
      </c>
      <c r="J103" s="6">
        <v>9954.4506999999994</v>
      </c>
    </row>
    <row r="104" spans="2:15" ht="24">
      <c r="B104" s="5">
        <v>3</v>
      </c>
      <c r="C104" s="1" t="s">
        <v>133</v>
      </c>
      <c r="D104" s="1">
        <v>7.93</v>
      </c>
      <c r="E104" s="6">
        <v>49178.278700000003</v>
      </c>
      <c r="G104" s="5">
        <v>3</v>
      </c>
      <c r="H104" s="1" t="s">
        <v>133</v>
      </c>
      <c r="I104" s="1">
        <v>1.71</v>
      </c>
      <c r="J104" s="6">
        <v>16915.579300000001</v>
      </c>
    </row>
    <row r="105" spans="2:15" ht="24">
      <c r="B105" s="5">
        <v>4</v>
      </c>
      <c r="C105" s="1" t="s">
        <v>134</v>
      </c>
      <c r="D105" s="1">
        <v>2.91</v>
      </c>
      <c r="E105" s="6">
        <v>18044.814699999999</v>
      </c>
      <c r="G105" s="5">
        <v>4</v>
      </c>
      <c r="H105" s="1" t="s">
        <v>134</v>
      </c>
      <c r="I105" s="1">
        <v>5.99</v>
      </c>
      <c r="J105" s="6">
        <v>59137.675900000002</v>
      </c>
    </row>
    <row r="106" spans="2:15" ht="24">
      <c r="B106" s="5">
        <v>5</v>
      </c>
      <c r="C106" s="1" t="s">
        <v>135</v>
      </c>
      <c r="D106" s="1">
        <v>10.07</v>
      </c>
      <c r="E106" s="6">
        <v>62473.610999999997</v>
      </c>
      <c r="G106" s="5">
        <v>5</v>
      </c>
      <c r="H106" s="1" t="s">
        <v>135</v>
      </c>
      <c r="I106" s="1">
        <v>31.19</v>
      </c>
      <c r="J106" s="6">
        <v>307923.37280000001</v>
      </c>
    </row>
    <row r="107" spans="2:15" ht="24">
      <c r="B107" s="7">
        <v>6</v>
      </c>
      <c r="C107" s="8" t="s">
        <v>136</v>
      </c>
      <c r="D107" s="8">
        <v>1.02</v>
      </c>
      <c r="E107" s="9">
        <v>6305.3904000000002</v>
      </c>
      <c r="G107" s="7">
        <v>6</v>
      </c>
      <c r="H107" s="8" t="s">
        <v>136</v>
      </c>
      <c r="I107" s="8">
        <v>1.1599999999999999</v>
      </c>
      <c r="J107" s="9">
        <v>11439.604300000001</v>
      </c>
    </row>
    <row r="108" spans="2:15">
      <c r="B108">
        <v>1.75</v>
      </c>
      <c r="C108" s="10" t="s">
        <v>3</v>
      </c>
      <c r="D108" s="10" t="s">
        <v>4</v>
      </c>
      <c r="G108">
        <v>1.75</v>
      </c>
      <c r="H108" s="10" t="s">
        <v>3</v>
      </c>
      <c r="I108" s="10" t="s">
        <v>6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3"/>
      <c r="M109" t="s">
        <v>4</v>
      </c>
      <c r="N109" t="s">
        <v>6</v>
      </c>
      <c r="O109" t="s">
        <v>36</v>
      </c>
    </row>
    <row r="110" spans="2:15" ht="24">
      <c r="B110" s="5">
        <v>1</v>
      </c>
      <c r="C110" s="1" t="s">
        <v>131</v>
      </c>
      <c r="D110" s="1">
        <v>0.02</v>
      </c>
      <c r="E110" s="6">
        <v>125.8083</v>
      </c>
      <c r="G110" s="5">
        <v>1</v>
      </c>
      <c r="H110" s="1" t="s">
        <v>131</v>
      </c>
      <c r="I110" s="1">
        <v>5.0199999999999996</v>
      </c>
      <c r="J110" s="6">
        <v>48209.203999999998</v>
      </c>
      <c r="L110" s="1" t="s">
        <v>131</v>
      </c>
      <c r="M110">
        <f t="shared" ref="M110:M115" si="25">(E118-E110)</f>
        <v>-2.2956000000000074</v>
      </c>
      <c r="N110">
        <f t="shared" ref="N110:N115" si="26">(J118-J110)</f>
        <v>-4.3525000000008731</v>
      </c>
      <c r="O110">
        <f t="shared" ref="O110:O115" si="27">(N110-M110)/J118</f>
        <v>-4.2669978975059507E-5</v>
      </c>
    </row>
    <row r="111" spans="2:15" ht="24">
      <c r="B111" s="5">
        <v>2</v>
      </c>
      <c r="C111" s="1" t="s">
        <v>132</v>
      </c>
      <c r="D111" s="1">
        <v>0.05</v>
      </c>
      <c r="E111" s="6">
        <v>308.14800000000002</v>
      </c>
      <c r="G111" s="5">
        <v>2</v>
      </c>
      <c r="H111" s="1" t="s">
        <v>132</v>
      </c>
      <c r="I111" s="1">
        <v>1.02</v>
      </c>
      <c r="J111" s="6">
        <v>9785.6970000000001</v>
      </c>
      <c r="L111" s="1" t="s">
        <v>132</v>
      </c>
      <c r="M111">
        <f t="shared" si="25"/>
        <v>3.504099999999994</v>
      </c>
      <c r="N111">
        <f t="shared" si="26"/>
        <v>-21.781899999999951</v>
      </c>
      <c r="O111">
        <f t="shared" si="27"/>
        <v>-2.5897398472872774E-3</v>
      </c>
    </row>
    <row r="112" spans="2:15" ht="24">
      <c r="B112" s="5">
        <v>3</v>
      </c>
      <c r="C112" s="1" t="s">
        <v>133</v>
      </c>
      <c r="D112" s="1">
        <v>7.93</v>
      </c>
      <c r="E112" s="6">
        <v>48734.095399999998</v>
      </c>
      <c r="G112" s="5">
        <v>3</v>
      </c>
      <c r="H112" s="1" t="s">
        <v>133</v>
      </c>
      <c r="I112" s="1">
        <v>1.72</v>
      </c>
      <c r="J112" s="6">
        <v>16565.915000000001</v>
      </c>
      <c r="L112" s="1" t="s">
        <v>133</v>
      </c>
      <c r="M112">
        <f t="shared" si="25"/>
        <v>28.1762000000017</v>
      </c>
      <c r="N112">
        <f t="shared" si="26"/>
        <v>-5.4531999999999243</v>
      </c>
      <c r="O112">
        <f t="shared" si="27"/>
        <v>-2.0307042403854719E-3</v>
      </c>
    </row>
    <row r="113" spans="2:15" ht="24">
      <c r="B113" s="5">
        <v>4</v>
      </c>
      <c r="C113" s="1" t="s">
        <v>134</v>
      </c>
      <c r="D113" s="1">
        <v>2.88</v>
      </c>
      <c r="E113" s="6">
        <v>17707.478999999999</v>
      </c>
      <c r="G113" s="5">
        <v>4</v>
      </c>
      <c r="H113" s="1" t="s">
        <v>134</v>
      </c>
      <c r="I113" s="1">
        <v>6.11</v>
      </c>
      <c r="J113" s="6">
        <v>58739.759899999997</v>
      </c>
      <c r="L113" s="1" t="s">
        <v>134</v>
      </c>
      <c r="M113">
        <f t="shared" si="25"/>
        <v>6.3172000000013213</v>
      </c>
      <c r="N113">
        <f t="shared" si="26"/>
        <v>3.4566000000049826</v>
      </c>
      <c r="O113">
        <f t="shared" si="27"/>
        <v>-4.8696686535650265E-5</v>
      </c>
    </row>
    <row r="114" spans="2:15" ht="24">
      <c r="B114" s="5">
        <v>5</v>
      </c>
      <c r="C114" s="1" t="s">
        <v>135</v>
      </c>
      <c r="D114" s="1">
        <v>10.11</v>
      </c>
      <c r="E114" s="6">
        <v>62194.342100000002</v>
      </c>
      <c r="G114" s="5">
        <v>5</v>
      </c>
      <c r="H114" s="1" t="s">
        <v>135</v>
      </c>
      <c r="I114" s="1">
        <v>31.95</v>
      </c>
      <c r="J114" s="6">
        <v>307083.6079</v>
      </c>
      <c r="L114" s="1" t="s">
        <v>135</v>
      </c>
      <c r="M114">
        <f t="shared" si="25"/>
        <v>34.95969999999943</v>
      </c>
      <c r="N114">
        <f t="shared" si="26"/>
        <v>2.7217999999993481</v>
      </c>
      <c r="O114">
        <f t="shared" si="27"/>
        <v>-1.0497992545449372E-4</v>
      </c>
    </row>
    <row r="115" spans="2:15" ht="24">
      <c r="B115" s="7">
        <v>6</v>
      </c>
      <c r="C115" s="8" t="s">
        <v>136</v>
      </c>
      <c r="D115" s="8">
        <v>1.01</v>
      </c>
      <c r="E115" s="9">
        <v>6204.7798000000003</v>
      </c>
      <c r="G115" s="7">
        <v>6</v>
      </c>
      <c r="H115" s="8" t="s">
        <v>136</v>
      </c>
      <c r="I115" s="8">
        <v>1.18</v>
      </c>
      <c r="J115" s="9">
        <v>11306.477000000001</v>
      </c>
      <c r="L115" s="8" t="s">
        <v>136</v>
      </c>
      <c r="M115">
        <f t="shared" si="25"/>
        <v>15.628099999999904</v>
      </c>
      <c r="N115">
        <f t="shared" si="26"/>
        <v>-27.078400000000329</v>
      </c>
      <c r="O115">
        <f t="shared" si="27"/>
        <v>-3.7862390996626569E-3</v>
      </c>
    </row>
    <row r="116" spans="2:15">
      <c r="B116">
        <v>1.75</v>
      </c>
      <c r="C116" s="10" t="s">
        <v>5</v>
      </c>
      <c r="D116" s="10" t="s">
        <v>4</v>
      </c>
      <c r="G116">
        <v>1.75</v>
      </c>
      <c r="H116" s="10" t="s">
        <v>5</v>
      </c>
      <c r="I116" s="10" t="s">
        <v>6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131</v>
      </c>
      <c r="D118" s="1">
        <v>0.02</v>
      </c>
      <c r="E118" s="6">
        <v>123.5127</v>
      </c>
      <c r="G118" s="5">
        <v>1</v>
      </c>
      <c r="H118" s="1" t="s">
        <v>131</v>
      </c>
      <c r="I118" s="1">
        <v>5.0199999999999996</v>
      </c>
      <c r="J118" s="6">
        <v>48204.851499999997</v>
      </c>
    </row>
    <row r="119" spans="2:15" ht="24">
      <c r="B119" s="5">
        <v>2</v>
      </c>
      <c r="C119" s="1" t="s">
        <v>132</v>
      </c>
      <c r="D119" s="1">
        <v>0.05</v>
      </c>
      <c r="E119" s="6">
        <v>311.65210000000002</v>
      </c>
      <c r="G119" s="5">
        <v>2</v>
      </c>
      <c r="H119" s="1" t="s">
        <v>132</v>
      </c>
      <c r="I119" s="1">
        <v>1.02</v>
      </c>
      <c r="J119" s="6">
        <v>9763.9151000000002</v>
      </c>
    </row>
    <row r="120" spans="2:15" ht="24">
      <c r="B120" s="5">
        <v>3</v>
      </c>
      <c r="C120" s="1" t="s">
        <v>133</v>
      </c>
      <c r="D120" s="1">
        <v>7.93</v>
      </c>
      <c r="E120" s="6">
        <v>48762.2716</v>
      </c>
      <c r="G120" s="5">
        <v>3</v>
      </c>
      <c r="H120" s="1" t="s">
        <v>133</v>
      </c>
      <c r="I120" s="1">
        <v>1.72</v>
      </c>
      <c r="J120" s="6">
        <v>16560.461800000001</v>
      </c>
    </row>
    <row r="121" spans="2:15" ht="24">
      <c r="B121" s="5">
        <v>4</v>
      </c>
      <c r="C121" s="1" t="s">
        <v>134</v>
      </c>
      <c r="D121" s="1">
        <v>2.88</v>
      </c>
      <c r="E121" s="6">
        <v>17713.796200000001</v>
      </c>
      <c r="G121" s="5">
        <v>4</v>
      </c>
      <c r="H121" s="1" t="s">
        <v>134</v>
      </c>
      <c r="I121" s="1">
        <v>6.11</v>
      </c>
      <c r="J121" s="6">
        <v>58743.216500000002</v>
      </c>
    </row>
    <row r="122" spans="2:15" ht="24">
      <c r="B122" s="5">
        <v>5</v>
      </c>
      <c r="C122" s="1" t="s">
        <v>135</v>
      </c>
      <c r="D122" s="1">
        <v>10.11</v>
      </c>
      <c r="E122" s="6">
        <v>62229.301800000001</v>
      </c>
      <c r="G122" s="5">
        <v>5</v>
      </c>
      <c r="H122" s="1" t="s">
        <v>135</v>
      </c>
      <c r="I122" s="1">
        <v>31.96</v>
      </c>
      <c r="J122" s="6">
        <v>307086.3297</v>
      </c>
    </row>
    <row r="123" spans="2:15" ht="24">
      <c r="B123" s="7">
        <v>6</v>
      </c>
      <c r="C123" s="8" t="s">
        <v>136</v>
      </c>
      <c r="D123" s="8">
        <v>1.01</v>
      </c>
      <c r="E123" s="9">
        <v>6220.4079000000002</v>
      </c>
      <c r="G123" s="7">
        <v>6</v>
      </c>
      <c r="H123" s="8" t="s">
        <v>136</v>
      </c>
      <c r="I123" s="8">
        <v>1.17</v>
      </c>
      <c r="J123" s="9">
        <v>11279.3986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10BA-865F-457C-9BE4-47F3B65E1202}">
  <dimension ref="A1:Y123"/>
  <sheetViews>
    <sheetView topLeftCell="F111" zoomScale="132" zoomScaleNormal="85" workbookViewId="0">
      <selection activeCell="L109" sqref="L109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3"/>
      <c r="M13" t="s">
        <v>4</v>
      </c>
      <c r="N13" t="s">
        <v>6</v>
      </c>
      <c r="O13" t="s">
        <v>36</v>
      </c>
      <c r="R13" s="3"/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131</v>
      </c>
      <c r="D14" s="1">
        <v>0.02</v>
      </c>
      <c r="E14" s="6">
        <v>216.31880000000001</v>
      </c>
      <c r="F14" s="12"/>
      <c r="G14" s="5">
        <v>1</v>
      </c>
      <c r="H14" s="1" t="s">
        <v>131</v>
      </c>
      <c r="I14" s="1">
        <v>3.73</v>
      </c>
      <c r="J14" s="6">
        <v>55948.525000000001</v>
      </c>
      <c r="L14" s="1" t="s">
        <v>131</v>
      </c>
      <c r="M14">
        <f t="shared" ref="M14:M19" si="0">(E22-E14)</f>
        <v>27.560599999999994</v>
      </c>
      <c r="N14">
        <f t="shared" ref="N14:N19" si="1">(J22-J14)</f>
        <v>2559.5282999999981</v>
      </c>
      <c r="O14">
        <f t="shared" ref="O14:O19" si="2">(N14-M14)/J22</f>
        <v>4.3275541693676527E-2</v>
      </c>
      <c r="R14" s="1" t="s">
        <v>131</v>
      </c>
      <c r="S14">
        <f t="shared" ref="S14:S17" si="3">O14</f>
        <v>4.3275541693676527E-2</v>
      </c>
      <c r="T14">
        <f t="shared" ref="T14:T19" si="4">O30</f>
        <v>-1.8576469375057423E-4</v>
      </c>
      <c r="U14">
        <f t="shared" ref="U14:U19" si="5">O46</f>
        <v>1.3282516838763803E-3</v>
      </c>
      <c r="V14">
        <f t="shared" ref="V14:V19" si="6">O62</f>
        <v>-2.7683017170327257E-3</v>
      </c>
      <c r="W14">
        <f t="shared" ref="W14:W19" si="7">O78</f>
        <v>-2.4886926395992544E-3</v>
      </c>
      <c r="X14">
        <f t="shared" ref="X14:X19" si="8">O94</f>
        <v>-7.700756103862969E-4</v>
      </c>
      <c r="Y14">
        <f t="shared" ref="Y14:Y19" si="9">O110</f>
        <v>2.742875111266693E-3</v>
      </c>
    </row>
    <row r="15" spans="1:25" ht="24">
      <c r="B15" s="5">
        <v>2</v>
      </c>
      <c r="C15" s="1" t="s">
        <v>132</v>
      </c>
      <c r="D15" s="1">
        <v>0.05</v>
      </c>
      <c r="E15" s="6">
        <v>431.4264</v>
      </c>
      <c r="F15" s="12"/>
      <c r="G15" s="5">
        <v>2</v>
      </c>
      <c r="H15" s="1" t="s">
        <v>132</v>
      </c>
      <c r="I15" s="1">
        <v>0.99</v>
      </c>
      <c r="J15" s="6">
        <v>14778.4306</v>
      </c>
      <c r="L15" s="1" t="s">
        <v>132</v>
      </c>
      <c r="M15">
        <f t="shared" si="0"/>
        <v>53.127999999999986</v>
      </c>
      <c r="N15">
        <f t="shared" si="1"/>
        <v>2510.5070000000014</v>
      </c>
      <c r="O15">
        <f t="shared" si="2"/>
        <v>0.14213591701551409</v>
      </c>
      <c r="R15" s="1" t="s">
        <v>132</v>
      </c>
      <c r="S15">
        <f t="shared" si="3"/>
        <v>0.14213591701551409</v>
      </c>
      <c r="T15">
        <f t="shared" si="4"/>
        <v>-2.2555952715486893E-3</v>
      </c>
      <c r="U15">
        <f t="shared" si="5"/>
        <v>-1.3652119292520356E-3</v>
      </c>
      <c r="V15">
        <f t="shared" si="6"/>
        <v>-3.492637221412557E-3</v>
      </c>
      <c r="W15">
        <f t="shared" si="7"/>
        <v>-1.3418677993272655E-3</v>
      </c>
      <c r="X15">
        <f t="shared" si="8"/>
        <v>-7.8947289947270155E-4</v>
      </c>
      <c r="Y15">
        <f t="shared" si="9"/>
        <v>8.4123551556509221E-4</v>
      </c>
    </row>
    <row r="16" spans="1:25" ht="24">
      <c r="B16" s="5">
        <v>3</v>
      </c>
      <c r="C16" s="1" t="s">
        <v>133</v>
      </c>
      <c r="D16" s="1">
        <v>6.01</v>
      </c>
      <c r="E16" s="6">
        <v>56037.222800000003</v>
      </c>
      <c r="F16" s="12"/>
      <c r="G16" s="5">
        <v>3</v>
      </c>
      <c r="H16" s="1" t="s">
        <v>133</v>
      </c>
      <c r="I16" s="1">
        <v>1.73</v>
      </c>
      <c r="J16" s="6">
        <v>25897.762200000001</v>
      </c>
      <c r="L16" s="1" t="s">
        <v>133</v>
      </c>
      <c r="M16">
        <f t="shared" si="0"/>
        <v>2629.5402999999933</v>
      </c>
      <c r="N16">
        <f t="shared" si="1"/>
        <v>3238.4495999999999</v>
      </c>
      <c r="O16">
        <f t="shared" si="2"/>
        <v>2.0898712028171302E-2</v>
      </c>
      <c r="R16" s="1" t="s">
        <v>133</v>
      </c>
      <c r="S16">
        <f t="shared" si="3"/>
        <v>2.0898712028171302E-2</v>
      </c>
      <c r="T16">
        <f t="shared" si="4"/>
        <v>-1.9419325699701474E-3</v>
      </c>
      <c r="U16">
        <f t="shared" si="5"/>
        <v>2.3301254331150024E-3</v>
      </c>
      <c r="V16">
        <f t="shared" si="6"/>
        <v>-3.8448142755449218E-4</v>
      </c>
      <c r="W16">
        <f t="shared" si="7"/>
        <v>-1.244279802650462E-3</v>
      </c>
      <c r="X16">
        <f t="shared" si="8"/>
        <v>-1.4063022945194955E-3</v>
      </c>
      <c r="Y16">
        <f t="shared" si="9"/>
        <v>-3.1199384807107668E-4</v>
      </c>
    </row>
    <row r="17" spans="2:25" ht="24">
      <c r="B17" s="5">
        <v>4</v>
      </c>
      <c r="C17" s="1" t="s">
        <v>134</v>
      </c>
      <c r="D17" s="1">
        <v>2.91</v>
      </c>
      <c r="E17" s="6">
        <v>27115.931799999998</v>
      </c>
      <c r="F17" s="12"/>
      <c r="G17" s="5">
        <v>4</v>
      </c>
      <c r="H17" s="1" t="s">
        <v>134</v>
      </c>
      <c r="I17" s="1">
        <v>4.1900000000000004</v>
      </c>
      <c r="J17" s="6">
        <v>62848.42</v>
      </c>
      <c r="L17" s="1" t="s">
        <v>134</v>
      </c>
      <c r="M17">
        <f t="shared" si="0"/>
        <v>3285.5758999999998</v>
      </c>
      <c r="N17">
        <f t="shared" si="1"/>
        <v>1407.3208000000013</v>
      </c>
      <c r="O17">
        <f t="shared" si="2"/>
        <v>-2.9230930600367439E-2</v>
      </c>
      <c r="R17" s="1" t="s">
        <v>134</v>
      </c>
      <c r="S17">
        <f t="shared" si="3"/>
        <v>-2.9230930600367439E-2</v>
      </c>
      <c r="T17">
        <f t="shared" si="4"/>
        <v>-3.6279830827997778E-4</v>
      </c>
      <c r="U17">
        <f t="shared" si="5"/>
        <v>5.4679618059513287E-5</v>
      </c>
      <c r="V17">
        <f t="shared" si="6"/>
        <v>-2.8287881854165663E-3</v>
      </c>
      <c r="W17">
        <f t="shared" si="7"/>
        <v>-1.0505870955898409E-3</v>
      </c>
      <c r="X17">
        <f t="shared" si="8"/>
        <v>-1.2211209384404443E-5</v>
      </c>
      <c r="Y17">
        <f t="shared" si="9"/>
        <v>2.8885588039235118E-3</v>
      </c>
    </row>
    <row r="18" spans="2:25" ht="24">
      <c r="B18" s="5">
        <v>5</v>
      </c>
      <c r="C18" s="1" t="s">
        <v>135</v>
      </c>
      <c r="D18" s="1">
        <v>7.04</v>
      </c>
      <c r="E18" s="6">
        <v>65708.253800000006</v>
      </c>
      <c r="F18" s="12"/>
      <c r="G18" s="5">
        <v>5</v>
      </c>
      <c r="H18" s="1" t="s">
        <v>135</v>
      </c>
      <c r="I18" s="1">
        <v>21.17</v>
      </c>
      <c r="J18" s="6">
        <v>317161.02610000002</v>
      </c>
      <c r="L18" s="1" t="s">
        <v>135</v>
      </c>
      <c r="M18">
        <f t="shared" si="0"/>
        <v>1356.2282999999879</v>
      </c>
      <c r="N18">
        <f t="shared" si="1"/>
        <v>3784.9027999999817</v>
      </c>
      <c r="O18">
        <f t="shared" si="2"/>
        <v>7.5672388440132469E-3</v>
      </c>
      <c r="R18" s="1" t="s">
        <v>135</v>
      </c>
      <c r="S18">
        <f>O18</f>
        <v>7.5672388440132469E-3</v>
      </c>
      <c r="T18">
        <f t="shared" si="4"/>
        <v>-2.2272510535224644E-4</v>
      </c>
      <c r="U18">
        <f t="shared" si="5"/>
        <v>1.189750996222916E-4</v>
      </c>
      <c r="V18">
        <f t="shared" si="6"/>
        <v>-1.6995970442037667E-3</v>
      </c>
      <c r="W18">
        <f t="shared" si="7"/>
        <v>-7.1860616340512867E-5</v>
      </c>
      <c r="X18">
        <f t="shared" si="8"/>
        <v>1.0393304985201848E-4</v>
      </c>
      <c r="Y18">
        <f t="shared" si="9"/>
        <v>1.6662101059317879E-3</v>
      </c>
    </row>
    <row r="19" spans="2:25" ht="24">
      <c r="B19" s="7">
        <v>6</v>
      </c>
      <c r="C19" s="8" t="s">
        <v>136</v>
      </c>
      <c r="D19" s="8">
        <v>0.98</v>
      </c>
      <c r="E19" s="9">
        <v>9124.2438000000002</v>
      </c>
      <c r="F19" s="12"/>
      <c r="G19" s="7">
        <v>6</v>
      </c>
      <c r="H19" s="8" t="s">
        <v>136</v>
      </c>
      <c r="I19" s="8">
        <v>1.19</v>
      </c>
      <c r="J19" s="9">
        <v>17822.9143</v>
      </c>
      <c r="L19" s="8" t="s">
        <v>136</v>
      </c>
      <c r="M19">
        <f t="shared" si="0"/>
        <v>4936.450499999999</v>
      </c>
      <c r="N19">
        <f t="shared" si="1"/>
        <v>9975.5590000000011</v>
      </c>
      <c r="O19">
        <f t="shared" si="2"/>
        <v>0.18127285069284729</v>
      </c>
      <c r="R19" s="8" t="s">
        <v>136</v>
      </c>
      <c r="S19">
        <f>O19</f>
        <v>0.18127285069284729</v>
      </c>
      <c r="T19">
        <f t="shared" si="4"/>
        <v>-1.0950496689629021E-3</v>
      </c>
      <c r="U19">
        <f t="shared" si="5"/>
        <v>-2.641348311764252E-3</v>
      </c>
      <c r="V19">
        <f t="shared" si="6"/>
        <v>-4.4562717244056634E-3</v>
      </c>
      <c r="W19">
        <f t="shared" si="7"/>
        <v>1.2616518431222978E-4</v>
      </c>
      <c r="X19">
        <f t="shared" si="8"/>
        <v>3.9619966408178979E-4</v>
      </c>
      <c r="Y19">
        <f t="shared" si="9"/>
        <v>3.6648852499477154E-3</v>
      </c>
    </row>
    <row r="20" spans="2:25">
      <c r="B20">
        <v>0.25</v>
      </c>
      <c r="C20" s="10" t="s">
        <v>5</v>
      </c>
      <c r="D20" s="10" t="s">
        <v>4</v>
      </c>
      <c r="E20" s="10"/>
      <c r="F20" s="10"/>
      <c r="G20">
        <v>0.25</v>
      </c>
      <c r="H20" s="10" t="s">
        <v>5</v>
      </c>
      <c r="I20" s="10" t="s">
        <v>6</v>
      </c>
      <c r="J20" s="10"/>
    </row>
    <row r="21" spans="2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</row>
    <row r="22" spans="2:25" ht="24">
      <c r="B22" s="5">
        <v>1</v>
      </c>
      <c r="C22" s="1" t="s">
        <v>131</v>
      </c>
      <c r="D22" s="1">
        <v>0.03</v>
      </c>
      <c r="E22" s="6">
        <v>243.8794</v>
      </c>
      <c r="G22" s="5">
        <v>1</v>
      </c>
      <c r="H22" s="1" t="s">
        <v>131</v>
      </c>
      <c r="I22" s="1">
        <v>2.0299999999999998</v>
      </c>
      <c r="J22" s="6">
        <v>58508.0533</v>
      </c>
    </row>
    <row r="23" spans="2:25" ht="24">
      <c r="B23" s="5">
        <v>2</v>
      </c>
      <c r="C23" s="1" t="s">
        <v>132</v>
      </c>
      <c r="D23" s="1">
        <v>7.0000000000000007E-2</v>
      </c>
      <c r="E23" s="6">
        <v>484.55439999999999</v>
      </c>
      <c r="G23" s="5">
        <v>2</v>
      </c>
      <c r="H23" s="1" t="s">
        <v>132</v>
      </c>
      <c r="I23" s="1">
        <v>0.6</v>
      </c>
      <c r="J23" s="6">
        <v>17288.937600000001</v>
      </c>
    </row>
    <row r="24" spans="2:25" ht="24">
      <c r="B24" s="5">
        <v>3</v>
      </c>
      <c r="C24" s="1" t="s">
        <v>133</v>
      </c>
      <c r="D24" s="1">
        <v>7.89</v>
      </c>
      <c r="E24" s="6">
        <v>58666.763099999996</v>
      </c>
      <c r="G24" s="5">
        <v>3</v>
      </c>
      <c r="H24" s="1" t="s">
        <v>133</v>
      </c>
      <c r="I24" s="1">
        <v>1.01</v>
      </c>
      <c r="J24" s="6">
        <v>29136.211800000001</v>
      </c>
    </row>
    <row r="25" spans="2:25" ht="24">
      <c r="B25" s="5">
        <v>4</v>
      </c>
      <c r="C25" s="1" t="s">
        <v>134</v>
      </c>
      <c r="D25" s="1">
        <v>4.09</v>
      </c>
      <c r="E25" s="6">
        <v>30401.507699999998</v>
      </c>
      <c r="G25" s="5">
        <v>4</v>
      </c>
      <c r="H25" s="1" t="s">
        <v>134</v>
      </c>
      <c r="I25" s="1">
        <v>2.23</v>
      </c>
      <c r="J25" s="6">
        <v>64255.7408</v>
      </c>
    </row>
    <row r="26" spans="2:25" ht="24">
      <c r="B26" s="5">
        <v>5</v>
      </c>
      <c r="C26" s="1" t="s">
        <v>135</v>
      </c>
      <c r="D26" s="1">
        <v>9.02</v>
      </c>
      <c r="E26" s="6">
        <v>67064.482099999994</v>
      </c>
      <c r="G26" s="5">
        <v>5</v>
      </c>
      <c r="H26" s="1" t="s">
        <v>135</v>
      </c>
      <c r="I26" s="1">
        <v>11.15</v>
      </c>
      <c r="J26" s="6">
        <v>320945.9289</v>
      </c>
    </row>
    <row r="27" spans="2:25" ht="24">
      <c r="B27" s="7">
        <v>6</v>
      </c>
      <c r="C27" s="8" t="s">
        <v>136</v>
      </c>
      <c r="D27" s="8">
        <v>1.89</v>
      </c>
      <c r="E27" s="9">
        <v>14060.694299999999</v>
      </c>
      <c r="G27" s="7">
        <v>6</v>
      </c>
      <c r="H27" s="8" t="s">
        <v>136</v>
      </c>
      <c r="I27" s="8">
        <v>0.97</v>
      </c>
      <c r="J27" s="9">
        <v>27798.473300000001</v>
      </c>
    </row>
    <row r="28" spans="2:25">
      <c r="B28">
        <v>0.5</v>
      </c>
      <c r="C28" s="10" t="s">
        <v>3</v>
      </c>
      <c r="D28" s="10" t="s">
        <v>4</v>
      </c>
      <c r="G28">
        <v>0.5</v>
      </c>
      <c r="H28" s="10" t="s">
        <v>3</v>
      </c>
      <c r="I28" s="10" t="s">
        <v>6</v>
      </c>
    </row>
    <row r="29" spans="2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3"/>
      <c r="M29" t="s">
        <v>4</v>
      </c>
      <c r="N29" t="s">
        <v>6</v>
      </c>
      <c r="O29" t="s">
        <v>36</v>
      </c>
    </row>
    <row r="30" spans="2:25" ht="24">
      <c r="B30" s="5">
        <v>1</v>
      </c>
      <c r="C30" s="1" t="s">
        <v>131</v>
      </c>
      <c r="D30" s="1">
        <v>0.04</v>
      </c>
      <c r="E30" s="6">
        <v>170.6386</v>
      </c>
      <c r="G30" s="5">
        <v>1</v>
      </c>
      <c r="H30" s="1" t="s">
        <v>131</v>
      </c>
      <c r="I30" s="1">
        <v>4.2699999999999996</v>
      </c>
      <c r="J30" s="6">
        <v>53780.32</v>
      </c>
      <c r="L30" s="1" t="s">
        <v>131</v>
      </c>
      <c r="M30">
        <f t="shared" ref="M30:M35" si="10">(E38-E30)</f>
        <v>24.071799999999996</v>
      </c>
      <c r="N30">
        <f t="shared" ref="N30:N35" si="11">(J38-J30)</f>
        <v>14.078699999998207</v>
      </c>
      <c r="O30">
        <f t="shared" ref="O30:O35" si="12">(N30-M30)/J38</f>
        <v>-1.8576469375057423E-4</v>
      </c>
    </row>
    <row r="31" spans="2:25" ht="24">
      <c r="B31" s="5">
        <v>2</v>
      </c>
      <c r="C31" s="1" t="s">
        <v>132</v>
      </c>
      <c r="D31" s="1">
        <v>0.1</v>
      </c>
      <c r="E31" s="6">
        <v>378.07330000000002</v>
      </c>
      <c r="G31" s="5">
        <v>2</v>
      </c>
      <c r="H31" s="1" t="s">
        <v>132</v>
      </c>
      <c r="I31" s="1">
        <v>1.01</v>
      </c>
      <c r="J31" s="6">
        <v>12704.868399999999</v>
      </c>
      <c r="L31" s="1" t="s">
        <v>132</v>
      </c>
      <c r="M31">
        <f t="shared" si="10"/>
        <v>12.286999999999978</v>
      </c>
      <c r="N31">
        <f t="shared" si="11"/>
        <v>-16.333199999999124</v>
      </c>
      <c r="O31">
        <f t="shared" si="12"/>
        <v>-2.2555952715486893E-3</v>
      </c>
    </row>
    <row r="32" spans="2:25" ht="24">
      <c r="B32" s="5">
        <v>3</v>
      </c>
      <c r="C32" s="1" t="s">
        <v>133</v>
      </c>
      <c r="D32" s="1">
        <v>13.99</v>
      </c>
      <c r="E32" s="6">
        <v>53738.966800000002</v>
      </c>
      <c r="G32" s="5">
        <v>3</v>
      </c>
      <c r="H32" s="1" t="s">
        <v>133</v>
      </c>
      <c r="I32" s="1">
        <v>1.76</v>
      </c>
      <c r="J32" s="6">
        <v>22233.8884</v>
      </c>
      <c r="L32" s="1" t="s">
        <v>133</v>
      </c>
      <c r="M32">
        <f t="shared" si="10"/>
        <v>24.235099999998056</v>
      </c>
      <c r="N32">
        <f t="shared" si="11"/>
        <v>-18.904900000001362</v>
      </c>
      <c r="O32">
        <f t="shared" si="12"/>
        <v>-1.9419325699701474E-3</v>
      </c>
    </row>
    <row r="33" spans="2:15" ht="24">
      <c r="B33" s="5">
        <v>4</v>
      </c>
      <c r="C33" s="1" t="s">
        <v>134</v>
      </c>
      <c r="D33" s="1">
        <v>6.08</v>
      </c>
      <c r="E33" s="6">
        <v>23357.262999999999</v>
      </c>
      <c r="G33" s="5">
        <v>4</v>
      </c>
      <c r="H33" s="1" t="s">
        <v>134</v>
      </c>
      <c r="I33" s="1">
        <v>4.91</v>
      </c>
      <c r="J33" s="6">
        <v>61957.042200000004</v>
      </c>
      <c r="L33" s="1" t="s">
        <v>134</v>
      </c>
      <c r="M33">
        <f t="shared" si="10"/>
        <v>26.586100000000442</v>
      </c>
      <c r="N33">
        <f t="shared" si="11"/>
        <v>4.1066999999966356</v>
      </c>
      <c r="O33">
        <f t="shared" si="12"/>
        <v>-3.6279830827997778E-4</v>
      </c>
    </row>
    <row r="34" spans="2:15" ht="24">
      <c r="B34" s="5">
        <v>5</v>
      </c>
      <c r="C34" s="1" t="s">
        <v>135</v>
      </c>
      <c r="D34" s="1">
        <v>16.850000000000001</v>
      </c>
      <c r="E34" s="6">
        <v>64721.538800000002</v>
      </c>
      <c r="G34" s="5">
        <v>5</v>
      </c>
      <c r="H34" s="1" t="s">
        <v>135</v>
      </c>
      <c r="I34" s="1">
        <v>24.92</v>
      </c>
      <c r="J34" s="6">
        <v>314153.60230000003</v>
      </c>
      <c r="L34" s="1" t="s">
        <v>135</v>
      </c>
      <c r="M34">
        <f t="shared" si="10"/>
        <v>72.241499999996449</v>
      </c>
      <c r="N34">
        <f t="shared" si="11"/>
        <v>2.2710999999544583</v>
      </c>
      <c r="O34">
        <f t="shared" si="12"/>
        <v>-2.2272510535224644E-4</v>
      </c>
    </row>
    <row r="35" spans="2:15" ht="24">
      <c r="B35" s="7">
        <v>6</v>
      </c>
      <c r="C35" s="8" t="s">
        <v>136</v>
      </c>
      <c r="D35" s="8">
        <v>1.93</v>
      </c>
      <c r="E35" s="9">
        <v>7414.4723999999997</v>
      </c>
      <c r="G35" s="7">
        <v>6</v>
      </c>
      <c r="H35" s="8" t="s">
        <v>136</v>
      </c>
      <c r="I35" s="8">
        <v>1.1299999999999999</v>
      </c>
      <c r="J35" s="9">
        <v>14266.7552</v>
      </c>
      <c r="L35" s="8" t="s">
        <v>136</v>
      </c>
      <c r="M35">
        <f t="shared" si="10"/>
        <v>10.04110000000037</v>
      </c>
      <c r="N35">
        <f t="shared" si="11"/>
        <v>-5.5756000000001222</v>
      </c>
      <c r="O35">
        <f t="shared" si="12"/>
        <v>-1.0950496689629021E-3</v>
      </c>
    </row>
    <row r="36" spans="2:15">
      <c r="B36">
        <v>0.5</v>
      </c>
      <c r="C36" s="10" t="s">
        <v>5</v>
      </c>
      <c r="D36" s="10" t="s">
        <v>4</v>
      </c>
      <c r="G36">
        <v>0.5</v>
      </c>
      <c r="H36" s="10" t="s">
        <v>5</v>
      </c>
      <c r="I36" s="10" t="s">
        <v>6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131</v>
      </c>
      <c r="D38" s="1">
        <v>0.02</v>
      </c>
      <c r="E38" s="6">
        <v>194.71039999999999</v>
      </c>
      <c r="G38" s="5">
        <v>1</v>
      </c>
      <c r="H38" s="1" t="s">
        <v>131</v>
      </c>
      <c r="I38" s="1">
        <v>4.2699999999999996</v>
      </c>
      <c r="J38" s="6">
        <v>53794.398699999998</v>
      </c>
    </row>
    <row r="39" spans="2:15" ht="24">
      <c r="B39" s="5">
        <v>2</v>
      </c>
      <c r="C39" s="1" t="s">
        <v>132</v>
      </c>
      <c r="D39" s="1">
        <v>0.05</v>
      </c>
      <c r="E39" s="6">
        <v>390.3603</v>
      </c>
      <c r="G39" s="5">
        <v>2</v>
      </c>
      <c r="H39" s="1" t="s">
        <v>132</v>
      </c>
      <c r="I39" s="1">
        <v>1.01</v>
      </c>
      <c r="J39" s="6">
        <v>12688.5352</v>
      </c>
    </row>
    <row r="40" spans="2:15" ht="24">
      <c r="B40" s="5">
        <v>3</v>
      </c>
      <c r="C40" s="1" t="s">
        <v>133</v>
      </c>
      <c r="D40" s="1">
        <v>6.81</v>
      </c>
      <c r="E40" s="6">
        <v>53763.2019</v>
      </c>
      <c r="G40" s="5">
        <v>3</v>
      </c>
      <c r="H40" s="1" t="s">
        <v>133</v>
      </c>
      <c r="I40" s="1">
        <v>1.76</v>
      </c>
      <c r="J40" s="6">
        <v>22214.983499999998</v>
      </c>
    </row>
    <row r="41" spans="2:15" ht="24">
      <c r="B41" s="5">
        <v>4</v>
      </c>
      <c r="C41" s="1" t="s">
        <v>134</v>
      </c>
      <c r="D41" s="1">
        <v>2.96</v>
      </c>
      <c r="E41" s="6">
        <v>23383.849099999999</v>
      </c>
      <c r="G41" s="5">
        <v>4</v>
      </c>
      <c r="H41" s="1" t="s">
        <v>134</v>
      </c>
      <c r="I41" s="1">
        <v>4.91</v>
      </c>
      <c r="J41" s="6">
        <v>61961.1489</v>
      </c>
    </row>
    <row r="42" spans="2:15" ht="24">
      <c r="B42" s="5">
        <v>5</v>
      </c>
      <c r="C42" s="1" t="s">
        <v>135</v>
      </c>
      <c r="D42" s="1">
        <v>8.2100000000000009</v>
      </c>
      <c r="E42" s="6">
        <v>64793.780299999999</v>
      </c>
      <c r="G42" s="5">
        <v>5</v>
      </c>
      <c r="H42" s="1" t="s">
        <v>135</v>
      </c>
      <c r="I42" s="1">
        <v>24.92</v>
      </c>
      <c r="J42" s="6">
        <v>314155.87339999998</v>
      </c>
    </row>
    <row r="43" spans="2:15" ht="24">
      <c r="B43" s="7">
        <v>6</v>
      </c>
      <c r="C43" s="8" t="s">
        <v>136</v>
      </c>
      <c r="D43" s="8">
        <v>0.94</v>
      </c>
      <c r="E43" s="9">
        <v>7424.5135</v>
      </c>
      <c r="G43" s="7">
        <v>6</v>
      </c>
      <c r="H43" s="8" t="s">
        <v>136</v>
      </c>
      <c r="I43" s="8">
        <v>1.1299999999999999</v>
      </c>
      <c r="J43" s="9">
        <v>14261.179599999999</v>
      </c>
    </row>
    <row r="44" spans="2:15">
      <c r="B44">
        <v>0.75</v>
      </c>
      <c r="C44" s="10" t="s">
        <v>3</v>
      </c>
      <c r="D44" s="10" t="s">
        <v>4</v>
      </c>
      <c r="G44">
        <v>0.75</v>
      </c>
      <c r="H44" s="10" t="s">
        <v>3</v>
      </c>
      <c r="I44" s="10" t="s">
        <v>6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3"/>
      <c r="M45" t="s">
        <v>4</v>
      </c>
      <c r="N45" t="s">
        <v>6</v>
      </c>
      <c r="O45" t="s">
        <v>36</v>
      </c>
    </row>
    <row r="46" spans="2:15" ht="24">
      <c r="B46" s="5">
        <v>1</v>
      </c>
      <c r="C46" s="1" t="s">
        <v>131</v>
      </c>
      <c r="D46" s="1">
        <v>0.02</v>
      </c>
      <c r="E46" s="6">
        <v>154.202</v>
      </c>
      <c r="G46" s="5">
        <v>1</v>
      </c>
      <c r="H46" s="1" t="s">
        <v>131</v>
      </c>
      <c r="I46" s="1">
        <v>4.3099999999999996</v>
      </c>
      <c r="J46" s="6">
        <v>51767.366600000001</v>
      </c>
      <c r="L46" s="1" t="s">
        <v>131</v>
      </c>
      <c r="M46">
        <f t="shared" ref="M46:M51" si="13">(E54-E46)</f>
        <v>-1.2360999999999933</v>
      </c>
      <c r="N46">
        <f t="shared" ref="N46:N51" si="14">(J54-J46)</f>
        <v>67.613799999999173</v>
      </c>
      <c r="O46">
        <f t="shared" ref="O46:O51" si="15">(N46-M46)/J54</f>
        <v>1.3282516838763803E-3</v>
      </c>
    </row>
    <row r="47" spans="2:15" ht="24">
      <c r="B47" s="5">
        <v>2</v>
      </c>
      <c r="C47" s="1" t="s">
        <v>132</v>
      </c>
      <c r="D47" s="1">
        <v>0.05</v>
      </c>
      <c r="E47" s="6">
        <v>347.54450000000003</v>
      </c>
      <c r="G47" s="5">
        <v>2</v>
      </c>
      <c r="H47" s="1" t="s">
        <v>132</v>
      </c>
      <c r="I47" s="1">
        <v>0.95</v>
      </c>
      <c r="J47" s="6">
        <v>11411.197700000001</v>
      </c>
      <c r="L47" s="1" t="s">
        <v>132</v>
      </c>
      <c r="M47">
        <f t="shared" si="13"/>
        <v>-4.9613000000000511</v>
      </c>
      <c r="N47">
        <f t="shared" si="14"/>
        <v>-20.512000000000626</v>
      </c>
      <c r="O47">
        <f t="shared" si="15"/>
        <v>-1.3652119292520356E-3</v>
      </c>
    </row>
    <row r="48" spans="2:15" ht="24">
      <c r="B48" s="5">
        <v>3</v>
      </c>
      <c r="C48" s="1" t="s">
        <v>133</v>
      </c>
      <c r="D48" s="1">
        <v>7.21</v>
      </c>
      <c r="E48" s="6">
        <v>51740.2552</v>
      </c>
      <c r="G48" s="5">
        <v>3</v>
      </c>
      <c r="H48" s="1" t="s">
        <v>133</v>
      </c>
      <c r="I48" s="1">
        <v>1.64</v>
      </c>
      <c r="J48" s="6">
        <v>19738.058799999999</v>
      </c>
      <c r="L48" s="1" t="s">
        <v>133</v>
      </c>
      <c r="M48">
        <f t="shared" si="13"/>
        <v>-29.402099999999336</v>
      </c>
      <c r="N48">
        <f t="shared" si="14"/>
        <v>16.628800000002229</v>
      </c>
      <c r="O48">
        <f t="shared" si="15"/>
        <v>2.3301254331150024E-3</v>
      </c>
    </row>
    <row r="49" spans="2:15" ht="24">
      <c r="B49" s="5">
        <v>4</v>
      </c>
      <c r="C49" s="1" t="s">
        <v>134</v>
      </c>
      <c r="D49" s="1">
        <v>2.91</v>
      </c>
      <c r="E49" s="6">
        <v>20851.893599999999</v>
      </c>
      <c r="G49" s="5">
        <v>4</v>
      </c>
      <c r="H49" s="1" t="s">
        <v>134</v>
      </c>
      <c r="I49" s="1">
        <v>5.07</v>
      </c>
      <c r="J49" s="6">
        <v>60898.449099999998</v>
      </c>
      <c r="L49" s="1" t="s">
        <v>134</v>
      </c>
      <c r="M49">
        <f t="shared" si="13"/>
        <v>2.0843000000022585</v>
      </c>
      <c r="N49">
        <f t="shared" si="14"/>
        <v>5.4144999999989523</v>
      </c>
      <c r="O49">
        <f t="shared" si="15"/>
        <v>5.4679618059513287E-5</v>
      </c>
    </row>
    <row r="50" spans="2:15" ht="24">
      <c r="B50" s="5">
        <v>5</v>
      </c>
      <c r="C50" s="1" t="s">
        <v>135</v>
      </c>
      <c r="D50" s="1">
        <v>8.8699999999999992</v>
      </c>
      <c r="E50" s="6">
        <v>63675.606500000002</v>
      </c>
      <c r="G50" s="5">
        <v>5</v>
      </c>
      <c r="H50" s="1" t="s">
        <v>135</v>
      </c>
      <c r="I50" s="1">
        <v>25.95</v>
      </c>
      <c r="J50" s="6">
        <v>311373.3983</v>
      </c>
      <c r="L50" s="1" t="s">
        <v>135</v>
      </c>
      <c r="M50">
        <f t="shared" si="13"/>
        <v>-30.163400000004913</v>
      </c>
      <c r="N50">
        <f t="shared" si="14"/>
        <v>6.8830999999772757</v>
      </c>
      <c r="O50">
        <f t="shared" si="15"/>
        <v>1.189750996222916E-4</v>
      </c>
    </row>
    <row r="51" spans="2:15" ht="24">
      <c r="B51" s="7">
        <v>6</v>
      </c>
      <c r="C51" s="8" t="s">
        <v>136</v>
      </c>
      <c r="D51" s="8">
        <v>0.94</v>
      </c>
      <c r="E51" s="9">
        <v>6770.6066000000001</v>
      </c>
      <c r="G51" s="7">
        <v>6</v>
      </c>
      <c r="H51" s="8" t="s">
        <v>136</v>
      </c>
      <c r="I51" s="8">
        <v>1.07</v>
      </c>
      <c r="J51" s="9">
        <v>12848.522199999999</v>
      </c>
      <c r="L51" s="8" t="s">
        <v>136</v>
      </c>
      <c r="M51">
        <f t="shared" si="13"/>
        <v>8.3822000000000116</v>
      </c>
      <c r="N51">
        <f t="shared" si="14"/>
        <v>-25.487900000000081</v>
      </c>
      <c r="O51">
        <f t="shared" si="15"/>
        <v>-2.641348311764252E-3</v>
      </c>
    </row>
    <row r="52" spans="2:15">
      <c r="B52">
        <v>0.75</v>
      </c>
      <c r="C52" s="10" t="s">
        <v>5</v>
      </c>
      <c r="D52" s="10" t="s">
        <v>4</v>
      </c>
      <c r="G52">
        <v>0.75</v>
      </c>
      <c r="H52" s="10" t="s">
        <v>5</v>
      </c>
      <c r="I52" s="10" t="s">
        <v>6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131</v>
      </c>
      <c r="D54" s="1">
        <v>0.02</v>
      </c>
      <c r="E54" s="6">
        <v>152.9659</v>
      </c>
      <c r="G54" s="5">
        <v>1</v>
      </c>
      <c r="H54" s="1" t="s">
        <v>131</v>
      </c>
      <c r="I54" s="1">
        <v>4.32</v>
      </c>
      <c r="J54" s="6">
        <v>51834.9804</v>
      </c>
    </row>
    <row r="55" spans="2:15" ht="24">
      <c r="B55" s="5">
        <v>2</v>
      </c>
      <c r="C55" s="1" t="s">
        <v>132</v>
      </c>
      <c r="D55" s="1">
        <v>0.05</v>
      </c>
      <c r="E55" s="6">
        <v>342.58319999999998</v>
      </c>
      <c r="G55" s="5">
        <v>2</v>
      </c>
      <c r="H55" s="1" t="s">
        <v>132</v>
      </c>
      <c r="I55" s="1">
        <v>0.95</v>
      </c>
      <c r="J55" s="6">
        <v>11390.6857</v>
      </c>
    </row>
    <row r="56" spans="2:15" ht="24">
      <c r="B56" s="5">
        <v>3</v>
      </c>
      <c r="C56" s="1" t="s">
        <v>133</v>
      </c>
      <c r="D56" s="1">
        <v>7.21</v>
      </c>
      <c r="E56" s="6">
        <v>51710.8531</v>
      </c>
      <c r="G56" s="5">
        <v>3</v>
      </c>
      <c r="H56" s="1" t="s">
        <v>133</v>
      </c>
      <c r="I56" s="1">
        <v>1.65</v>
      </c>
      <c r="J56" s="6">
        <v>19754.687600000001</v>
      </c>
    </row>
    <row r="57" spans="2:15" ht="24">
      <c r="B57" s="5">
        <v>4</v>
      </c>
      <c r="C57" s="1" t="s">
        <v>134</v>
      </c>
      <c r="D57" s="1">
        <v>2.91</v>
      </c>
      <c r="E57" s="6">
        <v>20853.977900000002</v>
      </c>
      <c r="G57" s="5">
        <v>4</v>
      </c>
      <c r="H57" s="1" t="s">
        <v>134</v>
      </c>
      <c r="I57" s="1">
        <v>5.07</v>
      </c>
      <c r="J57" s="6">
        <v>60903.863599999997</v>
      </c>
    </row>
    <row r="58" spans="2:15" ht="24">
      <c r="B58" s="5">
        <v>5</v>
      </c>
      <c r="C58" s="1" t="s">
        <v>135</v>
      </c>
      <c r="D58" s="1">
        <v>8.8699999999999992</v>
      </c>
      <c r="E58" s="6">
        <v>63645.443099999997</v>
      </c>
      <c r="G58" s="5">
        <v>5</v>
      </c>
      <c r="H58" s="1" t="s">
        <v>135</v>
      </c>
      <c r="I58" s="1">
        <v>25.94</v>
      </c>
      <c r="J58" s="6">
        <v>311380.28139999998</v>
      </c>
    </row>
    <row r="59" spans="2:15" ht="24">
      <c r="B59" s="7">
        <v>6</v>
      </c>
      <c r="C59" s="8" t="s">
        <v>136</v>
      </c>
      <c r="D59" s="8">
        <v>0.94</v>
      </c>
      <c r="E59" s="9">
        <v>6778.9888000000001</v>
      </c>
      <c r="G59" s="7">
        <v>6</v>
      </c>
      <c r="H59" s="8" t="s">
        <v>136</v>
      </c>
      <c r="I59" s="8">
        <v>1.07</v>
      </c>
      <c r="J59" s="9">
        <v>12823.034299999999</v>
      </c>
    </row>
    <row r="60" spans="2:15">
      <c r="B60">
        <v>1</v>
      </c>
      <c r="C60" s="10" t="s">
        <v>3</v>
      </c>
      <c r="D60" s="10" t="s">
        <v>4</v>
      </c>
      <c r="G60">
        <v>1</v>
      </c>
      <c r="H60" s="10" t="s">
        <v>3</v>
      </c>
      <c r="I60" s="10" t="s">
        <v>6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3"/>
      <c r="M61" t="s">
        <v>4</v>
      </c>
      <c r="N61" t="s">
        <v>6</v>
      </c>
      <c r="O61" t="s">
        <v>36</v>
      </c>
    </row>
    <row r="62" spans="2:15" ht="24">
      <c r="B62" s="5">
        <v>1</v>
      </c>
      <c r="C62" s="1" t="s">
        <v>131</v>
      </c>
      <c r="D62" s="1">
        <v>0.02</v>
      </c>
      <c r="E62" s="6">
        <v>143.56270000000001</v>
      </c>
      <c r="G62" s="5">
        <v>1</v>
      </c>
      <c r="H62" s="1" t="s">
        <v>131</v>
      </c>
      <c r="I62" s="1">
        <v>4.8099999999999996</v>
      </c>
      <c r="J62" s="6">
        <v>50323.312599999997</v>
      </c>
      <c r="L62" s="1" t="s">
        <v>131</v>
      </c>
      <c r="M62">
        <f t="shared" ref="M62:M67" si="16">(E70-E62)</f>
        <v>-5.5874000000000024</v>
      </c>
      <c r="N62">
        <f t="shared" ref="N62:N67" si="17">(J70-J62)</f>
        <v>-144.49749999999767</v>
      </c>
      <c r="O62">
        <f t="shared" ref="O62:O67" si="18">(N62-M62)/J70</f>
        <v>-2.7683017170327257E-3</v>
      </c>
    </row>
    <row r="63" spans="2:15" ht="24">
      <c r="B63" s="5">
        <v>2</v>
      </c>
      <c r="C63" s="1" t="s">
        <v>132</v>
      </c>
      <c r="D63" s="1">
        <v>0.05</v>
      </c>
      <c r="E63" s="6">
        <v>328.00900000000001</v>
      </c>
      <c r="G63" s="5">
        <v>2</v>
      </c>
      <c r="H63" s="1" t="s">
        <v>132</v>
      </c>
      <c r="I63" s="1">
        <v>1.02</v>
      </c>
      <c r="J63" s="6">
        <v>10644.625700000001</v>
      </c>
      <c r="L63" s="1" t="s">
        <v>132</v>
      </c>
      <c r="M63">
        <f t="shared" si="16"/>
        <v>-5.0622999999999934</v>
      </c>
      <c r="N63">
        <f t="shared" si="17"/>
        <v>-42.093100000000049</v>
      </c>
      <c r="O63">
        <f t="shared" si="18"/>
        <v>-3.492637221412557E-3</v>
      </c>
    </row>
    <row r="64" spans="2:15" ht="24">
      <c r="B64" s="5">
        <v>3</v>
      </c>
      <c r="C64" s="1" t="s">
        <v>133</v>
      </c>
      <c r="D64" s="1">
        <v>7.93</v>
      </c>
      <c r="E64" s="6">
        <v>50249.032500000001</v>
      </c>
      <c r="G64" s="5">
        <v>3</v>
      </c>
      <c r="H64" s="1" t="s">
        <v>133</v>
      </c>
      <c r="I64" s="1">
        <v>1.74</v>
      </c>
      <c r="J64" s="6">
        <v>18235.147000000001</v>
      </c>
      <c r="L64" s="1" t="s">
        <v>133</v>
      </c>
      <c r="M64">
        <f t="shared" si="16"/>
        <v>1.8713999999963562</v>
      </c>
      <c r="N64">
        <f t="shared" si="17"/>
        <v>-5.1376999999993131</v>
      </c>
      <c r="O64">
        <f t="shared" si="18"/>
        <v>-3.8448142755449218E-4</v>
      </c>
    </row>
    <row r="65" spans="2:15" ht="24">
      <c r="B65" s="5">
        <v>4</v>
      </c>
      <c r="C65" s="1" t="s">
        <v>134</v>
      </c>
      <c r="D65" s="1">
        <v>3.05</v>
      </c>
      <c r="E65" s="6">
        <v>19327.792300000001</v>
      </c>
      <c r="G65" s="5">
        <v>4</v>
      </c>
      <c r="H65" s="1" t="s">
        <v>134</v>
      </c>
      <c r="I65" s="1">
        <v>5.74</v>
      </c>
      <c r="J65" s="6">
        <v>60062.328699999998</v>
      </c>
      <c r="L65" s="1" t="s">
        <v>134</v>
      </c>
      <c r="M65">
        <f t="shared" si="16"/>
        <v>-3.5948000000025786</v>
      </c>
      <c r="N65">
        <f t="shared" si="17"/>
        <v>-173.0089999999982</v>
      </c>
      <c r="O65">
        <f t="shared" si="18"/>
        <v>-2.8287881854165663E-3</v>
      </c>
    </row>
    <row r="66" spans="2:15" ht="24">
      <c r="B66" s="5">
        <v>5</v>
      </c>
      <c r="C66" s="1" t="s">
        <v>135</v>
      </c>
      <c r="D66" s="1">
        <v>9.92</v>
      </c>
      <c r="E66" s="6">
        <v>62819.621500000001</v>
      </c>
      <c r="G66" s="5">
        <v>5</v>
      </c>
      <c r="H66" s="1" t="s">
        <v>135</v>
      </c>
      <c r="I66" s="1">
        <v>29.54</v>
      </c>
      <c r="J66" s="6">
        <v>309313.47440000001</v>
      </c>
      <c r="L66" s="1" t="s">
        <v>135</v>
      </c>
      <c r="M66">
        <f t="shared" si="16"/>
        <v>-33.235200000002806</v>
      </c>
      <c r="N66">
        <f t="shared" si="17"/>
        <v>-557.99510000000009</v>
      </c>
      <c r="O66">
        <f t="shared" si="18"/>
        <v>-1.6995970442037667E-3</v>
      </c>
    </row>
    <row r="67" spans="2:15" ht="24">
      <c r="B67" s="7">
        <v>6</v>
      </c>
      <c r="C67" s="8" t="s">
        <v>136</v>
      </c>
      <c r="D67" s="8">
        <v>1.02</v>
      </c>
      <c r="E67" s="9">
        <v>6467.5009</v>
      </c>
      <c r="G67" s="7">
        <v>6</v>
      </c>
      <c r="H67" s="8" t="s">
        <v>136</v>
      </c>
      <c r="I67" s="8">
        <v>1.1599999999999999</v>
      </c>
      <c r="J67" s="9">
        <v>12107.4264</v>
      </c>
      <c r="L67" s="8" t="s">
        <v>136</v>
      </c>
      <c r="M67">
        <f t="shared" si="16"/>
        <v>-7.8473999999996522</v>
      </c>
      <c r="N67">
        <f t="shared" si="17"/>
        <v>-61.527200000000448</v>
      </c>
      <c r="O67">
        <f t="shared" si="18"/>
        <v>-4.4562717244056634E-3</v>
      </c>
    </row>
    <row r="68" spans="2:15">
      <c r="B68">
        <v>1</v>
      </c>
      <c r="C68" s="10" t="s">
        <v>5</v>
      </c>
      <c r="D68" s="10" t="s">
        <v>4</v>
      </c>
      <c r="G68">
        <v>1</v>
      </c>
      <c r="H68" s="10" t="s">
        <v>5</v>
      </c>
      <c r="I68" s="10" t="s">
        <v>6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131</v>
      </c>
      <c r="D70" s="1">
        <v>0.02</v>
      </c>
      <c r="E70" s="6">
        <v>137.9753</v>
      </c>
      <c r="G70" s="5">
        <v>1</v>
      </c>
      <c r="H70" s="1" t="s">
        <v>131</v>
      </c>
      <c r="I70" s="1">
        <v>4.8</v>
      </c>
      <c r="J70" s="6">
        <v>50178.8151</v>
      </c>
    </row>
    <row r="71" spans="2:15" ht="24">
      <c r="B71" s="5">
        <v>2</v>
      </c>
      <c r="C71" s="1" t="s">
        <v>132</v>
      </c>
      <c r="D71" s="1">
        <v>0.05</v>
      </c>
      <c r="E71" s="6">
        <v>322.94670000000002</v>
      </c>
      <c r="G71" s="5">
        <v>2</v>
      </c>
      <c r="H71" s="1" t="s">
        <v>132</v>
      </c>
      <c r="I71" s="1">
        <v>1.01</v>
      </c>
      <c r="J71" s="6">
        <v>10602.5326</v>
      </c>
    </row>
    <row r="72" spans="2:15" ht="24">
      <c r="B72" s="5">
        <v>3</v>
      </c>
      <c r="C72" s="1" t="s">
        <v>133</v>
      </c>
      <c r="D72" s="1">
        <v>7.94</v>
      </c>
      <c r="E72" s="6">
        <v>50250.903899999998</v>
      </c>
      <c r="G72" s="5">
        <v>3</v>
      </c>
      <c r="H72" s="1" t="s">
        <v>133</v>
      </c>
      <c r="I72" s="1">
        <v>1.74</v>
      </c>
      <c r="J72" s="6">
        <v>18230.009300000002</v>
      </c>
    </row>
    <row r="73" spans="2:15" ht="24">
      <c r="B73" s="5">
        <v>4</v>
      </c>
      <c r="C73" s="1" t="s">
        <v>134</v>
      </c>
      <c r="D73" s="1">
        <v>3.05</v>
      </c>
      <c r="E73" s="6">
        <v>19324.197499999998</v>
      </c>
      <c r="G73" s="5">
        <v>4</v>
      </c>
      <c r="H73" s="1" t="s">
        <v>134</v>
      </c>
      <c r="I73" s="1">
        <v>5.73</v>
      </c>
      <c r="J73" s="6">
        <v>59889.3197</v>
      </c>
    </row>
    <row r="74" spans="2:15" ht="24">
      <c r="B74" s="5">
        <v>5</v>
      </c>
      <c r="C74" s="1" t="s">
        <v>135</v>
      </c>
      <c r="D74" s="1">
        <v>9.92</v>
      </c>
      <c r="E74" s="6">
        <v>62786.386299999998</v>
      </c>
      <c r="G74" s="5">
        <v>5</v>
      </c>
      <c r="H74" s="1" t="s">
        <v>135</v>
      </c>
      <c r="I74" s="1">
        <v>29.55</v>
      </c>
      <c r="J74" s="6">
        <v>308755.47930000001</v>
      </c>
    </row>
    <row r="75" spans="2:15" ht="24">
      <c r="B75" s="7">
        <v>6</v>
      </c>
      <c r="C75" s="8" t="s">
        <v>136</v>
      </c>
      <c r="D75" s="8">
        <v>1.02</v>
      </c>
      <c r="E75" s="9">
        <v>6459.6535000000003</v>
      </c>
      <c r="G75" s="7">
        <v>6</v>
      </c>
      <c r="H75" s="8" t="s">
        <v>136</v>
      </c>
      <c r="I75" s="8">
        <v>1.1499999999999999</v>
      </c>
      <c r="J75" s="9">
        <v>12045.8992</v>
      </c>
    </row>
    <row r="76" spans="2:15">
      <c r="B76">
        <v>1.25</v>
      </c>
      <c r="C76" s="10" t="s">
        <v>3</v>
      </c>
      <c r="D76" s="10" t="s">
        <v>4</v>
      </c>
      <c r="G76">
        <v>1.25</v>
      </c>
      <c r="H76" s="10" t="s">
        <v>3</v>
      </c>
      <c r="I76" s="10" t="s">
        <v>6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3"/>
      <c r="M77" t="s">
        <v>4</v>
      </c>
      <c r="N77" t="s">
        <v>6</v>
      </c>
      <c r="O77" t="s">
        <v>36</v>
      </c>
    </row>
    <row r="78" spans="2:15" ht="24">
      <c r="B78" s="5">
        <v>1</v>
      </c>
      <c r="C78" s="1" t="s">
        <v>131</v>
      </c>
      <c r="D78" s="1">
        <v>0.02</v>
      </c>
      <c r="E78" s="6">
        <v>130.88570000000001</v>
      </c>
      <c r="G78" s="5">
        <v>1</v>
      </c>
      <c r="H78" s="1" t="s">
        <v>131</v>
      </c>
      <c r="I78" s="1">
        <v>4.87</v>
      </c>
      <c r="J78" s="6">
        <v>49212.573199999999</v>
      </c>
      <c r="L78" s="1" t="s">
        <v>131</v>
      </c>
      <c r="M78">
        <f t="shared" ref="M78:M83" si="19">(E86-E78)</f>
        <v>8.1679999999999779</v>
      </c>
      <c r="N78">
        <f t="shared" ref="N78:N83" si="20">(J86-J78)</f>
        <v>-114.023199999996</v>
      </c>
      <c r="O78">
        <f t="shared" ref="O78:O83" si="21">(N78-M78)/J86</f>
        <v>-2.4886926395992544E-3</v>
      </c>
    </row>
    <row r="79" spans="2:15" ht="24">
      <c r="B79" s="5">
        <v>2</v>
      </c>
      <c r="C79" s="1" t="s">
        <v>132</v>
      </c>
      <c r="D79" s="1">
        <v>0.05</v>
      </c>
      <c r="E79" s="6">
        <v>316.7423</v>
      </c>
      <c r="G79" s="5">
        <v>2</v>
      </c>
      <c r="H79" s="1" t="s">
        <v>132</v>
      </c>
      <c r="I79" s="1">
        <v>1.01</v>
      </c>
      <c r="J79" s="6">
        <v>10166.2765</v>
      </c>
      <c r="L79" s="1" t="s">
        <v>132</v>
      </c>
      <c r="M79">
        <f t="shared" si="19"/>
        <v>4.9116000000000213</v>
      </c>
      <c r="N79">
        <f t="shared" si="20"/>
        <v>-8.7184999999990396</v>
      </c>
      <c r="O79">
        <f t="shared" si="21"/>
        <v>-1.3418677993272655E-3</v>
      </c>
    </row>
    <row r="80" spans="2:15" ht="24">
      <c r="B80" s="5">
        <v>3</v>
      </c>
      <c r="C80" s="1" t="s">
        <v>133</v>
      </c>
      <c r="D80" s="1">
        <v>7.93</v>
      </c>
      <c r="E80" s="6">
        <v>49243.542399999998</v>
      </c>
      <c r="G80" s="5">
        <v>3</v>
      </c>
      <c r="H80" s="1" t="s">
        <v>133</v>
      </c>
      <c r="I80" s="1">
        <v>1.72</v>
      </c>
      <c r="J80" s="6">
        <v>17366.435399999998</v>
      </c>
      <c r="L80" s="1" t="s">
        <v>133</v>
      </c>
      <c r="M80">
        <f t="shared" si="19"/>
        <v>-9.7776000000012573</v>
      </c>
      <c r="N80">
        <f t="shared" si="20"/>
        <v>-31.347299999997631</v>
      </c>
      <c r="O80">
        <f t="shared" si="21"/>
        <v>-1.244279802650462E-3</v>
      </c>
    </row>
    <row r="81" spans="2:15" ht="24">
      <c r="B81" s="5">
        <v>4</v>
      </c>
      <c r="C81" s="1" t="s">
        <v>134</v>
      </c>
      <c r="D81" s="1">
        <v>2.97</v>
      </c>
      <c r="E81" s="6">
        <v>18409.250499999998</v>
      </c>
      <c r="G81" s="5">
        <v>4</v>
      </c>
      <c r="H81" s="1" t="s">
        <v>134</v>
      </c>
      <c r="I81" s="1">
        <v>5.86</v>
      </c>
      <c r="J81" s="6">
        <v>59272.873</v>
      </c>
      <c r="L81" s="1" t="s">
        <v>134</v>
      </c>
      <c r="M81">
        <f t="shared" si="19"/>
        <v>8.4206000000012864</v>
      </c>
      <c r="N81">
        <f t="shared" si="20"/>
        <v>-53.794199999996636</v>
      </c>
      <c r="O81">
        <f t="shared" si="21"/>
        <v>-1.0505870955898409E-3</v>
      </c>
    </row>
    <row r="82" spans="2:15" ht="24">
      <c r="B82" s="5">
        <v>5</v>
      </c>
      <c r="C82" s="1" t="s">
        <v>135</v>
      </c>
      <c r="D82" s="1">
        <v>10.02</v>
      </c>
      <c r="E82" s="6">
        <v>62159.568700000003</v>
      </c>
      <c r="G82" s="5">
        <v>5</v>
      </c>
      <c r="H82" s="1" t="s">
        <v>135</v>
      </c>
      <c r="I82" s="1">
        <v>30.4</v>
      </c>
      <c r="J82" s="6">
        <v>307258.98950000003</v>
      </c>
      <c r="L82" s="1" t="s">
        <v>135</v>
      </c>
      <c r="M82">
        <f t="shared" si="19"/>
        <v>25.971499999999651</v>
      </c>
      <c r="N82">
        <f t="shared" si="20"/>
        <v>3.8913999999640509</v>
      </c>
      <c r="O82">
        <f t="shared" si="21"/>
        <v>-7.1860616340512867E-5</v>
      </c>
    </row>
    <row r="83" spans="2:15" ht="24">
      <c r="B83" s="7">
        <v>6</v>
      </c>
      <c r="C83" s="8" t="s">
        <v>136</v>
      </c>
      <c r="D83" s="8">
        <v>1.01</v>
      </c>
      <c r="E83" s="9">
        <v>6270.2484999999997</v>
      </c>
      <c r="G83" s="7">
        <v>6</v>
      </c>
      <c r="H83" s="8" t="s">
        <v>136</v>
      </c>
      <c r="I83" s="8">
        <v>1.1499999999999999</v>
      </c>
      <c r="J83" s="9">
        <v>11620.531999999999</v>
      </c>
      <c r="L83" s="8" t="s">
        <v>136</v>
      </c>
      <c r="M83">
        <f t="shared" si="19"/>
        <v>39.692500000000109</v>
      </c>
      <c r="N83">
        <f t="shared" si="20"/>
        <v>41.163800000000265</v>
      </c>
      <c r="O83">
        <f t="shared" si="21"/>
        <v>1.2616518431222978E-4</v>
      </c>
    </row>
    <row r="84" spans="2:15">
      <c r="B84">
        <v>1.25</v>
      </c>
      <c r="C84" s="10" t="s">
        <v>5</v>
      </c>
      <c r="D84" s="10" t="s">
        <v>4</v>
      </c>
      <c r="G84">
        <v>1.25</v>
      </c>
      <c r="H84" s="10" t="s">
        <v>5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131</v>
      </c>
      <c r="D86" s="1">
        <v>0.02</v>
      </c>
      <c r="E86" s="6">
        <v>139.05369999999999</v>
      </c>
      <c r="G86" s="5">
        <v>1</v>
      </c>
      <c r="H86" s="1" t="s">
        <v>131</v>
      </c>
      <c r="I86" s="1">
        <v>4.8600000000000003</v>
      </c>
      <c r="J86" s="6">
        <v>49098.55</v>
      </c>
    </row>
    <row r="87" spans="2:15" ht="24">
      <c r="B87" s="5">
        <v>2</v>
      </c>
      <c r="C87" s="1" t="s">
        <v>132</v>
      </c>
      <c r="D87" s="1">
        <v>0.05</v>
      </c>
      <c r="E87" s="6">
        <v>321.65390000000002</v>
      </c>
      <c r="G87" s="5">
        <v>2</v>
      </c>
      <c r="H87" s="1" t="s">
        <v>132</v>
      </c>
      <c r="I87" s="1">
        <v>1.01</v>
      </c>
      <c r="J87" s="6">
        <v>10157.558000000001</v>
      </c>
    </row>
    <row r="88" spans="2:15" ht="24">
      <c r="B88" s="5">
        <v>3</v>
      </c>
      <c r="C88" s="1" t="s">
        <v>133</v>
      </c>
      <c r="D88" s="1">
        <v>7.93</v>
      </c>
      <c r="E88" s="6">
        <v>49233.764799999997</v>
      </c>
      <c r="G88" s="5">
        <v>3</v>
      </c>
      <c r="H88" s="1" t="s">
        <v>133</v>
      </c>
      <c r="I88" s="1">
        <v>1.72</v>
      </c>
      <c r="J88" s="6">
        <v>17335.088100000001</v>
      </c>
    </row>
    <row r="89" spans="2:15" ht="24">
      <c r="B89" s="5">
        <v>4</v>
      </c>
      <c r="C89" s="1" t="s">
        <v>134</v>
      </c>
      <c r="D89" s="1">
        <v>2.97</v>
      </c>
      <c r="E89" s="6">
        <v>18417.6711</v>
      </c>
      <c r="G89" s="5">
        <v>4</v>
      </c>
      <c r="H89" s="1" t="s">
        <v>134</v>
      </c>
      <c r="I89" s="1">
        <v>5.86</v>
      </c>
      <c r="J89" s="6">
        <v>59219.078800000003</v>
      </c>
    </row>
    <row r="90" spans="2:15" ht="24">
      <c r="B90" s="5">
        <v>5</v>
      </c>
      <c r="C90" s="1" t="s">
        <v>135</v>
      </c>
      <c r="D90" s="1">
        <v>10.01</v>
      </c>
      <c r="E90" s="6">
        <v>62185.540200000003</v>
      </c>
      <c r="G90" s="5">
        <v>5</v>
      </c>
      <c r="H90" s="1" t="s">
        <v>135</v>
      </c>
      <c r="I90" s="1">
        <v>30.41</v>
      </c>
      <c r="J90" s="6">
        <v>307262.88089999999</v>
      </c>
    </row>
    <row r="91" spans="2:15" ht="24">
      <c r="B91" s="7">
        <v>6</v>
      </c>
      <c r="C91" s="8" t="s">
        <v>136</v>
      </c>
      <c r="D91" s="8">
        <v>1.02</v>
      </c>
      <c r="E91" s="9">
        <v>6309.9409999999998</v>
      </c>
      <c r="G91" s="7">
        <v>6</v>
      </c>
      <c r="H91" s="8" t="s">
        <v>136</v>
      </c>
      <c r="I91" s="8">
        <v>1.1499999999999999</v>
      </c>
      <c r="J91" s="9">
        <v>11661.6958</v>
      </c>
    </row>
    <row r="92" spans="2:15">
      <c r="B92">
        <v>1.5</v>
      </c>
      <c r="C92" s="10" t="s">
        <v>3</v>
      </c>
      <c r="D92" s="10" t="s">
        <v>4</v>
      </c>
      <c r="G92">
        <v>1.5</v>
      </c>
      <c r="H92" s="10" t="s">
        <v>3</v>
      </c>
      <c r="I92" s="10" t="s">
        <v>6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3"/>
      <c r="M93" t="s">
        <v>4</v>
      </c>
      <c r="N93" t="s">
        <v>6</v>
      </c>
      <c r="O93" t="s">
        <v>36</v>
      </c>
    </row>
    <row r="94" spans="2:15" ht="24">
      <c r="B94" s="5">
        <v>1</v>
      </c>
      <c r="C94" s="1" t="s">
        <v>131</v>
      </c>
      <c r="D94" s="1">
        <v>0.02</v>
      </c>
      <c r="E94" s="6">
        <v>139.82499999999999</v>
      </c>
      <c r="G94" s="5">
        <v>1</v>
      </c>
      <c r="H94" s="1" t="s">
        <v>131</v>
      </c>
      <c r="I94" s="1">
        <v>4.9400000000000004</v>
      </c>
      <c r="J94" s="6">
        <v>48530.441400000003</v>
      </c>
      <c r="L94" s="1" t="s">
        <v>131</v>
      </c>
      <c r="M94">
        <f t="shared" ref="M94:M99" si="22">(E102-E94)</f>
        <v>-10.984099999999984</v>
      </c>
      <c r="N94">
        <f t="shared" ref="N94:N99" si="23">(J102-J94)</f>
        <v>-48.319000000003143</v>
      </c>
      <c r="O94">
        <f t="shared" ref="O94:O99" si="24">(N94-M94)/J102</f>
        <v>-7.700756103862969E-4</v>
      </c>
    </row>
    <row r="95" spans="2:15" ht="24">
      <c r="B95" s="5">
        <v>2</v>
      </c>
      <c r="C95" s="1" t="s">
        <v>132</v>
      </c>
      <c r="D95" s="1">
        <v>0.05</v>
      </c>
      <c r="E95" s="6">
        <v>315.59280000000001</v>
      </c>
      <c r="G95" s="5">
        <v>2</v>
      </c>
      <c r="H95" s="1" t="s">
        <v>132</v>
      </c>
      <c r="I95" s="1">
        <v>1.01</v>
      </c>
      <c r="J95" s="6">
        <v>9906.1057000000001</v>
      </c>
      <c r="L95" s="1" t="s">
        <v>132</v>
      </c>
      <c r="M95">
        <f t="shared" si="22"/>
        <v>-5.6192000000000348</v>
      </c>
      <c r="N95">
        <f t="shared" si="23"/>
        <v>-13.429200000000492</v>
      </c>
      <c r="O95">
        <f t="shared" si="24"/>
        <v>-7.8947289947270155E-4</v>
      </c>
    </row>
    <row r="96" spans="2:15" ht="24">
      <c r="B96" s="5">
        <v>3</v>
      </c>
      <c r="C96" s="1" t="s">
        <v>133</v>
      </c>
      <c r="D96" s="1">
        <v>7.93</v>
      </c>
      <c r="E96" s="6">
        <v>48557.876300000004</v>
      </c>
      <c r="G96" s="5">
        <v>3</v>
      </c>
      <c r="H96" s="1" t="s">
        <v>133</v>
      </c>
      <c r="I96" s="1">
        <v>1.71</v>
      </c>
      <c r="J96" s="6">
        <v>16838.228800000001</v>
      </c>
      <c r="L96" s="1" t="s">
        <v>133</v>
      </c>
      <c r="M96">
        <f t="shared" si="22"/>
        <v>0.93579999999928987</v>
      </c>
      <c r="N96">
        <f t="shared" si="23"/>
        <v>-22.711900000002061</v>
      </c>
      <c r="O96">
        <f t="shared" si="24"/>
        <v>-1.4063022945194955E-3</v>
      </c>
    </row>
    <row r="97" spans="2:15" ht="24">
      <c r="B97" s="5">
        <v>4</v>
      </c>
      <c r="C97" s="1" t="s">
        <v>134</v>
      </c>
      <c r="D97" s="1">
        <v>2.92</v>
      </c>
      <c r="E97" s="6">
        <v>17865.7238</v>
      </c>
      <c r="G97" s="5">
        <v>4</v>
      </c>
      <c r="H97" s="1" t="s">
        <v>134</v>
      </c>
      <c r="I97" s="1">
        <v>5.99</v>
      </c>
      <c r="J97" s="6">
        <v>58804.608800000002</v>
      </c>
      <c r="L97" s="1" t="s">
        <v>134</v>
      </c>
      <c r="M97">
        <f t="shared" si="22"/>
        <v>-13.645199999999022</v>
      </c>
      <c r="N97">
        <f t="shared" si="23"/>
        <v>-14.363100000002305</v>
      </c>
      <c r="O97">
        <f t="shared" si="24"/>
        <v>-1.2211209384404443E-5</v>
      </c>
    </row>
    <row r="98" spans="2:15" ht="24">
      <c r="B98" s="5">
        <v>5</v>
      </c>
      <c r="C98" s="1" t="s">
        <v>135</v>
      </c>
      <c r="D98" s="1">
        <v>10.08</v>
      </c>
      <c r="E98" s="6">
        <v>61741.486499999999</v>
      </c>
      <c r="G98" s="5">
        <v>5</v>
      </c>
      <c r="H98" s="1" t="s">
        <v>135</v>
      </c>
      <c r="I98" s="1">
        <v>31.19</v>
      </c>
      <c r="J98" s="6">
        <v>306238.24160000001</v>
      </c>
      <c r="L98" s="1" t="s">
        <v>135</v>
      </c>
      <c r="M98">
        <f t="shared" si="22"/>
        <v>-33.506399999998393</v>
      </c>
      <c r="N98">
        <f t="shared" si="23"/>
        <v>-1.6783000000286847</v>
      </c>
      <c r="O98">
        <f t="shared" si="24"/>
        <v>1.0393304985201848E-4</v>
      </c>
    </row>
    <row r="99" spans="2:15" ht="24">
      <c r="B99" s="7">
        <v>6</v>
      </c>
      <c r="C99" s="8" t="s">
        <v>136</v>
      </c>
      <c r="D99" s="8">
        <v>1.01</v>
      </c>
      <c r="E99" s="9">
        <v>6165.7098999999998</v>
      </c>
      <c r="G99" s="7">
        <v>6</v>
      </c>
      <c r="H99" s="8" t="s">
        <v>136</v>
      </c>
      <c r="I99" s="8">
        <v>1.1599999999999999</v>
      </c>
      <c r="J99" s="9">
        <v>11362.896500000001</v>
      </c>
      <c r="L99" s="8" t="s">
        <v>136</v>
      </c>
      <c r="M99">
        <f t="shared" si="22"/>
        <v>0.60509999999976571</v>
      </c>
      <c r="N99">
        <f t="shared" si="23"/>
        <v>5.1090999999996711</v>
      </c>
      <c r="O99">
        <f t="shared" si="24"/>
        <v>3.9619966408178979E-4</v>
      </c>
    </row>
    <row r="100" spans="2:15">
      <c r="B100">
        <v>1.5</v>
      </c>
      <c r="C100" s="10" t="s">
        <v>5</v>
      </c>
      <c r="D100" s="10" t="s">
        <v>4</v>
      </c>
      <c r="G100">
        <v>1.5</v>
      </c>
      <c r="H100" s="10" t="s">
        <v>5</v>
      </c>
      <c r="I100" s="10" t="s">
        <v>6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131</v>
      </c>
      <c r="D102" s="1">
        <v>0.02</v>
      </c>
      <c r="E102" s="6">
        <v>128.8409</v>
      </c>
      <c r="G102" s="5">
        <v>1</v>
      </c>
      <c r="H102" s="1" t="s">
        <v>131</v>
      </c>
      <c r="I102" s="1">
        <v>4.9400000000000004</v>
      </c>
      <c r="J102" s="6">
        <v>48482.1224</v>
      </c>
    </row>
    <row r="103" spans="2:15" ht="24">
      <c r="B103" s="5">
        <v>2</v>
      </c>
      <c r="C103" s="1" t="s">
        <v>132</v>
      </c>
      <c r="D103" s="1">
        <v>0.05</v>
      </c>
      <c r="E103" s="6">
        <v>309.97359999999998</v>
      </c>
      <c r="G103" s="5">
        <v>2</v>
      </c>
      <c r="H103" s="1" t="s">
        <v>132</v>
      </c>
      <c r="I103" s="1">
        <v>1.01</v>
      </c>
      <c r="J103" s="6">
        <v>9892.6764999999996</v>
      </c>
    </row>
    <row r="104" spans="2:15" ht="24">
      <c r="B104" s="5">
        <v>3</v>
      </c>
      <c r="C104" s="1" t="s">
        <v>133</v>
      </c>
      <c r="D104" s="1">
        <v>7.93</v>
      </c>
      <c r="E104" s="6">
        <v>48558.812100000003</v>
      </c>
      <c r="G104" s="5">
        <v>3</v>
      </c>
      <c r="H104" s="1" t="s">
        <v>133</v>
      </c>
      <c r="I104" s="1">
        <v>1.71</v>
      </c>
      <c r="J104" s="6">
        <v>16815.516899999999</v>
      </c>
    </row>
    <row r="105" spans="2:15" ht="24">
      <c r="B105" s="5">
        <v>4</v>
      </c>
      <c r="C105" s="1" t="s">
        <v>134</v>
      </c>
      <c r="D105" s="1">
        <v>2.92</v>
      </c>
      <c r="E105" s="6">
        <v>17852.078600000001</v>
      </c>
      <c r="G105" s="5">
        <v>4</v>
      </c>
      <c r="H105" s="1" t="s">
        <v>134</v>
      </c>
      <c r="I105" s="1">
        <v>5.99</v>
      </c>
      <c r="J105" s="6">
        <v>58790.245699999999</v>
      </c>
    </row>
    <row r="106" spans="2:15" ht="24">
      <c r="B106" s="5">
        <v>5</v>
      </c>
      <c r="C106" s="1" t="s">
        <v>135</v>
      </c>
      <c r="D106" s="1">
        <v>10.08</v>
      </c>
      <c r="E106" s="6">
        <v>61707.980100000001</v>
      </c>
      <c r="G106" s="5">
        <v>5</v>
      </c>
      <c r="H106" s="1" t="s">
        <v>135</v>
      </c>
      <c r="I106" s="1">
        <v>31.19</v>
      </c>
      <c r="J106" s="6">
        <v>306236.56329999998</v>
      </c>
    </row>
    <row r="107" spans="2:15" ht="24">
      <c r="B107" s="7">
        <v>6</v>
      </c>
      <c r="C107" s="8" t="s">
        <v>136</v>
      </c>
      <c r="D107" s="8">
        <v>1.01</v>
      </c>
      <c r="E107" s="9">
        <v>6166.3149999999996</v>
      </c>
      <c r="G107" s="7">
        <v>6</v>
      </c>
      <c r="H107" s="8" t="s">
        <v>136</v>
      </c>
      <c r="I107" s="8">
        <v>1.1599999999999999</v>
      </c>
      <c r="J107" s="9">
        <v>11368.0056</v>
      </c>
    </row>
    <row r="108" spans="2:15">
      <c r="B108">
        <v>1.75</v>
      </c>
      <c r="C108" s="10" t="s">
        <v>3</v>
      </c>
      <c r="D108" s="10" t="s">
        <v>4</v>
      </c>
      <c r="G108">
        <v>1.75</v>
      </c>
      <c r="H108" s="10" t="s">
        <v>3</v>
      </c>
      <c r="I108" s="10" t="s">
        <v>6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3"/>
      <c r="M109" t="s">
        <v>4</v>
      </c>
      <c r="N109" t="s">
        <v>6</v>
      </c>
      <c r="O109" t="s">
        <v>36</v>
      </c>
    </row>
    <row r="110" spans="2:15" ht="24">
      <c r="B110" s="5">
        <v>1</v>
      </c>
      <c r="C110" s="1" t="s">
        <v>131</v>
      </c>
      <c r="D110" s="1">
        <v>0.02</v>
      </c>
      <c r="E110" s="6">
        <v>121.6189</v>
      </c>
      <c r="G110" s="5">
        <v>1</v>
      </c>
      <c r="H110" s="1" t="s">
        <v>131</v>
      </c>
      <c r="I110" s="1">
        <v>5.03</v>
      </c>
      <c r="J110" s="6">
        <v>48075.832999999999</v>
      </c>
      <c r="L110" s="1" t="s">
        <v>131</v>
      </c>
      <c r="M110">
        <f t="shared" ref="M110:M115" si="25">(E118-E110)</f>
        <v>2.2569000000000017</v>
      </c>
      <c r="N110">
        <f t="shared" ref="N110:N115" si="26">(J118-J110)</f>
        <v>134.49180000000342</v>
      </c>
      <c r="O110">
        <f t="shared" ref="O110:O115" si="27">(N110-M110)/J118</f>
        <v>2.742875111266693E-3</v>
      </c>
    </row>
    <row r="111" spans="2:15" ht="24">
      <c r="B111" s="5">
        <v>2</v>
      </c>
      <c r="C111" s="1" t="s">
        <v>132</v>
      </c>
      <c r="D111" s="1">
        <v>0.05</v>
      </c>
      <c r="E111" s="6">
        <v>303.33100000000002</v>
      </c>
      <c r="G111" s="5">
        <v>2</v>
      </c>
      <c r="H111" s="1" t="s">
        <v>132</v>
      </c>
      <c r="I111" s="1">
        <v>1.02</v>
      </c>
      <c r="J111" s="6">
        <v>9747.6630000000005</v>
      </c>
      <c r="L111" s="1" t="s">
        <v>132</v>
      </c>
      <c r="M111">
        <f t="shared" si="25"/>
        <v>-2.4756000000000427</v>
      </c>
      <c r="N111">
        <f t="shared" si="26"/>
        <v>5.729299999999057</v>
      </c>
      <c r="O111">
        <f t="shared" si="27"/>
        <v>8.4123551556509221E-4</v>
      </c>
    </row>
    <row r="112" spans="2:15" ht="24">
      <c r="B112" s="5">
        <v>3</v>
      </c>
      <c r="C112" s="1" t="s">
        <v>133</v>
      </c>
      <c r="D112" s="1">
        <v>7.92</v>
      </c>
      <c r="E112" s="6">
        <v>48103.722399999999</v>
      </c>
      <c r="G112" s="5">
        <v>3</v>
      </c>
      <c r="H112" s="1" t="s">
        <v>133</v>
      </c>
      <c r="I112" s="1">
        <v>1.72</v>
      </c>
      <c r="J112" s="6">
        <v>16493.969000000001</v>
      </c>
      <c r="L112" s="1" t="s">
        <v>133</v>
      </c>
      <c r="M112">
        <f t="shared" si="25"/>
        <v>7.3363000000026659</v>
      </c>
      <c r="N112">
        <f t="shared" si="26"/>
        <v>2.1895999999978812</v>
      </c>
      <c r="O112">
        <f t="shared" si="27"/>
        <v>-3.1199384807107668E-4</v>
      </c>
    </row>
    <row r="113" spans="2:15" ht="24">
      <c r="B113" s="5">
        <v>4</v>
      </c>
      <c r="C113" s="1" t="s">
        <v>134</v>
      </c>
      <c r="D113" s="1">
        <v>2.89</v>
      </c>
      <c r="E113" s="6">
        <v>17537.610400000001</v>
      </c>
      <c r="G113" s="5">
        <v>4</v>
      </c>
      <c r="H113" s="1" t="s">
        <v>134</v>
      </c>
      <c r="I113" s="1">
        <v>6.12</v>
      </c>
      <c r="J113" s="6">
        <v>58532.156000000003</v>
      </c>
      <c r="L113" s="1" t="s">
        <v>134</v>
      </c>
      <c r="M113">
        <f t="shared" si="25"/>
        <v>-2.7506000000030326</v>
      </c>
      <c r="N113">
        <f t="shared" si="26"/>
        <v>166.80479999999807</v>
      </c>
      <c r="O113">
        <f t="shared" si="27"/>
        <v>2.8885588039235118E-3</v>
      </c>
    </row>
    <row r="114" spans="2:15" ht="24">
      <c r="B114" s="5">
        <v>5</v>
      </c>
      <c r="C114" s="1" t="s">
        <v>135</v>
      </c>
      <c r="D114" s="1">
        <v>10.11</v>
      </c>
      <c r="E114" s="6">
        <v>61395.800799999997</v>
      </c>
      <c r="G114" s="5">
        <v>5</v>
      </c>
      <c r="H114" s="1" t="s">
        <v>135</v>
      </c>
      <c r="I114" s="1">
        <v>31.94</v>
      </c>
      <c r="J114" s="6">
        <v>305592.4644</v>
      </c>
      <c r="L114" s="1" t="s">
        <v>135</v>
      </c>
      <c r="M114">
        <f t="shared" si="25"/>
        <v>-0.10269999999582069</v>
      </c>
      <c r="N114">
        <f t="shared" si="26"/>
        <v>509.92820000002393</v>
      </c>
      <c r="O114">
        <f t="shared" si="27"/>
        <v>1.6662101059317879E-3</v>
      </c>
    </row>
    <row r="115" spans="2:15" ht="24">
      <c r="B115" s="7">
        <v>6</v>
      </c>
      <c r="C115" s="8" t="s">
        <v>136</v>
      </c>
      <c r="D115" s="8">
        <v>1.01</v>
      </c>
      <c r="E115" s="9">
        <v>6117.5153</v>
      </c>
      <c r="G115" s="7">
        <v>6</v>
      </c>
      <c r="H115" s="8" t="s">
        <v>136</v>
      </c>
      <c r="I115" s="8">
        <v>1.17</v>
      </c>
      <c r="J115" s="9">
        <v>11208.4066</v>
      </c>
      <c r="L115" s="8" t="s">
        <v>136</v>
      </c>
      <c r="M115">
        <f t="shared" si="25"/>
        <v>-2.3984000000000378</v>
      </c>
      <c r="N115">
        <f t="shared" si="26"/>
        <v>38.821399999998903</v>
      </c>
      <c r="O115">
        <f t="shared" si="27"/>
        <v>3.6648852499477154E-3</v>
      </c>
    </row>
    <row r="116" spans="2:15">
      <c r="B116">
        <v>1.75</v>
      </c>
      <c r="C116" s="10" t="s">
        <v>5</v>
      </c>
      <c r="D116" s="10" t="s">
        <v>4</v>
      </c>
      <c r="G116">
        <v>1.75</v>
      </c>
      <c r="H116" s="10" t="s">
        <v>5</v>
      </c>
      <c r="I116" s="10" t="s">
        <v>6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131</v>
      </c>
      <c r="D118" s="1">
        <v>0.02</v>
      </c>
      <c r="E118" s="6">
        <v>123.8758</v>
      </c>
      <c r="G118" s="5">
        <v>1</v>
      </c>
      <c r="H118" s="1" t="s">
        <v>131</v>
      </c>
      <c r="I118" s="1">
        <v>5.03</v>
      </c>
      <c r="J118" s="6">
        <v>48210.324800000002</v>
      </c>
    </row>
    <row r="119" spans="2:15" ht="24">
      <c r="B119" s="5">
        <v>2</v>
      </c>
      <c r="C119" s="1" t="s">
        <v>132</v>
      </c>
      <c r="D119" s="1">
        <v>0.05</v>
      </c>
      <c r="E119" s="6">
        <v>300.85539999999997</v>
      </c>
      <c r="G119" s="5">
        <v>2</v>
      </c>
      <c r="H119" s="1" t="s">
        <v>132</v>
      </c>
      <c r="I119" s="1">
        <v>1.02</v>
      </c>
      <c r="J119" s="6">
        <v>9753.3922999999995</v>
      </c>
    </row>
    <row r="120" spans="2:15" ht="24">
      <c r="B120" s="5">
        <v>3</v>
      </c>
      <c r="C120" s="1" t="s">
        <v>133</v>
      </c>
      <c r="D120" s="1">
        <v>7.92</v>
      </c>
      <c r="E120" s="6">
        <v>48111.058700000001</v>
      </c>
      <c r="G120" s="5">
        <v>3</v>
      </c>
      <c r="H120" s="1" t="s">
        <v>133</v>
      </c>
      <c r="I120" s="1">
        <v>1.72</v>
      </c>
      <c r="J120" s="6">
        <v>16496.158599999999</v>
      </c>
    </row>
    <row r="121" spans="2:15" ht="24">
      <c r="B121" s="5">
        <v>4</v>
      </c>
      <c r="C121" s="1" t="s">
        <v>134</v>
      </c>
      <c r="D121" s="1">
        <v>2.89</v>
      </c>
      <c r="E121" s="6">
        <v>17534.859799999998</v>
      </c>
      <c r="G121" s="5">
        <v>4</v>
      </c>
      <c r="H121" s="1" t="s">
        <v>134</v>
      </c>
      <c r="I121" s="1">
        <v>6.12</v>
      </c>
      <c r="J121" s="6">
        <v>58698.960800000001</v>
      </c>
    </row>
    <row r="122" spans="2:15" ht="24">
      <c r="B122" s="5">
        <v>5</v>
      </c>
      <c r="C122" s="1" t="s">
        <v>135</v>
      </c>
      <c r="D122" s="1">
        <v>10.11</v>
      </c>
      <c r="E122" s="6">
        <v>61395.698100000001</v>
      </c>
      <c r="G122" s="5">
        <v>5</v>
      </c>
      <c r="H122" s="1" t="s">
        <v>135</v>
      </c>
      <c r="I122" s="1">
        <v>31.93</v>
      </c>
      <c r="J122" s="6">
        <v>306102.39260000002</v>
      </c>
    </row>
    <row r="123" spans="2:15" ht="24">
      <c r="B123" s="7">
        <v>6</v>
      </c>
      <c r="C123" s="8" t="s">
        <v>136</v>
      </c>
      <c r="D123" s="8">
        <v>1.01</v>
      </c>
      <c r="E123" s="9">
        <v>6115.1169</v>
      </c>
      <c r="G123" s="7">
        <v>6</v>
      </c>
      <c r="H123" s="8" t="s">
        <v>136</v>
      </c>
      <c r="I123" s="8">
        <v>1.17</v>
      </c>
      <c r="J123" s="9">
        <v>11247.227999999999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CB4C-E637-414F-A637-E2F0CA0EAFFA}">
  <dimension ref="A1:Y109"/>
  <sheetViews>
    <sheetView topLeftCell="A94" zoomScale="85" zoomScaleNormal="85" workbookViewId="0">
      <selection activeCell="H103" sqref="H103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61</v>
      </c>
      <c r="D14" s="1">
        <v>1.1599999999999999</v>
      </c>
      <c r="E14" s="6">
        <v>56611.662400000001</v>
      </c>
      <c r="F14" s="12"/>
      <c r="G14" s="5">
        <v>1</v>
      </c>
      <c r="H14" s="1" t="s">
        <v>61</v>
      </c>
      <c r="I14" s="1">
        <v>1.17</v>
      </c>
      <c r="J14" s="6">
        <v>57788.869700000003</v>
      </c>
      <c r="L14" s="1" t="s">
        <v>56</v>
      </c>
      <c r="M14">
        <f>(E21-E14)</f>
        <v>4008.2056999999986</v>
      </c>
      <c r="N14">
        <f>(J21-J14)</f>
        <v>3263.4625999999989</v>
      </c>
      <c r="O14">
        <f>(N14-M14)/J21</f>
        <v>-1.2198438158602496E-2</v>
      </c>
      <c r="R14" s="1" t="s">
        <v>56</v>
      </c>
      <c r="S14">
        <f t="shared" ref="S14:S18" si="0">O14</f>
        <v>-1.2198438158602496E-2</v>
      </c>
      <c r="T14">
        <f>O28</f>
        <v>-1.2252650632980701E-2</v>
      </c>
      <c r="U14">
        <f>O42</f>
        <v>3.5674693332305055E-3</v>
      </c>
      <c r="V14">
        <f>O56</f>
        <v>3.8866553246041068E-2</v>
      </c>
      <c r="W14">
        <f>O70</f>
        <v>8.1058994964988751E-2</v>
      </c>
      <c r="X14">
        <f>O84</f>
        <v>9.9310292720871385E-2</v>
      </c>
      <c r="Y14">
        <f>O98</f>
        <v>0.10359135727890627</v>
      </c>
    </row>
    <row r="15" spans="1:25" ht="24">
      <c r="B15" s="5">
        <v>2</v>
      </c>
      <c r="C15" s="1" t="s">
        <v>62</v>
      </c>
      <c r="D15" s="1">
        <v>0.88</v>
      </c>
      <c r="E15" s="6">
        <v>42832.613299999997</v>
      </c>
      <c r="F15" s="12"/>
      <c r="G15" s="5">
        <v>2</v>
      </c>
      <c r="H15" s="1" t="s">
        <v>62</v>
      </c>
      <c r="I15" s="1">
        <v>0.91</v>
      </c>
      <c r="J15" s="6">
        <v>45027.343000000001</v>
      </c>
      <c r="L15" s="1" t="s">
        <v>57</v>
      </c>
      <c r="M15">
        <f>(E22-E15)</f>
        <v>4010.4256999999998</v>
      </c>
      <c r="N15">
        <f>(J22-J15)</f>
        <v>2544.7148000000016</v>
      </c>
      <c r="O15">
        <f>(N15-M15)/J22</f>
        <v>-3.0810332110544063E-2</v>
      </c>
      <c r="R15" s="1" t="s">
        <v>57</v>
      </c>
      <c r="S15">
        <f t="shared" si="0"/>
        <v>-3.0810332110544063E-2</v>
      </c>
      <c r="T15">
        <f>O29</f>
        <v>-8.7720730206029916E-3</v>
      </c>
      <c r="U15">
        <f>O43</f>
        <v>4.1932404464640541E-3</v>
      </c>
      <c r="V15">
        <f>O57</f>
        <v>3.5388895016342341E-2</v>
      </c>
      <c r="W15">
        <f>O71</f>
        <v>7.4294502909859866E-2</v>
      </c>
      <c r="X15">
        <f>O85</f>
        <v>9.1659575520192368E-2</v>
      </c>
      <c r="Y15">
        <f>O99</f>
        <v>9.6513620449445628E-2</v>
      </c>
    </row>
    <row r="16" spans="1:25" ht="24">
      <c r="B16" s="5">
        <v>3</v>
      </c>
      <c r="C16" s="1" t="s">
        <v>63</v>
      </c>
      <c r="D16" s="1">
        <v>5.04</v>
      </c>
      <c r="E16" s="6">
        <v>246558.2113</v>
      </c>
      <c r="F16" s="12"/>
      <c r="G16" s="5">
        <v>3</v>
      </c>
      <c r="H16" s="1" t="s">
        <v>63</v>
      </c>
      <c r="I16" s="1">
        <v>4.99</v>
      </c>
      <c r="J16" s="6">
        <v>246440.13699999999</v>
      </c>
      <c r="L16" s="1" t="s">
        <v>58</v>
      </c>
      <c r="M16">
        <f>(E23-E16)</f>
        <v>15335.138899999991</v>
      </c>
      <c r="N16">
        <f>(J23-J16)</f>
        <v>13390.271000000008</v>
      </c>
      <c r="O16">
        <f>(N16-M16)/J23</f>
        <v>-7.4851435402433072E-3</v>
      </c>
      <c r="R16" s="1" t="s">
        <v>58</v>
      </c>
      <c r="S16">
        <f t="shared" si="0"/>
        <v>-7.4851435402433072E-3</v>
      </c>
      <c r="T16">
        <f>O30</f>
        <v>-4.8163982995018308E-3</v>
      </c>
      <c r="U16">
        <f>O44</f>
        <v>5.2528877789731086E-3</v>
      </c>
      <c r="V16">
        <f>O58</f>
        <v>3.7923169927572893E-2</v>
      </c>
      <c r="W16">
        <f>O72</f>
        <v>7.6610635698972612E-2</v>
      </c>
      <c r="X16">
        <f>O86</f>
        <v>8.919481233588164E-2</v>
      </c>
      <c r="Y16">
        <f>O100</f>
        <v>8.9148462291002914E-2</v>
      </c>
    </row>
    <row r="17" spans="2:25" ht="24">
      <c r="B17" s="5">
        <v>4</v>
      </c>
      <c r="C17" s="1" t="s">
        <v>64</v>
      </c>
      <c r="D17" s="1">
        <v>1.91</v>
      </c>
      <c r="E17" s="6">
        <v>93479.472999999998</v>
      </c>
      <c r="F17" s="12"/>
      <c r="G17" s="5">
        <v>4</v>
      </c>
      <c r="H17" s="1" t="s">
        <v>64</v>
      </c>
      <c r="I17" s="1">
        <v>1.87</v>
      </c>
      <c r="J17" s="6">
        <v>92553.415399999998</v>
      </c>
      <c r="L17" s="1" t="s">
        <v>59</v>
      </c>
      <c r="M17">
        <f>(E24-E17)</f>
        <v>4973.1867000000057</v>
      </c>
      <c r="N17">
        <f>(J24-J17)</f>
        <v>4127.9186999999947</v>
      </c>
      <c r="O17">
        <f>(N17-M17)/J24</f>
        <v>-8.7428251571883414E-3</v>
      </c>
      <c r="R17" s="1" t="s">
        <v>59</v>
      </c>
      <c r="S17">
        <f t="shared" si="0"/>
        <v>-8.7428251571883414E-3</v>
      </c>
      <c r="T17">
        <f>O31</f>
        <v>7.0486686674612622E-4</v>
      </c>
      <c r="U17">
        <f>O45</f>
        <v>5.1102207579034184E-3</v>
      </c>
      <c r="V17">
        <f>O59</f>
        <v>3.992964706484603E-2</v>
      </c>
      <c r="W17">
        <f>O73</f>
        <v>8.1868698010204466E-2</v>
      </c>
      <c r="X17">
        <f>O87</f>
        <v>9.5856011012367001E-2</v>
      </c>
      <c r="Y17">
        <f>O101</f>
        <v>9.8019138405891715E-2</v>
      </c>
    </row>
    <row r="18" spans="2:25" ht="24">
      <c r="B18" s="7">
        <v>5</v>
      </c>
      <c r="C18" s="8" t="s">
        <v>65</v>
      </c>
      <c r="D18" s="8">
        <v>2.0099999999999998</v>
      </c>
      <c r="E18" s="9">
        <v>98398.513200000001</v>
      </c>
      <c r="F18" s="12"/>
      <c r="G18" s="7">
        <v>5</v>
      </c>
      <c r="H18" s="8" t="s">
        <v>65</v>
      </c>
      <c r="I18" s="8">
        <v>2.06</v>
      </c>
      <c r="J18" s="9">
        <v>101967.2855</v>
      </c>
      <c r="L18" s="8" t="s">
        <v>60</v>
      </c>
      <c r="M18">
        <f>(E25-E18)</f>
        <v>13121.839399999997</v>
      </c>
      <c r="N18">
        <f>(J25-J18)</f>
        <v>10409.655200000008</v>
      </c>
      <c r="O18">
        <f>(N18-M18)/J25</f>
        <v>-2.4134703998041733E-2</v>
      </c>
      <c r="R18" s="8" t="s">
        <v>60</v>
      </c>
      <c r="S18">
        <f t="shared" si="0"/>
        <v>-2.4134703998041733E-2</v>
      </c>
      <c r="T18">
        <f>O32</f>
        <v>-2.5430210107809785E-3</v>
      </c>
      <c r="U18">
        <f>O46</f>
        <v>6.005286094562249E-3</v>
      </c>
      <c r="V18">
        <f>O60</f>
        <v>3.8946388019529009E-2</v>
      </c>
      <c r="W18">
        <f>O74</f>
        <v>8.0426605326923306E-2</v>
      </c>
      <c r="X18">
        <f>O88</f>
        <v>9.908076032815831E-2</v>
      </c>
      <c r="Y18">
        <f>O102</f>
        <v>0.10539375083064599</v>
      </c>
    </row>
    <row r="19" spans="2:25">
      <c r="B19">
        <v>0.25</v>
      </c>
      <c r="C19" s="10" t="s">
        <v>5</v>
      </c>
      <c r="D19" s="10" t="s">
        <v>4</v>
      </c>
      <c r="E19" s="10"/>
      <c r="F19" s="10"/>
      <c r="G19">
        <v>0.25</v>
      </c>
      <c r="H19" s="10" t="s">
        <v>5</v>
      </c>
      <c r="I19" s="10" t="s">
        <v>6</v>
      </c>
      <c r="J19" s="10"/>
    </row>
    <row r="20" spans="2:25">
      <c r="B20" s="2"/>
      <c r="C20" s="3" t="s">
        <v>0</v>
      </c>
      <c r="D20" s="3" t="s">
        <v>1</v>
      </c>
      <c r="E20" s="4" t="s">
        <v>2</v>
      </c>
      <c r="G20" s="2"/>
      <c r="H20" s="3" t="s">
        <v>0</v>
      </c>
      <c r="I20" s="3" t="s">
        <v>1</v>
      </c>
      <c r="J20" s="4" t="s">
        <v>2</v>
      </c>
    </row>
    <row r="21" spans="2:25" ht="24">
      <c r="B21" s="5">
        <v>1</v>
      </c>
      <c r="C21" s="1" t="s">
        <v>61</v>
      </c>
      <c r="D21" s="1">
        <v>1.1499999999999999</v>
      </c>
      <c r="E21" s="6">
        <v>60619.8681</v>
      </c>
      <c r="G21" s="5">
        <v>1</v>
      </c>
      <c r="H21" s="1" t="s">
        <v>61</v>
      </c>
      <c r="I21" s="1">
        <v>1.1599999999999999</v>
      </c>
      <c r="J21" s="6">
        <v>61052.332300000002</v>
      </c>
    </row>
    <row r="22" spans="2:25" ht="24">
      <c r="B22" s="5">
        <v>2</v>
      </c>
      <c r="C22" s="1" t="s">
        <v>62</v>
      </c>
      <c r="D22" s="1">
        <v>0.89</v>
      </c>
      <c r="E22" s="6">
        <v>46843.038999999997</v>
      </c>
      <c r="G22" s="5">
        <v>2</v>
      </c>
      <c r="H22" s="1" t="s">
        <v>62</v>
      </c>
      <c r="I22" s="1">
        <v>0.91</v>
      </c>
      <c r="J22" s="6">
        <v>47572.057800000002</v>
      </c>
    </row>
    <row r="23" spans="2:25" ht="24">
      <c r="B23" s="5">
        <v>3</v>
      </c>
      <c r="C23" s="1" t="s">
        <v>63</v>
      </c>
      <c r="D23" s="1">
        <v>4.97</v>
      </c>
      <c r="E23" s="6">
        <v>261893.35019999999</v>
      </c>
      <c r="G23" s="5">
        <v>3</v>
      </c>
      <c r="H23" s="1" t="s">
        <v>63</v>
      </c>
      <c r="I23" s="1">
        <v>4.95</v>
      </c>
      <c r="J23" s="6">
        <v>259830.408</v>
      </c>
    </row>
    <row r="24" spans="2:25" ht="24">
      <c r="B24" s="5">
        <v>4</v>
      </c>
      <c r="C24" s="1" t="s">
        <v>64</v>
      </c>
      <c r="D24" s="1">
        <v>1.87</v>
      </c>
      <c r="E24" s="6">
        <v>98452.659700000004</v>
      </c>
      <c r="G24" s="5">
        <v>4</v>
      </c>
      <c r="H24" s="1" t="s">
        <v>64</v>
      </c>
      <c r="I24" s="1">
        <v>1.84</v>
      </c>
      <c r="J24" s="6">
        <v>96681.334099999993</v>
      </c>
    </row>
    <row r="25" spans="2:25" ht="24">
      <c r="B25" s="7">
        <v>5</v>
      </c>
      <c r="C25" s="8" t="s">
        <v>65</v>
      </c>
      <c r="D25" s="8">
        <v>2.12</v>
      </c>
      <c r="E25" s="9">
        <v>111520.3526</v>
      </c>
      <c r="G25" s="7">
        <v>5</v>
      </c>
      <c r="H25" s="8" t="s">
        <v>65</v>
      </c>
      <c r="I25" s="8">
        <v>2.14</v>
      </c>
      <c r="J25" s="9">
        <v>112376.94070000001</v>
      </c>
    </row>
    <row r="26" spans="2:25">
      <c r="B26">
        <v>0.5</v>
      </c>
      <c r="C26" s="10" t="s">
        <v>3</v>
      </c>
      <c r="D26" s="10" t="s">
        <v>4</v>
      </c>
      <c r="G26">
        <v>0.5</v>
      </c>
      <c r="H26" s="10" t="s">
        <v>3</v>
      </c>
      <c r="I26" s="10" t="s">
        <v>6</v>
      </c>
    </row>
    <row r="27" spans="2:25">
      <c r="B27" s="2"/>
      <c r="C27" s="3" t="s">
        <v>0</v>
      </c>
      <c r="D27" s="3" t="s">
        <v>1</v>
      </c>
      <c r="E27" s="4" t="s">
        <v>2</v>
      </c>
      <c r="G27" s="2"/>
      <c r="H27" s="3" t="s">
        <v>0</v>
      </c>
      <c r="I27" s="3" t="s">
        <v>1</v>
      </c>
      <c r="J27" s="4" t="s">
        <v>2</v>
      </c>
      <c r="L27" s="14" t="s">
        <v>37</v>
      </c>
      <c r="M27" t="s">
        <v>4</v>
      </c>
      <c r="N27" t="s">
        <v>6</v>
      </c>
      <c r="O27" t="s">
        <v>36</v>
      </c>
    </row>
    <row r="28" spans="2:25" ht="24">
      <c r="B28" s="5">
        <v>1</v>
      </c>
      <c r="C28" s="1" t="s">
        <v>61</v>
      </c>
      <c r="D28" s="1">
        <v>1.1399999999999999</v>
      </c>
      <c r="E28" s="6">
        <v>52101.813900000001</v>
      </c>
      <c r="G28" s="5">
        <v>1</v>
      </c>
      <c r="H28" s="1" t="s">
        <v>61</v>
      </c>
      <c r="I28" s="1">
        <v>1.1599999999999999</v>
      </c>
      <c r="J28" s="6">
        <v>52514.974800000004</v>
      </c>
      <c r="L28" s="1" t="s">
        <v>56</v>
      </c>
      <c r="M28">
        <f>(E35-E28)</f>
        <v>8790.364999999998</v>
      </c>
      <c r="N28">
        <f>(J35-J28)</f>
        <v>8048.3042999999961</v>
      </c>
      <c r="O28">
        <f>(N28-M28)/J35</f>
        <v>-1.2252650632980701E-2</v>
      </c>
    </row>
    <row r="29" spans="2:25" ht="24">
      <c r="B29" s="5">
        <v>2</v>
      </c>
      <c r="C29" s="1" t="s">
        <v>62</v>
      </c>
      <c r="D29" s="1">
        <v>0.87</v>
      </c>
      <c r="E29" s="6">
        <v>39377.083400000003</v>
      </c>
      <c r="G29" s="5">
        <v>2</v>
      </c>
      <c r="H29" s="1" t="s">
        <v>62</v>
      </c>
      <c r="I29" s="1">
        <v>0.87</v>
      </c>
      <c r="J29" s="6">
        <v>39603.082000000002</v>
      </c>
      <c r="L29" s="1" t="s">
        <v>57</v>
      </c>
      <c r="M29">
        <f>(E36-E29)</f>
        <v>7707.5893999999971</v>
      </c>
      <c r="N29">
        <f>(J36-J29)</f>
        <v>7296.1855999999971</v>
      </c>
      <c r="O29">
        <f>(N29-M29)/J36</f>
        <v>-8.7720730206029916E-3</v>
      </c>
    </row>
    <row r="30" spans="2:25" ht="24">
      <c r="B30" s="5">
        <v>3</v>
      </c>
      <c r="C30" s="1" t="s">
        <v>63</v>
      </c>
      <c r="D30" s="1">
        <v>5.07</v>
      </c>
      <c r="E30" s="6">
        <v>230792.69779999999</v>
      </c>
      <c r="G30" s="5">
        <v>3</v>
      </c>
      <c r="H30" s="1" t="s">
        <v>63</v>
      </c>
      <c r="I30" s="1">
        <v>5.0599999999999996</v>
      </c>
      <c r="J30" s="6">
        <v>229134.1115</v>
      </c>
      <c r="L30" s="1" t="s">
        <v>58</v>
      </c>
      <c r="M30">
        <f>(E37-E30)</f>
        <v>30652.118099999992</v>
      </c>
      <c r="N30">
        <f>(J37-J30)</f>
        <v>29406.881699999998</v>
      </c>
      <c r="O30">
        <f>(N30-M30)/J37</f>
        <v>-4.8163982995018308E-3</v>
      </c>
    </row>
    <row r="31" spans="2:25" ht="24">
      <c r="B31" s="5">
        <v>4</v>
      </c>
      <c r="C31" s="1" t="s">
        <v>64</v>
      </c>
      <c r="D31" s="1">
        <v>1.94</v>
      </c>
      <c r="E31" s="6">
        <v>88125.718500000003</v>
      </c>
      <c r="G31" s="5">
        <v>4</v>
      </c>
      <c r="H31" s="1" t="s">
        <v>64</v>
      </c>
      <c r="I31" s="1">
        <v>1.91</v>
      </c>
      <c r="J31" s="6">
        <v>86377.542300000001</v>
      </c>
      <c r="L31" s="1" t="s">
        <v>59</v>
      </c>
      <c r="M31">
        <f>(E38-E31)</f>
        <v>9939.5290999999997</v>
      </c>
      <c r="N31">
        <f>(J38-J31)</f>
        <v>10007.467699999994</v>
      </c>
      <c r="O31">
        <f>(N31-M31)/J38</f>
        <v>7.0486686674612622E-4</v>
      </c>
    </row>
    <row r="32" spans="2:25" ht="24">
      <c r="B32" s="7">
        <v>5</v>
      </c>
      <c r="C32" s="8" t="s">
        <v>65</v>
      </c>
      <c r="D32" s="8">
        <v>1.98</v>
      </c>
      <c r="E32" s="9">
        <v>90217.338600000003</v>
      </c>
      <c r="G32" s="7">
        <v>5</v>
      </c>
      <c r="H32" s="8" t="s">
        <v>65</v>
      </c>
      <c r="I32" s="8">
        <v>1.99</v>
      </c>
      <c r="J32" s="9">
        <v>90277.569399999993</v>
      </c>
      <c r="L32" s="8" t="s">
        <v>60</v>
      </c>
      <c r="M32">
        <f>(E39-E32)</f>
        <v>21258.500499999995</v>
      </c>
      <c r="N32">
        <f>(J39-J32)</f>
        <v>20975.58140000001</v>
      </c>
      <c r="O32">
        <f>(N32-M32)/J39</f>
        <v>-2.5430210107809785E-3</v>
      </c>
    </row>
    <row r="33" spans="2:15">
      <c r="B33">
        <v>0.5</v>
      </c>
      <c r="C33" s="10" t="s">
        <v>5</v>
      </c>
      <c r="D33" s="10" t="s">
        <v>4</v>
      </c>
      <c r="G33">
        <v>0.5</v>
      </c>
      <c r="H33" s="10" t="s">
        <v>5</v>
      </c>
      <c r="I33" s="10" t="s">
        <v>6</v>
      </c>
    </row>
    <row r="34" spans="2:15">
      <c r="B34" s="2"/>
      <c r="C34" s="3" t="s">
        <v>0</v>
      </c>
      <c r="D34" s="3" t="s">
        <v>1</v>
      </c>
      <c r="E34" s="4" t="s">
        <v>2</v>
      </c>
      <c r="G34" s="2"/>
      <c r="H34" s="3" t="s">
        <v>0</v>
      </c>
      <c r="I34" s="3" t="s">
        <v>1</v>
      </c>
      <c r="J34" s="4" t="s">
        <v>2</v>
      </c>
    </row>
    <row r="35" spans="2:15" ht="24">
      <c r="B35" s="5">
        <v>1</v>
      </c>
      <c r="C35" s="1" t="s">
        <v>61</v>
      </c>
      <c r="D35" s="1">
        <v>1.1599999999999999</v>
      </c>
      <c r="E35" s="6">
        <v>60892.178899999999</v>
      </c>
      <c r="G35" s="5">
        <v>1</v>
      </c>
      <c r="H35" s="1" t="s">
        <v>61</v>
      </c>
      <c r="I35" s="1">
        <v>1.1599999999999999</v>
      </c>
      <c r="J35" s="6">
        <v>60563.2791</v>
      </c>
    </row>
    <row r="36" spans="2:15" ht="24">
      <c r="B36" s="5">
        <v>2</v>
      </c>
      <c r="C36" s="1" t="s">
        <v>62</v>
      </c>
      <c r="D36" s="1">
        <v>0.89</v>
      </c>
      <c r="E36" s="6">
        <v>47084.6728</v>
      </c>
      <c r="G36" s="5">
        <v>2</v>
      </c>
      <c r="H36" s="1" t="s">
        <v>62</v>
      </c>
      <c r="I36" s="1">
        <v>0.9</v>
      </c>
      <c r="J36" s="6">
        <v>46899.267599999999</v>
      </c>
    </row>
    <row r="37" spans="2:15" ht="24">
      <c r="B37" s="5">
        <v>3</v>
      </c>
      <c r="C37" s="1" t="s">
        <v>63</v>
      </c>
      <c r="D37" s="1">
        <v>4.97</v>
      </c>
      <c r="E37" s="6">
        <v>261444.81589999999</v>
      </c>
      <c r="G37" s="5">
        <v>3</v>
      </c>
      <c r="H37" s="1" t="s">
        <v>63</v>
      </c>
      <c r="I37" s="1">
        <v>4.96</v>
      </c>
      <c r="J37" s="6">
        <v>258540.9932</v>
      </c>
    </row>
    <row r="38" spans="2:15" ht="24">
      <c r="B38" s="5">
        <v>4</v>
      </c>
      <c r="C38" s="1" t="s">
        <v>64</v>
      </c>
      <c r="D38" s="1">
        <v>1.86</v>
      </c>
      <c r="E38" s="6">
        <v>98065.247600000002</v>
      </c>
      <c r="G38" s="5">
        <v>4</v>
      </c>
      <c r="H38" s="1" t="s">
        <v>64</v>
      </c>
      <c r="I38" s="1">
        <v>1.85</v>
      </c>
      <c r="J38" s="6">
        <v>96385.01</v>
      </c>
    </row>
    <row r="39" spans="2:15" ht="24">
      <c r="B39" s="7">
        <v>5</v>
      </c>
      <c r="C39" s="8" t="s">
        <v>65</v>
      </c>
      <c r="D39" s="8">
        <v>2.12</v>
      </c>
      <c r="E39" s="9">
        <v>111475.8391</v>
      </c>
      <c r="G39" s="7">
        <v>5</v>
      </c>
      <c r="H39" s="8" t="s">
        <v>65</v>
      </c>
      <c r="I39" s="8">
        <v>2.13</v>
      </c>
      <c r="J39" s="9">
        <v>111253.1508</v>
      </c>
    </row>
    <row r="40" spans="2:15">
      <c r="B40">
        <v>0.75</v>
      </c>
      <c r="C40" s="10" t="s">
        <v>3</v>
      </c>
      <c r="D40" s="10" t="s">
        <v>4</v>
      </c>
      <c r="G40">
        <v>0.75</v>
      </c>
      <c r="H40" s="10" t="s">
        <v>3</v>
      </c>
      <c r="I40" s="10" t="s">
        <v>6</v>
      </c>
    </row>
    <row r="41" spans="2:15">
      <c r="B41" s="2"/>
      <c r="C41" s="3" t="s">
        <v>0</v>
      </c>
      <c r="D41" s="3" t="s">
        <v>1</v>
      </c>
      <c r="E41" s="4" t="s">
        <v>2</v>
      </c>
      <c r="G41" s="2"/>
      <c r="H41" s="3" t="s">
        <v>0</v>
      </c>
      <c r="I41" s="3" t="s">
        <v>1</v>
      </c>
      <c r="J41" s="4" t="s">
        <v>2</v>
      </c>
      <c r="L41" s="14" t="s">
        <v>37</v>
      </c>
      <c r="M41" t="s">
        <v>4</v>
      </c>
      <c r="N41" t="s">
        <v>6</v>
      </c>
      <c r="O41" t="s">
        <v>36</v>
      </c>
    </row>
    <row r="42" spans="2:15" ht="24">
      <c r="B42" s="5">
        <v>1</v>
      </c>
      <c r="C42" s="1" t="s">
        <v>61</v>
      </c>
      <c r="D42" s="1">
        <v>1.1399999999999999</v>
      </c>
      <c r="E42" s="6">
        <v>49580.585200000001</v>
      </c>
      <c r="G42" s="5">
        <v>1</v>
      </c>
      <c r="H42" s="1" t="s">
        <v>61</v>
      </c>
      <c r="I42" s="1">
        <v>1.1499999999999999</v>
      </c>
      <c r="J42" s="6">
        <v>49770.607300000003</v>
      </c>
      <c r="L42" s="1" t="s">
        <v>56</v>
      </c>
      <c r="M42">
        <f>(E49-E42)</f>
        <v>10334.607899999995</v>
      </c>
      <c r="N42">
        <f>(J49-J42)</f>
        <v>10549.799099999997</v>
      </c>
      <c r="O42">
        <f>(N42-M42)/J49</f>
        <v>3.5674693332305055E-3</v>
      </c>
    </row>
    <row r="43" spans="2:15" ht="24">
      <c r="B43" s="5">
        <v>2</v>
      </c>
      <c r="C43" s="1" t="s">
        <v>62</v>
      </c>
      <c r="D43" s="1">
        <v>0.87</v>
      </c>
      <c r="E43" s="6">
        <v>37677.434399999998</v>
      </c>
      <c r="G43" s="5">
        <v>2</v>
      </c>
      <c r="H43" s="1" t="s">
        <v>62</v>
      </c>
      <c r="I43" s="1">
        <v>0.87</v>
      </c>
      <c r="J43" s="6">
        <v>37441.3269</v>
      </c>
      <c r="L43" s="1" t="s">
        <v>57</v>
      </c>
      <c r="M43">
        <f>(E50-E43)</f>
        <v>8958.7786000000051</v>
      </c>
      <c r="N43">
        <f>(J50-J43)</f>
        <v>9154.1647000000012</v>
      </c>
      <c r="O43">
        <f>(N43-M43)/J50</f>
        <v>4.1932404464640541E-3</v>
      </c>
    </row>
    <row r="44" spans="2:15" ht="24">
      <c r="B44" s="5">
        <v>3</v>
      </c>
      <c r="C44" s="1" t="s">
        <v>63</v>
      </c>
      <c r="D44" s="1">
        <v>5.09</v>
      </c>
      <c r="E44" s="6">
        <v>220753.5852</v>
      </c>
      <c r="G44" s="5">
        <v>3</v>
      </c>
      <c r="H44" s="1" t="s">
        <v>63</v>
      </c>
      <c r="I44" s="1">
        <v>5.09</v>
      </c>
      <c r="J44" s="6">
        <v>219592.97210000001</v>
      </c>
      <c r="L44" s="1" t="s">
        <v>58</v>
      </c>
      <c r="M44">
        <f>(E51-E44)</f>
        <v>36903.041599999997</v>
      </c>
      <c r="N44">
        <f>(J51-J44)</f>
        <v>38257.501199999999</v>
      </c>
      <c r="O44">
        <f>(N44-M44)/J51</f>
        <v>5.2528877789731086E-3</v>
      </c>
    </row>
    <row r="45" spans="2:15" ht="24">
      <c r="B45" s="5">
        <v>4</v>
      </c>
      <c r="C45" s="1" t="s">
        <v>64</v>
      </c>
      <c r="D45" s="1">
        <v>1.92</v>
      </c>
      <c r="E45" s="6">
        <v>83460.9424</v>
      </c>
      <c r="G45" s="5">
        <v>4</v>
      </c>
      <c r="H45" s="1" t="s">
        <v>64</v>
      </c>
      <c r="I45" s="1">
        <v>1.91</v>
      </c>
      <c r="J45" s="6">
        <v>82231.837899999999</v>
      </c>
      <c r="L45" s="1" t="s">
        <v>59</v>
      </c>
      <c r="M45">
        <f>(E52-E45)</f>
        <v>13330.400699999998</v>
      </c>
      <c r="N45">
        <f>(J52-J45)</f>
        <v>13821.253200000006</v>
      </c>
      <c r="O45">
        <f>(N45-M45)/J52</f>
        <v>5.1102207579034184E-3</v>
      </c>
    </row>
    <row r="46" spans="2:15" ht="24">
      <c r="B46" s="7">
        <v>5</v>
      </c>
      <c r="C46" s="8" t="s">
        <v>65</v>
      </c>
      <c r="D46" s="8">
        <v>1.97</v>
      </c>
      <c r="E46" s="9">
        <v>85459.238500000007</v>
      </c>
      <c r="G46" s="7">
        <v>5</v>
      </c>
      <c r="H46" s="8" t="s">
        <v>65</v>
      </c>
      <c r="I46" s="8">
        <v>1.98</v>
      </c>
      <c r="J46" s="9">
        <v>85148.139500000005</v>
      </c>
      <c r="L46" s="8" t="s">
        <v>60</v>
      </c>
      <c r="M46">
        <f>(E53-E46)</f>
        <v>24921.624199999991</v>
      </c>
      <c r="N46">
        <f>(J53-J46)</f>
        <v>25586.618099999992</v>
      </c>
      <c r="O46">
        <f>(N46-M46)/J53</f>
        <v>6.005286094562249E-3</v>
      </c>
    </row>
    <row r="47" spans="2:15">
      <c r="B47">
        <v>0.75</v>
      </c>
      <c r="C47" s="10" t="s">
        <v>5</v>
      </c>
      <c r="D47" s="10" t="s">
        <v>4</v>
      </c>
      <c r="G47">
        <v>0.75</v>
      </c>
      <c r="H47" s="10" t="s">
        <v>5</v>
      </c>
      <c r="I47" s="10" t="s">
        <v>6</v>
      </c>
    </row>
    <row r="48" spans="2:15">
      <c r="B48" s="2"/>
      <c r="C48" s="3" t="s">
        <v>0</v>
      </c>
      <c r="D48" s="3" t="s">
        <v>1</v>
      </c>
      <c r="E48" s="4" t="s">
        <v>2</v>
      </c>
      <c r="G48" s="2"/>
      <c r="H48" s="3" t="s">
        <v>0</v>
      </c>
      <c r="I48" s="3" t="s">
        <v>1</v>
      </c>
      <c r="J48" s="4" t="s">
        <v>2</v>
      </c>
    </row>
    <row r="49" spans="2:15" ht="24">
      <c r="B49" s="5">
        <v>1</v>
      </c>
      <c r="C49" s="1" t="s">
        <v>61</v>
      </c>
      <c r="D49" s="1">
        <v>1.1499999999999999</v>
      </c>
      <c r="E49" s="6">
        <v>59915.193099999997</v>
      </c>
      <c r="G49" s="5">
        <v>1</v>
      </c>
      <c r="H49" s="1" t="s">
        <v>61</v>
      </c>
      <c r="I49" s="1">
        <v>1.1599999999999999</v>
      </c>
      <c r="J49" s="6">
        <v>60320.4064</v>
      </c>
    </row>
    <row r="50" spans="2:15" ht="24">
      <c r="B50" s="5">
        <v>2</v>
      </c>
      <c r="C50" s="1" t="s">
        <v>62</v>
      </c>
      <c r="D50" s="1">
        <v>0.9</v>
      </c>
      <c r="E50" s="6">
        <v>46636.213000000003</v>
      </c>
      <c r="G50" s="5">
        <v>2</v>
      </c>
      <c r="H50" s="1" t="s">
        <v>62</v>
      </c>
      <c r="I50" s="1">
        <v>0.9</v>
      </c>
      <c r="J50" s="6">
        <v>46595.491600000001</v>
      </c>
    </row>
    <row r="51" spans="2:15" ht="24">
      <c r="B51" s="5">
        <v>3</v>
      </c>
      <c r="C51" s="1" t="s">
        <v>63</v>
      </c>
      <c r="D51" s="1">
        <v>4.96</v>
      </c>
      <c r="E51" s="6">
        <v>257656.6268</v>
      </c>
      <c r="G51" s="5">
        <v>3</v>
      </c>
      <c r="H51" s="1" t="s">
        <v>63</v>
      </c>
      <c r="I51" s="1">
        <v>4.96</v>
      </c>
      <c r="J51" s="6">
        <v>257850.47330000001</v>
      </c>
    </row>
    <row r="52" spans="2:15" ht="24">
      <c r="B52" s="5">
        <v>4</v>
      </c>
      <c r="C52" s="1" t="s">
        <v>64</v>
      </c>
      <c r="D52" s="1">
        <v>1.86</v>
      </c>
      <c r="E52" s="6">
        <v>96791.343099999998</v>
      </c>
      <c r="G52" s="5">
        <v>4</v>
      </c>
      <c r="H52" s="1" t="s">
        <v>64</v>
      </c>
      <c r="I52" s="1">
        <v>1.85</v>
      </c>
      <c r="J52" s="6">
        <v>96053.091100000005</v>
      </c>
    </row>
    <row r="53" spans="2:15" ht="24">
      <c r="B53" s="7">
        <v>5</v>
      </c>
      <c r="C53" s="8" t="s">
        <v>65</v>
      </c>
      <c r="D53" s="8">
        <v>2.13</v>
      </c>
      <c r="E53" s="9">
        <v>110380.8627</v>
      </c>
      <c r="G53" s="7">
        <v>5</v>
      </c>
      <c r="H53" s="8" t="s">
        <v>65</v>
      </c>
      <c r="I53" s="8">
        <v>2.13</v>
      </c>
      <c r="J53" s="9">
        <v>110734.7576</v>
      </c>
    </row>
    <row r="54" spans="2:15">
      <c r="B54">
        <v>1</v>
      </c>
      <c r="C54" s="10" t="s">
        <v>3</v>
      </c>
      <c r="D54" s="10" t="s">
        <v>4</v>
      </c>
      <c r="G54">
        <v>1</v>
      </c>
      <c r="H54" s="10" t="s">
        <v>3</v>
      </c>
      <c r="I54" s="10" t="s">
        <v>6</v>
      </c>
    </row>
    <row r="55" spans="2:15">
      <c r="B55" s="2"/>
      <c r="C55" s="3" t="s">
        <v>0</v>
      </c>
      <c r="D55" s="3" t="s">
        <v>1</v>
      </c>
      <c r="E55" s="4" t="s">
        <v>2</v>
      </c>
      <c r="G55" s="2"/>
      <c r="H55" s="3" t="s">
        <v>0</v>
      </c>
      <c r="I55" s="3" t="s">
        <v>1</v>
      </c>
      <c r="J55" s="4" t="s">
        <v>2</v>
      </c>
      <c r="L55" s="14" t="s">
        <v>37</v>
      </c>
      <c r="M55" t="s">
        <v>4</v>
      </c>
      <c r="N55" t="s">
        <v>6</v>
      </c>
      <c r="O55" t="s">
        <v>36</v>
      </c>
    </row>
    <row r="56" spans="2:15" ht="24">
      <c r="B56" s="5">
        <v>1</v>
      </c>
      <c r="C56" s="1" t="s">
        <v>61</v>
      </c>
      <c r="D56" s="1">
        <v>1.1399999999999999</v>
      </c>
      <c r="E56" s="6">
        <v>47007.547599999998</v>
      </c>
      <c r="G56" s="5">
        <v>1</v>
      </c>
      <c r="H56" s="1" t="s">
        <v>61</v>
      </c>
      <c r="I56" s="1">
        <v>1.1499999999999999</v>
      </c>
      <c r="J56" s="6">
        <v>48153.754200000003</v>
      </c>
      <c r="L56" s="1" t="s">
        <v>56</v>
      </c>
      <c r="M56">
        <f>(E63-E56)</f>
        <v>9811.995600000002</v>
      </c>
      <c r="N56">
        <f>(J63-J56)</f>
        <v>12156.028999999995</v>
      </c>
      <c r="O56">
        <f>(N56-M56)/J63</f>
        <v>3.8866553246041068E-2</v>
      </c>
    </row>
    <row r="57" spans="2:15" ht="24">
      <c r="B57" s="5">
        <v>2</v>
      </c>
      <c r="C57" s="1" t="s">
        <v>62</v>
      </c>
      <c r="D57" s="1">
        <v>0.88</v>
      </c>
      <c r="E57" s="6">
        <v>36129.115299999998</v>
      </c>
      <c r="G57" s="5">
        <v>2</v>
      </c>
      <c r="H57" s="1" t="s">
        <v>62</v>
      </c>
      <c r="I57" s="1">
        <v>0.87</v>
      </c>
      <c r="J57" s="6">
        <v>36322.288099999998</v>
      </c>
      <c r="L57" s="1" t="s">
        <v>57</v>
      </c>
      <c r="M57">
        <f>(E64-E57)</f>
        <v>8717.7265000000043</v>
      </c>
      <c r="N57">
        <f>(J64-J57)</f>
        <v>10370.119200000001</v>
      </c>
      <c r="O57">
        <f>(N57-M57)/J64</f>
        <v>3.5388895016342341E-2</v>
      </c>
    </row>
    <row r="58" spans="2:15" ht="24">
      <c r="B58" s="5">
        <v>3</v>
      </c>
      <c r="C58" s="1" t="s">
        <v>63</v>
      </c>
      <c r="D58" s="1">
        <v>5.0999999999999996</v>
      </c>
      <c r="E58" s="6">
        <v>210265.8854</v>
      </c>
      <c r="G58" s="5">
        <v>3</v>
      </c>
      <c r="H58" s="1" t="s">
        <v>63</v>
      </c>
      <c r="I58" s="1">
        <v>5.1100000000000003</v>
      </c>
      <c r="J58" s="6">
        <v>214150.60060000001</v>
      </c>
      <c r="L58" s="1" t="s">
        <v>58</v>
      </c>
      <c r="M58">
        <f>(E65-E58)</f>
        <v>33744.242999999988</v>
      </c>
      <c r="N58">
        <f>(J65-J58)</f>
        <v>43515.768500000006</v>
      </c>
      <c r="O58">
        <f>(N58-M58)/J65</f>
        <v>3.7923169927572893E-2</v>
      </c>
    </row>
    <row r="59" spans="2:15" ht="24">
      <c r="B59" s="5">
        <v>4</v>
      </c>
      <c r="C59" s="1" t="s">
        <v>64</v>
      </c>
      <c r="D59" s="1">
        <v>1.91</v>
      </c>
      <c r="E59" s="6">
        <v>78790.240000000005</v>
      </c>
      <c r="G59" s="5">
        <v>4</v>
      </c>
      <c r="H59" s="1" t="s">
        <v>64</v>
      </c>
      <c r="I59" s="1">
        <v>1.9</v>
      </c>
      <c r="J59" s="6">
        <v>79552.174199999994</v>
      </c>
      <c r="L59" s="1" t="s">
        <v>59</v>
      </c>
      <c r="M59">
        <f>(E66-E59)</f>
        <v>12654.021099999998</v>
      </c>
      <c r="N59">
        <f>(J66-J59)</f>
        <v>16488.907600000006</v>
      </c>
      <c r="O59">
        <f>(N59-M59)/J66</f>
        <v>3.992964706484603E-2</v>
      </c>
    </row>
    <row r="60" spans="2:15" ht="24">
      <c r="B60" s="7">
        <v>5</v>
      </c>
      <c r="C60" s="8" t="s">
        <v>65</v>
      </c>
      <c r="D60" s="8">
        <v>1.97</v>
      </c>
      <c r="E60" s="9">
        <v>81354.524000000005</v>
      </c>
      <c r="G60" s="7">
        <v>5</v>
      </c>
      <c r="H60" s="8" t="s">
        <v>65</v>
      </c>
      <c r="I60" s="8">
        <v>1.97</v>
      </c>
      <c r="J60" s="9">
        <v>82368.293699999995</v>
      </c>
      <c r="L60" s="8" t="s">
        <v>60</v>
      </c>
      <c r="M60">
        <f>(E67-E60)</f>
        <v>24078.304499999998</v>
      </c>
      <c r="N60">
        <f>(J67-J60)</f>
        <v>28392.01860000001</v>
      </c>
      <c r="O60">
        <f>(N60-M60)/J67</f>
        <v>3.8946388019529009E-2</v>
      </c>
    </row>
    <row r="61" spans="2:15">
      <c r="B61">
        <v>1</v>
      </c>
      <c r="C61" s="10" t="s">
        <v>5</v>
      </c>
      <c r="D61" s="10" t="s">
        <v>4</v>
      </c>
      <c r="G61">
        <v>1</v>
      </c>
      <c r="H61" s="10" t="s">
        <v>5</v>
      </c>
      <c r="I61" s="10" t="s">
        <v>6</v>
      </c>
    </row>
    <row r="62" spans="2:15">
      <c r="B62" s="2"/>
      <c r="C62" s="3" t="s">
        <v>0</v>
      </c>
      <c r="D62" s="3" t="s">
        <v>1</v>
      </c>
      <c r="E62" s="4" t="s">
        <v>2</v>
      </c>
      <c r="G62" s="2"/>
      <c r="H62" s="3" t="s">
        <v>0</v>
      </c>
      <c r="I62" s="3" t="s">
        <v>1</v>
      </c>
      <c r="J62" s="4" t="s">
        <v>2</v>
      </c>
    </row>
    <row r="63" spans="2:15" ht="24">
      <c r="B63" s="5">
        <v>1</v>
      </c>
      <c r="C63" s="1" t="s">
        <v>61</v>
      </c>
      <c r="D63" s="1">
        <v>1.1499999999999999</v>
      </c>
      <c r="E63" s="6">
        <v>56819.5432</v>
      </c>
      <c r="G63" s="5">
        <v>1</v>
      </c>
      <c r="H63" s="1" t="s">
        <v>61</v>
      </c>
      <c r="I63" s="1">
        <v>1.1599999999999999</v>
      </c>
      <c r="J63" s="6">
        <v>60309.783199999998</v>
      </c>
    </row>
    <row r="64" spans="2:15" ht="24">
      <c r="B64" s="5">
        <v>2</v>
      </c>
      <c r="C64" s="1" t="s">
        <v>62</v>
      </c>
      <c r="D64" s="1">
        <v>0.91</v>
      </c>
      <c r="E64" s="6">
        <v>44846.841800000002</v>
      </c>
      <c r="G64" s="5">
        <v>2</v>
      </c>
      <c r="H64" s="1" t="s">
        <v>62</v>
      </c>
      <c r="I64" s="1">
        <v>0.9</v>
      </c>
      <c r="J64" s="6">
        <v>46692.407299999999</v>
      </c>
    </row>
    <row r="65" spans="2:15" ht="24">
      <c r="B65" s="5">
        <v>3</v>
      </c>
      <c r="C65" s="1" t="s">
        <v>63</v>
      </c>
      <c r="D65" s="1">
        <v>4.95</v>
      </c>
      <c r="E65" s="6">
        <v>244010.12839999999</v>
      </c>
      <c r="G65" s="5">
        <v>3</v>
      </c>
      <c r="H65" s="1" t="s">
        <v>63</v>
      </c>
      <c r="I65" s="1">
        <v>4.96</v>
      </c>
      <c r="J65" s="6">
        <v>257666.36910000001</v>
      </c>
    </row>
    <row r="66" spans="2:15" ht="24">
      <c r="B66" s="5">
        <v>4</v>
      </c>
      <c r="C66" s="1" t="s">
        <v>64</v>
      </c>
      <c r="D66" s="1">
        <v>1.85</v>
      </c>
      <c r="E66" s="6">
        <v>91444.261100000003</v>
      </c>
      <c r="G66" s="5">
        <v>4</v>
      </c>
      <c r="H66" s="1" t="s">
        <v>64</v>
      </c>
      <c r="I66" s="1">
        <v>1.85</v>
      </c>
      <c r="J66" s="6">
        <v>96041.0818</v>
      </c>
    </row>
    <row r="67" spans="2:15" ht="24">
      <c r="B67" s="7">
        <v>5</v>
      </c>
      <c r="C67" s="8" t="s">
        <v>65</v>
      </c>
      <c r="D67" s="8">
        <v>2.14</v>
      </c>
      <c r="E67" s="9">
        <v>105432.8285</v>
      </c>
      <c r="G67" s="7">
        <v>5</v>
      </c>
      <c r="H67" s="8" t="s">
        <v>65</v>
      </c>
      <c r="I67" s="8">
        <v>2.13</v>
      </c>
      <c r="J67" s="9">
        <v>110760.31230000001</v>
      </c>
    </row>
    <row r="68" spans="2:15">
      <c r="B68">
        <v>1.25</v>
      </c>
      <c r="C68" s="10" t="s">
        <v>3</v>
      </c>
      <c r="D68" s="10" t="s">
        <v>4</v>
      </c>
      <c r="G68">
        <v>1.25</v>
      </c>
      <c r="H68" s="10" t="s">
        <v>3</v>
      </c>
      <c r="I68" s="10" t="s">
        <v>6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  <c r="L69" s="14" t="s">
        <v>37</v>
      </c>
      <c r="M69" t="s">
        <v>4</v>
      </c>
      <c r="N69" t="s">
        <v>6</v>
      </c>
      <c r="O69" t="s">
        <v>36</v>
      </c>
    </row>
    <row r="70" spans="2:15" ht="24">
      <c r="B70" s="5">
        <v>1</v>
      </c>
      <c r="C70" s="1" t="s">
        <v>61</v>
      </c>
      <c r="D70" s="1">
        <v>1.1399999999999999</v>
      </c>
      <c r="E70" s="6">
        <v>42717.589099999997</v>
      </c>
      <c r="G70" s="5">
        <v>1</v>
      </c>
      <c r="H70" s="1" t="s">
        <v>61</v>
      </c>
      <c r="I70" s="1">
        <v>1.1499999999999999</v>
      </c>
      <c r="J70" s="6">
        <v>47447.440999999999</v>
      </c>
      <c r="L70" s="1" t="s">
        <v>56</v>
      </c>
      <c r="M70">
        <f>(E77-E70)</f>
        <v>8086.786500000002</v>
      </c>
      <c r="N70">
        <f>(J77-J70)</f>
        <v>12985.412900000003</v>
      </c>
      <c r="O70">
        <f>(N70-M70)/J77</f>
        <v>8.1058994964988751E-2</v>
      </c>
    </row>
    <row r="71" spans="2:15" ht="24">
      <c r="B71" s="5">
        <v>2</v>
      </c>
      <c r="C71" s="1" t="s">
        <v>62</v>
      </c>
      <c r="D71" s="1">
        <v>0.9</v>
      </c>
      <c r="E71" s="6">
        <v>33629.696199999998</v>
      </c>
      <c r="G71" s="5">
        <v>2</v>
      </c>
      <c r="H71" s="1" t="s">
        <v>62</v>
      </c>
      <c r="I71" s="1">
        <v>0.87</v>
      </c>
      <c r="J71" s="6">
        <v>35894.275800000003</v>
      </c>
      <c r="L71" s="1" t="s">
        <v>57</v>
      </c>
      <c r="M71">
        <f>(E78-E71)</f>
        <v>7523.6396999999997</v>
      </c>
      <c r="N71">
        <f>(J78-J71)</f>
        <v>11008.238699999994</v>
      </c>
      <c r="O71">
        <f>(N71-M71)/J78</f>
        <v>7.4294502909859866E-2</v>
      </c>
    </row>
    <row r="72" spans="2:15" ht="24">
      <c r="B72" s="5">
        <v>3</v>
      </c>
      <c r="C72" s="1" t="s">
        <v>63</v>
      </c>
      <c r="D72" s="1">
        <v>5.09</v>
      </c>
      <c r="E72" s="6">
        <v>191282.16740000001</v>
      </c>
      <c r="G72" s="5">
        <v>3</v>
      </c>
      <c r="H72" s="1" t="s">
        <v>63</v>
      </c>
      <c r="I72" s="1">
        <v>5.13</v>
      </c>
      <c r="J72" s="6">
        <v>211418.98790000001</v>
      </c>
      <c r="L72" s="1" t="s">
        <v>58</v>
      </c>
      <c r="M72">
        <f>(E79-E72)</f>
        <v>26698.987599999993</v>
      </c>
      <c r="N72">
        <f>(J79-J72)</f>
        <v>46454.867599999998</v>
      </c>
      <c r="O72">
        <f>(N72-M72)/J79</f>
        <v>7.6610635698972612E-2</v>
      </c>
    </row>
    <row r="73" spans="2:15" ht="24">
      <c r="B73" s="5">
        <v>4</v>
      </c>
      <c r="C73" s="1" t="s">
        <v>64</v>
      </c>
      <c r="D73" s="1">
        <v>1.89</v>
      </c>
      <c r="E73" s="6">
        <v>70976.022100000002</v>
      </c>
      <c r="G73" s="5">
        <v>4</v>
      </c>
      <c r="H73" s="1" t="s">
        <v>64</v>
      </c>
      <c r="I73" s="1">
        <v>1.89</v>
      </c>
      <c r="J73" s="6">
        <v>77875.980200000005</v>
      </c>
      <c r="L73" s="1" t="s">
        <v>59</v>
      </c>
      <c r="M73">
        <f>(E80-E73)</f>
        <v>10307.090199999991</v>
      </c>
      <c r="N73">
        <f>(J80-J73)</f>
        <v>18170.271799999988</v>
      </c>
      <c r="O73">
        <f>(N73-M73)/J80</f>
        <v>8.1868698010204466E-2</v>
      </c>
    </row>
    <row r="74" spans="2:15" ht="24">
      <c r="B74" s="7">
        <v>5</v>
      </c>
      <c r="C74" s="8" t="s">
        <v>65</v>
      </c>
      <c r="D74" s="8">
        <v>1.99</v>
      </c>
      <c r="E74" s="9">
        <v>74715.770300000004</v>
      </c>
      <c r="G74" s="7">
        <v>5</v>
      </c>
      <c r="H74" s="8" t="s">
        <v>65</v>
      </c>
      <c r="I74" s="8">
        <v>1.96</v>
      </c>
      <c r="J74" s="9">
        <v>81028.749800000005</v>
      </c>
      <c r="L74" s="8" t="s">
        <v>60</v>
      </c>
      <c r="M74">
        <f>(E81-E74)</f>
        <v>21034.189899999998</v>
      </c>
      <c r="N74">
        <f>(J81-J74)</f>
        <v>29960.694099999993</v>
      </c>
      <c r="O74">
        <f>(N74-M74)/J81</f>
        <v>8.0426605326923306E-2</v>
      </c>
    </row>
    <row r="75" spans="2:15">
      <c r="B75">
        <v>1.25</v>
      </c>
      <c r="C75" s="10" t="s">
        <v>5</v>
      </c>
      <c r="D75" s="10" t="s">
        <v>4</v>
      </c>
      <c r="G75">
        <v>1.25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61</v>
      </c>
      <c r="D77" s="1">
        <v>1.1499999999999999</v>
      </c>
      <c r="E77" s="6">
        <v>50804.375599999999</v>
      </c>
      <c r="G77" s="5">
        <v>1</v>
      </c>
      <c r="H77" s="1" t="s">
        <v>61</v>
      </c>
      <c r="I77" s="1">
        <v>1.1599999999999999</v>
      </c>
      <c r="J77" s="6">
        <v>60432.853900000002</v>
      </c>
    </row>
    <row r="78" spans="2:15" ht="24">
      <c r="B78" s="5">
        <v>2</v>
      </c>
      <c r="C78" s="1" t="s">
        <v>62</v>
      </c>
      <c r="D78" s="1">
        <v>0.93</v>
      </c>
      <c r="E78" s="6">
        <v>41153.335899999998</v>
      </c>
      <c r="G78" s="5">
        <v>2</v>
      </c>
      <c r="H78" s="1" t="s">
        <v>62</v>
      </c>
      <c r="I78" s="1">
        <v>0.9</v>
      </c>
      <c r="J78" s="6">
        <v>46902.514499999997</v>
      </c>
    </row>
    <row r="79" spans="2:15" ht="24">
      <c r="B79" s="5">
        <v>3</v>
      </c>
      <c r="C79" s="1" t="s">
        <v>63</v>
      </c>
      <c r="D79" s="1">
        <v>4.92</v>
      </c>
      <c r="E79" s="6">
        <v>217981.155</v>
      </c>
      <c r="G79" s="5">
        <v>3</v>
      </c>
      <c r="H79" s="1" t="s">
        <v>63</v>
      </c>
      <c r="I79" s="1">
        <v>4.96</v>
      </c>
      <c r="J79" s="6">
        <v>257873.85550000001</v>
      </c>
    </row>
    <row r="80" spans="2:15" ht="24">
      <c r="B80" s="5">
        <v>4</v>
      </c>
      <c r="C80" s="1" t="s">
        <v>64</v>
      </c>
      <c r="D80" s="1">
        <v>1.84</v>
      </c>
      <c r="E80" s="6">
        <v>81283.112299999993</v>
      </c>
      <c r="G80" s="5">
        <v>4</v>
      </c>
      <c r="H80" s="1" t="s">
        <v>64</v>
      </c>
      <c r="I80" s="1">
        <v>1.85</v>
      </c>
      <c r="J80" s="6">
        <v>96046.251999999993</v>
      </c>
    </row>
    <row r="81" spans="2:15" ht="24">
      <c r="B81" s="7">
        <v>5</v>
      </c>
      <c r="C81" s="8" t="s">
        <v>65</v>
      </c>
      <c r="D81" s="8">
        <v>2.16</v>
      </c>
      <c r="E81" s="9">
        <v>95749.960200000001</v>
      </c>
      <c r="G81" s="7">
        <v>5</v>
      </c>
      <c r="H81" s="8" t="s">
        <v>65</v>
      </c>
      <c r="I81" s="8">
        <v>2.13</v>
      </c>
      <c r="J81" s="9">
        <v>110989.4439</v>
      </c>
    </row>
    <row r="82" spans="2:15">
      <c r="B82">
        <v>1.5</v>
      </c>
      <c r="C82" s="10" t="s">
        <v>3</v>
      </c>
      <c r="D82" s="10" t="s">
        <v>4</v>
      </c>
      <c r="G82">
        <v>1.5</v>
      </c>
      <c r="H82" s="10" t="s">
        <v>3</v>
      </c>
      <c r="I82" s="10" t="s">
        <v>6</v>
      </c>
    </row>
    <row r="83" spans="2:15">
      <c r="B83" s="2"/>
      <c r="C83" s="3" t="s">
        <v>0</v>
      </c>
      <c r="D83" s="3" t="s">
        <v>1</v>
      </c>
      <c r="E83" s="4" t="s">
        <v>2</v>
      </c>
      <c r="G83" s="2"/>
      <c r="H83" s="3" t="s">
        <v>0</v>
      </c>
      <c r="I83" s="3" t="s">
        <v>1</v>
      </c>
      <c r="J83" s="4" t="s">
        <v>2</v>
      </c>
      <c r="L83" s="14" t="s">
        <v>37</v>
      </c>
      <c r="M83" t="s">
        <v>4</v>
      </c>
      <c r="N83" t="s">
        <v>6</v>
      </c>
      <c r="O83" t="s">
        <v>36</v>
      </c>
    </row>
    <row r="84" spans="2:15" ht="24">
      <c r="B84" s="5">
        <v>1</v>
      </c>
      <c r="C84" s="1" t="s">
        <v>61</v>
      </c>
      <c r="D84" s="1">
        <v>1.1299999999999999</v>
      </c>
      <c r="E84" s="6">
        <v>38046.274599999997</v>
      </c>
      <c r="G84" s="5">
        <v>1</v>
      </c>
      <c r="H84" s="1" t="s">
        <v>61</v>
      </c>
      <c r="I84" s="1">
        <v>1.1499999999999999</v>
      </c>
      <c r="J84" s="6">
        <v>46975.777999999998</v>
      </c>
      <c r="L84" s="1" t="s">
        <v>56</v>
      </c>
      <c r="M84">
        <f>(E91-E84)</f>
        <v>7586.7417000000059</v>
      </c>
      <c r="N84">
        <f>(J91-J84)</f>
        <v>13602.82</v>
      </c>
      <c r="O84">
        <f>(N84-M84)/J91</f>
        <v>9.9310292720871385E-2</v>
      </c>
    </row>
    <row r="85" spans="2:15" ht="24">
      <c r="B85" s="5">
        <v>2</v>
      </c>
      <c r="C85" s="1" t="s">
        <v>62</v>
      </c>
      <c r="D85" s="1">
        <v>0.92</v>
      </c>
      <c r="E85" s="6">
        <v>30865.399000000001</v>
      </c>
      <c r="G85" s="5">
        <v>2</v>
      </c>
      <c r="H85" s="1" t="s">
        <v>62</v>
      </c>
      <c r="I85" s="1">
        <v>0.87</v>
      </c>
      <c r="J85" s="6">
        <v>35660.298199999997</v>
      </c>
      <c r="L85" s="1" t="s">
        <v>57</v>
      </c>
      <c r="M85">
        <f>(E92-E85)</f>
        <v>7059.1715999999979</v>
      </c>
      <c r="N85">
        <f>(J92-J85)</f>
        <v>11369.943600000006</v>
      </c>
      <c r="O85">
        <f>(N85-M85)/J92</f>
        <v>9.1659575520192368E-2</v>
      </c>
    </row>
    <row r="86" spans="2:15" ht="24">
      <c r="B86" s="5">
        <v>3</v>
      </c>
      <c r="C86" s="1" t="s">
        <v>63</v>
      </c>
      <c r="D86" s="1">
        <v>5.07</v>
      </c>
      <c r="E86" s="6">
        <v>170551.8584</v>
      </c>
      <c r="G86" s="5">
        <v>3</v>
      </c>
      <c r="H86" s="1" t="s">
        <v>63</v>
      </c>
      <c r="I86" s="1">
        <v>5.13</v>
      </c>
      <c r="J86" s="6">
        <v>209823.39730000001</v>
      </c>
      <c r="L86" s="1" t="s">
        <v>58</v>
      </c>
      <c r="M86">
        <f>(E93-E86)</f>
        <v>25211.671200000012</v>
      </c>
      <c r="N86">
        <f>(J93-J86)</f>
        <v>48228.56779999999</v>
      </c>
      <c r="O86">
        <f>(N86-M86)/J93</f>
        <v>8.919481233588164E-2</v>
      </c>
    </row>
    <row r="87" spans="2:15" ht="24">
      <c r="B87" s="5">
        <v>4</v>
      </c>
      <c r="C87" s="1" t="s">
        <v>64</v>
      </c>
      <c r="D87" s="1">
        <v>1.87</v>
      </c>
      <c r="E87" s="6">
        <v>62889.195399999997</v>
      </c>
      <c r="G87" s="5">
        <v>4</v>
      </c>
      <c r="H87" s="1" t="s">
        <v>64</v>
      </c>
      <c r="I87" s="1">
        <v>1.88</v>
      </c>
      <c r="J87" s="6">
        <v>76947.965100000001</v>
      </c>
      <c r="L87" s="1" t="s">
        <v>59</v>
      </c>
      <c r="M87">
        <f>(E94-E87)</f>
        <v>9865.6187000000064</v>
      </c>
      <c r="N87">
        <f>(J94-J87)</f>
        <v>19069.466700000004</v>
      </c>
      <c r="O87">
        <f>(N87-M87)/J94</f>
        <v>9.5856011012367001E-2</v>
      </c>
    </row>
    <row r="88" spans="2:15" ht="24">
      <c r="B88" s="7">
        <v>5</v>
      </c>
      <c r="C88" s="8" t="s">
        <v>65</v>
      </c>
      <c r="D88" s="8">
        <v>2.0099999999999998</v>
      </c>
      <c r="E88" s="9">
        <v>67653.268800000005</v>
      </c>
      <c r="G88" s="7">
        <v>5</v>
      </c>
      <c r="H88" s="8" t="s">
        <v>65</v>
      </c>
      <c r="I88" s="8">
        <v>1.96</v>
      </c>
      <c r="J88" s="9">
        <v>80242.142999999996</v>
      </c>
      <c r="L88" s="8" t="s">
        <v>60</v>
      </c>
      <c r="M88">
        <f>(E95-E88)</f>
        <v>19811.675999999992</v>
      </c>
      <c r="N88">
        <f>(J95-J88)</f>
        <v>30815.335400000011</v>
      </c>
      <c r="O88">
        <f>(N88-M88)/J95</f>
        <v>9.908076032815831E-2</v>
      </c>
    </row>
    <row r="89" spans="2:15">
      <c r="B89">
        <v>1.5</v>
      </c>
      <c r="C89" s="10" t="s">
        <v>5</v>
      </c>
      <c r="D89" s="10" t="s">
        <v>4</v>
      </c>
      <c r="G89">
        <v>1.5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61</v>
      </c>
      <c r="D91" s="1">
        <v>1.1399999999999999</v>
      </c>
      <c r="E91" s="6">
        <v>45633.016300000003</v>
      </c>
      <c r="G91" s="5">
        <v>1</v>
      </c>
      <c r="H91" s="1" t="s">
        <v>61</v>
      </c>
      <c r="I91" s="1">
        <v>1.1599999999999999</v>
      </c>
      <c r="J91" s="6">
        <v>60578.597999999998</v>
      </c>
    </row>
    <row r="92" spans="2:15" ht="24">
      <c r="B92" s="5">
        <v>2</v>
      </c>
      <c r="C92" s="1" t="s">
        <v>62</v>
      </c>
      <c r="D92" s="1">
        <v>0.95</v>
      </c>
      <c r="E92" s="6">
        <v>37924.570599999999</v>
      </c>
      <c r="G92" s="5">
        <v>2</v>
      </c>
      <c r="H92" s="1" t="s">
        <v>62</v>
      </c>
      <c r="I92" s="1">
        <v>0.9</v>
      </c>
      <c r="J92" s="6">
        <v>47030.241800000003</v>
      </c>
    </row>
    <row r="93" spans="2:15" ht="24">
      <c r="B93" s="5">
        <v>3</v>
      </c>
      <c r="C93" s="1" t="s">
        <v>63</v>
      </c>
      <c r="D93" s="1">
        <v>4.9000000000000004</v>
      </c>
      <c r="E93" s="6">
        <v>195763.52960000001</v>
      </c>
      <c r="G93" s="5">
        <v>3</v>
      </c>
      <c r="H93" s="1" t="s">
        <v>63</v>
      </c>
      <c r="I93" s="1">
        <v>4.96</v>
      </c>
      <c r="J93" s="6">
        <v>258051.9651</v>
      </c>
    </row>
    <row r="94" spans="2:15" ht="24">
      <c r="B94" s="5">
        <v>4</v>
      </c>
      <c r="C94" s="1" t="s">
        <v>64</v>
      </c>
      <c r="D94" s="1">
        <v>1.82</v>
      </c>
      <c r="E94" s="6">
        <v>72754.814100000003</v>
      </c>
      <c r="G94" s="5">
        <v>4</v>
      </c>
      <c r="H94" s="1" t="s">
        <v>64</v>
      </c>
      <c r="I94" s="1">
        <v>1.84</v>
      </c>
      <c r="J94" s="6">
        <v>96017.431800000006</v>
      </c>
    </row>
    <row r="95" spans="2:15" ht="24">
      <c r="B95" s="7">
        <v>5</v>
      </c>
      <c r="C95" s="8" t="s">
        <v>65</v>
      </c>
      <c r="D95" s="8">
        <v>2.19</v>
      </c>
      <c r="E95" s="9">
        <v>87464.944799999997</v>
      </c>
      <c r="G95" s="7">
        <v>5</v>
      </c>
      <c r="H95" s="8" t="s">
        <v>65</v>
      </c>
      <c r="I95" s="8">
        <v>2.13</v>
      </c>
      <c r="J95" s="9">
        <v>111057.47840000001</v>
      </c>
    </row>
    <row r="96" spans="2:15">
      <c r="B96">
        <v>1.75</v>
      </c>
      <c r="C96" s="10" t="s">
        <v>3</v>
      </c>
      <c r="D96" s="10" t="s">
        <v>4</v>
      </c>
      <c r="G96">
        <v>1.75</v>
      </c>
      <c r="H96" s="10" t="s">
        <v>3</v>
      </c>
      <c r="I96" s="10" t="s">
        <v>6</v>
      </c>
    </row>
    <row r="97" spans="2:15">
      <c r="B97" s="2"/>
      <c r="C97" s="3" t="s">
        <v>0</v>
      </c>
      <c r="D97" s="3" t="s">
        <v>1</v>
      </c>
      <c r="E97" s="4" t="s">
        <v>2</v>
      </c>
      <c r="G97" s="2"/>
      <c r="H97" s="3" t="s">
        <v>0</v>
      </c>
      <c r="I97" s="3" t="s">
        <v>1</v>
      </c>
      <c r="J97" s="4" t="s">
        <v>2</v>
      </c>
      <c r="L97" s="14" t="s">
        <v>37</v>
      </c>
      <c r="M97" t="s">
        <v>4</v>
      </c>
      <c r="N97" t="s">
        <v>6</v>
      </c>
      <c r="O97" t="s">
        <v>36</v>
      </c>
    </row>
    <row r="98" spans="2:15" ht="24">
      <c r="B98" s="5">
        <v>1</v>
      </c>
      <c r="C98" s="1" t="s">
        <v>61</v>
      </c>
      <c r="D98" s="1">
        <v>1.1299999999999999</v>
      </c>
      <c r="E98" s="6">
        <v>35141.545400000003</v>
      </c>
      <c r="G98" s="5">
        <v>1</v>
      </c>
      <c r="H98" s="1" t="s">
        <v>61</v>
      </c>
      <c r="I98" s="1">
        <v>1.1499999999999999</v>
      </c>
      <c r="J98" s="6">
        <v>46605.703999999998</v>
      </c>
      <c r="L98" s="1" t="s">
        <v>56</v>
      </c>
      <c r="M98">
        <f>(E105-E98)</f>
        <v>7705.364999999998</v>
      </c>
      <c r="N98">
        <f>(J105-J98)</f>
        <v>13981.696000000004</v>
      </c>
      <c r="O98">
        <f>(N98-M98)/J105</f>
        <v>0.10359135727890627</v>
      </c>
    </row>
    <row r="99" spans="2:15" ht="24">
      <c r="B99" s="5">
        <v>2</v>
      </c>
      <c r="C99" s="1" t="s">
        <v>62</v>
      </c>
      <c r="D99" s="1">
        <v>0.94</v>
      </c>
      <c r="E99" s="6">
        <v>29191.469700000001</v>
      </c>
      <c r="G99" s="5">
        <v>2</v>
      </c>
      <c r="H99" s="1" t="s">
        <v>62</v>
      </c>
      <c r="I99" s="1">
        <v>0.87</v>
      </c>
      <c r="J99" s="6">
        <v>35277.967799999999</v>
      </c>
      <c r="L99" s="1" t="s">
        <v>57</v>
      </c>
      <c r="M99">
        <f>(E106-E99)</f>
        <v>7058.8427000000011</v>
      </c>
      <c r="N99">
        <f>(J106-J99)</f>
        <v>11581.411</v>
      </c>
      <c r="O99">
        <f>(N99-M99)/J106</f>
        <v>9.6513620449445628E-2</v>
      </c>
    </row>
    <row r="100" spans="2:15" ht="24">
      <c r="B100" s="5">
        <v>3</v>
      </c>
      <c r="C100" s="1" t="s">
        <v>63</v>
      </c>
      <c r="D100" s="1">
        <v>5.05</v>
      </c>
      <c r="E100" s="6">
        <v>157509.59909999999</v>
      </c>
      <c r="G100" s="5">
        <v>3</v>
      </c>
      <c r="H100" s="1" t="s">
        <v>63</v>
      </c>
      <c r="I100" s="1">
        <v>5.14</v>
      </c>
      <c r="J100" s="6">
        <v>208643.7659</v>
      </c>
      <c r="L100" s="1" t="s">
        <v>58</v>
      </c>
      <c r="M100">
        <f>(E107-E100)</f>
        <v>26239.28290000002</v>
      </c>
      <c r="N100">
        <f>(J107-J100)</f>
        <v>49228.169400000013</v>
      </c>
      <c r="O100">
        <f>(N100-M100)/J107</f>
        <v>8.9148462291002914E-2</v>
      </c>
    </row>
    <row r="101" spans="2:15" ht="24">
      <c r="B101" s="5">
        <v>4</v>
      </c>
      <c r="C101" s="1" t="s">
        <v>64</v>
      </c>
      <c r="D101" s="1">
        <v>1.85</v>
      </c>
      <c r="E101" s="6">
        <v>57832.609400000001</v>
      </c>
      <c r="G101" s="5">
        <v>4</v>
      </c>
      <c r="H101" s="1" t="s">
        <v>64</v>
      </c>
      <c r="I101" s="1">
        <v>1.88</v>
      </c>
      <c r="J101" s="6">
        <v>76167.681800000006</v>
      </c>
      <c r="L101" s="1" t="s">
        <v>59</v>
      </c>
      <c r="M101">
        <f>(E108-E101)</f>
        <v>10232.767999999996</v>
      </c>
      <c r="N101">
        <f>(J108-J101)</f>
        <v>19621.989000000001</v>
      </c>
      <c r="O101">
        <f>(N101-M101)/J108</f>
        <v>9.8019138405891715E-2</v>
      </c>
    </row>
    <row r="102" spans="2:15" ht="24">
      <c r="B102" s="7">
        <v>5</v>
      </c>
      <c r="C102" s="8" t="s">
        <v>65</v>
      </c>
      <c r="D102" s="8">
        <v>2.0299999999999998</v>
      </c>
      <c r="E102" s="9">
        <v>63303.656600000002</v>
      </c>
      <c r="G102" s="7">
        <v>5</v>
      </c>
      <c r="H102" s="8" t="s">
        <v>65</v>
      </c>
      <c r="I102" s="8">
        <v>1.96</v>
      </c>
      <c r="J102" s="9">
        <v>79446.459199999998</v>
      </c>
      <c r="L102" s="8" t="s">
        <v>60</v>
      </c>
      <c r="M102">
        <f>(E109-E102)</f>
        <v>19694.139200000005</v>
      </c>
      <c r="N102">
        <f>(J109-J102)</f>
        <v>31373.914000000004</v>
      </c>
      <c r="O102">
        <f>(N102-M102)/J109</f>
        <v>0.10539375083064599</v>
      </c>
    </row>
    <row r="103" spans="2:15">
      <c r="B103">
        <v>1.75</v>
      </c>
      <c r="C103" s="10" t="s">
        <v>5</v>
      </c>
      <c r="D103" s="10" t="s">
        <v>4</v>
      </c>
      <c r="G103">
        <v>1.75</v>
      </c>
      <c r="H103" s="10" t="s">
        <v>5</v>
      </c>
      <c r="I103" s="10" t="s">
        <v>6</v>
      </c>
    </row>
    <row r="104" spans="2:15">
      <c r="B104" s="2"/>
      <c r="C104" s="3" t="s">
        <v>0</v>
      </c>
      <c r="D104" s="3" t="s">
        <v>1</v>
      </c>
      <c r="E104" s="4" t="s">
        <v>2</v>
      </c>
      <c r="G104" s="2"/>
      <c r="H104" s="3" t="s">
        <v>0</v>
      </c>
      <c r="I104" s="3" t="s">
        <v>1</v>
      </c>
      <c r="J104" s="4" t="s">
        <v>2</v>
      </c>
    </row>
    <row r="105" spans="2:15" ht="24">
      <c r="B105" s="5">
        <v>1</v>
      </c>
      <c r="C105" s="1" t="s">
        <v>61</v>
      </c>
      <c r="D105" s="1">
        <v>1.1399999999999999</v>
      </c>
      <c r="E105" s="6">
        <v>42846.910400000001</v>
      </c>
      <c r="G105" s="5">
        <v>1</v>
      </c>
      <c r="H105" s="1" t="s">
        <v>61</v>
      </c>
      <c r="I105" s="1">
        <v>1.17</v>
      </c>
      <c r="J105" s="6">
        <v>60587.4</v>
      </c>
    </row>
    <row r="106" spans="2:15" ht="24">
      <c r="B106" s="5">
        <v>2</v>
      </c>
      <c r="C106" s="1" t="s">
        <v>62</v>
      </c>
      <c r="D106" s="1">
        <v>0.96</v>
      </c>
      <c r="E106" s="6">
        <v>36250.312400000003</v>
      </c>
      <c r="G106" s="5">
        <v>2</v>
      </c>
      <c r="H106" s="1" t="s">
        <v>62</v>
      </c>
      <c r="I106" s="1">
        <v>0.9</v>
      </c>
      <c r="J106" s="6">
        <v>46859.378799999999</v>
      </c>
    </row>
    <row r="107" spans="2:15" ht="24">
      <c r="B107" s="5">
        <v>3</v>
      </c>
      <c r="C107" s="1" t="s">
        <v>63</v>
      </c>
      <c r="D107" s="1">
        <v>4.88</v>
      </c>
      <c r="E107" s="6">
        <v>183748.88200000001</v>
      </c>
      <c r="G107" s="5">
        <v>3</v>
      </c>
      <c r="H107" s="1" t="s">
        <v>63</v>
      </c>
      <c r="I107" s="1">
        <v>4.96</v>
      </c>
      <c r="J107" s="6">
        <v>257871.93530000001</v>
      </c>
    </row>
    <row r="108" spans="2:15" ht="24">
      <c r="B108" s="5">
        <v>4</v>
      </c>
      <c r="C108" s="1" t="s">
        <v>64</v>
      </c>
      <c r="D108" s="1">
        <v>1.81</v>
      </c>
      <c r="E108" s="6">
        <v>68065.377399999998</v>
      </c>
      <c r="G108" s="5">
        <v>4</v>
      </c>
      <c r="H108" s="1" t="s">
        <v>64</v>
      </c>
      <c r="I108" s="1">
        <v>1.84</v>
      </c>
      <c r="J108" s="6">
        <v>95789.670800000007</v>
      </c>
    </row>
    <row r="109" spans="2:15" ht="24">
      <c r="B109" s="7">
        <v>5</v>
      </c>
      <c r="C109" s="8" t="s">
        <v>65</v>
      </c>
      <c r="D109" s="8">
        <v>2.21</v>
      </c>
      <c r="E109" s="9">
        <v>82997.795800000007</v>
      </c>
      <c r="G109" s="7">
        <v>5</v>
      </c>
      <c r="H109" s="8" t="s">
        <v>65</v>
      </c>
      <c r="I109" s="8">
        <v>2.13</v>
      </c>
      <c r="J109" s="9">
        <v>110820.3732</v>
      </c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295F-034A-42A8-BD64-4D68B2A52E4E}">
  <dimension ref="A1:Y123"/>
  <sheetViews>
    <sheetView zoomScale="150" zoomScaleNormal="85" workbookViewId="0">
      <selection activeCell="L109" sqref="L109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s="18" t="s">
        <v>7</v>
      </c>
      <c r="B1" s="19"/>
      <c r="C1" s="19"/>
      <c r="D1" s="20"/>
    </row>
    <row r="2" spans="1:25">
      <c r="A2" s="21" t="s">
        <v>14</v>
      </c>
      <c r="B2" s="10" t="s">
        <v>8</v>
      </c>
      <c r="C2" s="10" t="s">
        <v>11</v>
      </c>
      <c r="D2" s="22"/>
    </row>
    <row r="3" spans="1:25">
      <c r="A3" s="34" t="s">
        <v>20</v>
      </c>
      <c r="B3" s="35" t="s">
        <v>16</v>
      </c>
      <c r="C3" s="35" t="s">
        <v>21</v>
      </c>
      <c r="D3" s="22"/>
    </row>
    <row r="4" spans="1:25">
      <c r="A4" s="34" t="s">
        <v>17</v>
      </c>
      <c r="B4" s="35">
        <v>3.75</v>
      </c>
      <c r="C4" s="35"/>
      <c r="D4" s="22"/>
    </row>
    <row r="5" spans="1:25">
      <c r="A5" s="34" t="s">
        <v>22</v>
      </c>
      <c r="B5" s="35" t="s">
        <v>18</v>
      </c>
      <c r="C5" s="35"/>
      <c r="D5" s="22"/>
    </row>
    <row r="6" spans="1:25">
      <c r="A6" s="34" t="s">
        <v>13</v>
      </c>
      <c r="B6" s="35" t="s">
        <v>19</v>
      </c>
      <c r="C6" s="35" t="s">
        <v>10</v>
      </c>
      <c r="D6" s="22"/>
    </row>
    <row r="7" spans="1:25">
      <c r="A7" s="34" t="s">
        <v>23</v>
      </c>
      <c r="B7" s="35">
        <v>3.4</v>
      </c>
      <c r="C7" s="35" t="s">
        <v>9</v>
      </c>
      <c r="D7" s="22"/>
    </row>
    <row r="8" spans="1:25">
      <c r="A8" s="34" t="s">
        <v>24</v>
      </c>
      <c r="B8" s="35" t="s">
        <v>25</v>
      </c>
      <c r="C8" s="35" t="s">
        <v>9</v>
      </c>
      <c r="D8" s="22"/>
    </row>
    <row r="9" spans="1:25">
      <c r="A9" s="34" t="s">
        <v>27</v>
      </c>
      <c r="B9" s="35" t="s">
        <v>26</v>
      </c>
      <c r="C9" s="35" t="s">
        <v>12</v>
      </c>
      <c r="D9" s="22"/>
    </row>
    <row r="10" spans="1:25">
      <c r="A10" s="27" t="s">
        <v>15</v>
      </c>
      <c r="B10" s="28">
        <f>5.051-0.0111*10.2</f>
        <v>4.9377800000000001</v>
      </c>
      <c r="C10" s="28"/>
      <c r="D10" s="30"/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3"/>
      <c r="M13" t="s">
        <v>4</v>
      </c>
      <c r="N13" t="s">
        <v>6</v>
      </c>
      <c r="O13" t="s">
        <v>36</v>
      </c>
      <c r="R13" s="3"/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A14" s="1"/>
      <c r="B14" s="5">
        <v>1</v>
      </c>
      <c r="C14" s="1" t="s">
        <v>131</v>
      </c>
      <c r="D14" s="1">
        <v>0.02</v>
      </c>
      <c r="E14" s="6">
        <v>198.89070000000001</v>
      </c>
      <c r="F14" s="12"/>
      <c r="G14" s="5">
        <v>1</v>
      </c>
      <c r="H14" s="1" t="s">
        <v>131</v>
      </c>
      <c r="I14" s="1">
        <v>3.72</v>
      </c>
      <c r="J14" s="6">
        <v>55385.2572</v>
      </c>
      <c r="L14" s="1" t="s">
        <v>131</v>
      </c>
      <c r="M14">
        <f t="shared" ref="M14:M19" si="0">(E22-E14)</f>
        <v>27.933199999999999</v>
      </c>
      <c r="N14">
        <f t="shared" ref="N14:N19" si="1">(J22-J14)</f>
        <v>2418.2437999999966</v>
      </c>
      <c r="O14">
        <f t="shared" ref="O14:O19" si="2">(N14-M14)/J22</f>
        <v>4.1352349920811833E-2</v>
      </c>
      <c r="R14" s="1" t="s">
        <v>131</v>
      </c>
      <c r="S14">
        <f t="shared" ref="S14:S17" si="3">O14</f>
        <v>4.1352349920811833E-2</v>
      </c>
      <c r="T14">
        <f t="shared" ref="T14:T19" si="4">O30</f>
        <v>6.3717967187943054E-4</v>
      </c>
      <c r="U14">
        <f t="shared" ref="U14:U19" si="5">O46</f>
        <v>-3.2624094700428256E-5</v>
      </c>
      <c r="V14">
        <f t="shared" ref="V14:V19" si="6">O62</f>
        <v>1.7626238883771271E-4</v>
      </c>
      <c r="W14">
        <f t="shared" ref="W14:W19" si="7">O78</f>
        <v>-3.9745313828369318E-4</v>
      </c>
      <c r="X14">
        <f t="shared" ref="X14:X19" si="8">O94</f>
        <v>7.1533123579731813E-4</v>
      </c>
      <c r="Y14">
        <f t="shared" ref="Y14:Y19" si="9">O110</f>
        <v>-4.6169661179810279E-4</v>
      </c>
    </row>
    <row r="15" spans="1:25" ht="24">
      <c r="A15" s="1"/>
      <c r="B15" s="5">
        <v>2</v>
      </c>
      <c r="C15" s="1" t="s">
        <v>132</v>
      </c>
      <c r="D15" s="1">
        <v>0.04</v>
      </c>
      <c r="E15" s="6">
        <v>418.7457</v>
      </c>
      <c r="F15" s="12"/>
      <c r="G15" s="5">
        <v>2</v>
      </c>
      <c r="H15" s="1" t="s">
        <v>132</v>
      </c>
      <c r="I15" s="1">
        <v>0.99</v>
      </c>
      <c r="J15" s="6">
        <v>14674.9686</v>
      </c>
      <c r="L15" s="1" t="s">
        <v>132</v>
      </c>
      <c r="M15">
        <f t="shared" si="0"/>
        <v>47.304500000000019</v>
      </c>
      <c r="N15">
        <f t="shared" si="1"/>
        <v>2448.8964999999989</v>
      </c>
      <c r="O15">
        <f t="shared" si="2"/>
        <v>0.1402482433711767</v>
      </c>
      <c r="R15" s="1" t="s">
        <v>132</v>
      </c>
      <c r="S15">
        <f t="shared" si="3"/>
        <v>0.1402482433711767</v>
      </c>
      <c r="T15">
        <f t="shared" si="4"/>
        <v>2.6831394095325173E-4</v>
      </c>
      <c r="U15">
        <f t="shared" si="5"/>
        <v>2.6224046174664517E-3</v>
      </c>
      <c r="V15">
        <f t="shared" si="6"/>
        <v>-2.2273988903432794E-4</v>
      </c>
      <c r="W15">
        <f t="shared" si="7"/>
        <v>5.8293484644327063E-4</v>
      </c>
      <c r="X15">
        <f t="shared" si="8"/>
        <v>-1.4446160392607018E-3</v>
      </c>
      <c r="Y15">
        <f t="shared" si="9"/>
        <v>2.3490083029596041E-3</v>
      </c>
    </row>
    <row r="16" spans="1:25" ht="24">
      <c r="A16" s="1"/>
      <c r="B16" s="5">
        <v>3</v>
      </c>
      <c r="C16" s="1" t="s">
        <v>133</v>
      </c>
      <c r="D16" s="1">
        <v>6.02</v>
      </c>
      <c r="E16" s="6">
        <v>56212.391000000003</v>
      </c>
      <c r="F16" s="12"/>
      <c r="G16" s="5">
        <v>3</v>
      </c>
      <c r="H16" s="1" t="s">
        <v>133</v>
      </c>
      <c r="I16" s="1">
        <v>1.73</v>
      </c>
      <c r="J16" s="6">
        <v>25801.104599999999</v>
      </c>
      <c r="L16" s="1" t="s">
        <v>133</v>
      </c>
      <c r="M16">
        <f t="shared" si="0"/>
        <v>2608.2328999999954</v>
      </c>
      <c r="N16">
        <f t="shared" si="1"/>
        <v>3189.4929000000011</v>
      </c>
      <c r="O16">
        <f t="shared" si="2"/>
        <v>2.0049948953277202E-2</v>
      </c>
      <c r="R16" s="1" t="s">
        <v>133</v>
      </c>
      <c r="S16">
        <f t="shared" si="3"/>
        <v>2.0049948953277202E-2</v>
      </c>
      <c r="T16">
        <f t="shared" si="4"/>
        <v>1.5310208645345414E-4</v>
      </c>
      <c r="U16">
        <f t="shared" si="5"/>
        <v>1.7375461260907556E-3</v>
      </c>
      <c r="V16">
        <f t="shared" si="6"/>
        <v>-8.4650592460067445E-4</v>
      </c>
      <c r="W16">
        <f t="shared" si="7"/>
        <v>-3.4470306246074351E-5</v>
      </c>
      <c r="X16">
        <f t="shared" si="8"/>
        <v>4.4873867991244569E-4</v>
      </c>
      <c r="Y16">
        <f t="shared" si="9"/>
        <v>1.9792862767173893E-3</v>
      </c>
    </row>
    <row r="17" spans="1:25" ht="24">
      <c r="A17" s="1"/>
      <c r="B17" s="5">
        <v>4</v>
      </c>
      <c r="C17" s="1" t="s">
        <v>134</v>
      </c>
      <c r="D17" s="1">
        <v>2.9</v>
      </c>
      <c r="E17" s="6">
        <v>27071.864000000001</v>
      </c>
      <c r="F17" s="12"/>
      <c r="G17" s="5">
        <v>4</v>
      </c>
      <c r="H17" s="1" t="s">
        <v>134</v>
      </c>
      <c r="I17" s="1">
        <v>4.1900000000000004</v>
      </c>
      <c r="J17" s="6">
        <v>62441.607600000003</v>
      </c>
      <c r="L17" s="1" t="s">
        <v>134</v>
      </c>
      <c r="M17">
        <f t="shared" si="0"/>
        <v>3322.5385999999999</v>
      </c>
      <c r="N17">
        <f t="shared" si="1"/>
        <v>1290.9816999999966</v>
      </c>
      <c r="O17">
        <f t="shared" si="2"/>
        <v>-3.1876264911144966E-2</v>
      </c>
      <c r="R17" s="1" t="s">
        <v>134</v>
      </c>
      <c r="S17">
        <f t="shared" si="3"/>
        <v>-3.1876264911144966E-2</v>
      </c>
      <c r="T17">
        <f t="shared" si="4"/>
        <v>5.4356996709458718E-4</v>
      </c>
      <c r="U17">
        <f t="shared" si="5"/>
        <v>-1.5102726389139279E-4</v>
      </c>
      <c r="V17">
        <f t="shared" si="6"/>
        <v>-7.0433184550388087E-4</v>
      </c>
      <c r="W17">
        <f t="shared" si="7"/>
        <v>6.8458983339438929E-4</v>
      </c>
      <c r="X17">
        <f t="shared" si="8"/>
        <v>5.7268153706605083E-4</v>
      </c>
      <c r="Y17">
        <f t="shared" si="9"/>
        <v>2.1654375689857138E-4</v>
      </c>
    </row>
    <row r="18" spans="1:25" ht="24">
      <c r="A18" s="1"/>
      <c r="B18" s="5">
        <v>5</v>
      </c>
      <c r="C18" s="1" t="s">
        <v>135</v>
      </c>
      <c r="D18" s="1">
        <v>7.05</v>
      </c>
      <c r="E18" s="6">
        <v>65829.524000000005</v>
      </c>
      <c r="F18" s="12"/>
      <c r="G18" s="5">
        <v>5</v>
      </c>
      <c r="H18" s="1" t="s">
        <v>135</v>
      </c>
      <c r="I18" s="1">
        <v>21.16</v>
      </c>
      <c r="J18" s="6">
        <v>315089.21639999998</v>
      </c>
      <c r="L18" s="1" t="s">
        <v>135</v>
      </c>
      <c r="M18">
        <f t="shared" si="0"/>
        <v>1348.815300000002</v>
      </c>
      <c r="N18">
        <f t="shared" si="1"/>
        <v>3404.7290999999968</v>
      </c>
      <c r="O18">
        <f t="shared" si="2"/>
        <v>6.4551110909579126E-3</v>
      </c>
      <c r="R18" s="1" t="s">
        <v>135</v>
      </c>
      <c r="S18">
        <f>O18</f>
        <v>6.4551110909579126E-3</v>
      </c>
      <c r="T18">
        <f t="shared" si="4"/>
        <v>2.5856961366106022E-4</v>
      </c>
      <c r="U18">
        <f t="shared" si="5"/>
        <v>1.3743379450988773E-5</v>
      </c>
      <c r="V18">
        <f t="shared" si="6"/>
        <v>-9.1690551958658668E-5</v>
      </c>
      <c r="W18">
        <f t="shared" si="7"/>
        <v>1.3771813378175992E-4</v>
      </c>
      <c r="X18">
        <f t="shared" si="8"/>
        <v>2.9060903976678058E-4</v>
      </c>
      <c r="Y18">
        <f t="shared" si="9"/>
        <v>3.5835096823336649E-4</v>
      </c>
    </row>
    <row r="19" spans="1:25" ht="24">
      <c r="A19" s="1"/>
      <c r="B19" s="7">
        <v>6</v>
      </c>
      <c r="C19" s="8" t="s">
        <v>136</v>
      </c>
      <c r="D19" s="8">
        <v>0.97</v>
      </c>
      <c r="E19" s="9">
        <v>9084.1514000000006</v>
      </c>
      <c r="F19" s="12"/>
      <c r="G19" s="7">
        <v>6</v>
      </c>
      <c r="H19" s="8" t="s">
        <v>136</v>
      </c>
      <c r="I19" s="8">
        <v>1.2</v>
      </c>
      <c r="J19" s="9">
        <v>17911.926200000002</v>
      </c>
      <c r="L19" s="8" t="s">
        <v>136</v>
      </c>
      <c r="M19">
        <f t="shared" si="0"/>
        <v>4961.5300999999999</v>
      </c>
      <c r="N19">
        <f t="shared" si="1"/>
        <v>9822.9934999999969</v>
      </c>
      <c r="O19">
        <f t="shared" si="2"/>
        <v>0.17528312512114455</v>
      </c>
      <c r="R19" s="8" t="s">
        <v>136</v>
      </c>
      <c r="S19">
        <f>O19</f>
        <v>0.17528312512114455</v>
      </c>
      <c r="T19">
        <f t="shared" si="4"/>
        <v>5.6055785329190268E-4</v>
      </c>
      <c r="U19">
        <f t="shared" si="5"/>
        <v>2.5626170262884719E-3</v>
      </c>
      <c r="V19">
        <f t="shared" si="6"/>
        <v>-4.7993979172806355E-3</v>
      </c>
      <c r="W19">
        <f t="shared" si="7"/>
        <v>1.5027486356406659E-3</v>
      </c>
      <c r="X19">
        <f t="shared" si="8"/>
        <v>1.1201878582031224E-3</v>
      </c>
      <c r="Y19">
        <f t="shared" si="9"/>
        <v>1.6396728719234614E-3</v>
      </c>
    </row>
    <row r="20" spans="1:25">
      <c r="B20">
        <v>0.25</v>
      </c>
      <c r="C20" s="10" t="s">
        <v>5</v>
      </c>
      <c r="D20" s="10" t="s">
        <v>4</v>
      </c>
      <c r="E20" s="10"/>
      <c r="F20" s="10"/>
      <c r="G20">
        <v>0.25</v>
      </c>
      <c r="H20" s="10" t="s">
        <v>5</v>
      </c>
      <c r="I20" s="10" t="s">
        <v>6</v>
      </c>
      <c r="J20" s="10"/>
    </row>
    <row r="21" spans="1:25">
      <c r="B21" s="2"/>
      <c r="C21" s="3" t="s">
        <v>0</v>
      </c>
      <c r="D21" s="3" t="s">
        <v>1</v>
      </c>
      <c r="E21" s="4" t="s">
        <v>2</v>
      </c>
      <c r="G21" s="2"/>
      <c r="H21" s="3" t="s">
        <v>0</v>
      </c>
      <c r="I21" s="3" t="s">
        <v>1</v>
      </c>
      <c r="J21" s="4" t="s">
        <v>2</v>
      </c>
    </row>
    <row r="22" spans="1:25" ht="24">
      <c r="B22" s="5">
        <v>1</v>
      </c>
      <c r="C22" s="1" t="s">
        <v>131</v>
      </c>
      <c r="D22" s="1">
        <v>0.03</v>
      </c>
      <c r="E22" s="6">
        <v>226.82390000000001</v>
      </c>
      <c r="G22" s="5">
        <v>1</v>
      </c>
      <c r="H22" s="1" t="s">
        <v>131</v>
      </c>
      <c r="I22" s="1">
        <v>3.49</v>
      </c>
      <c r="J22" s="6">
        <v>57803.500999999997</v>
      </c>
    </row>
    <row r="23" spans="1:25" ht="24">
      <c r="B23" s="5">
        <v>2</v>
      </c>
      <c r="C23" s="1" t="s">
        <v>132</v>
      </c>
      <c r="D23" s="1">
        <v>0.06</v>
      </c>
      <c r="E23" s="6">
        <v>466.05020000000002</v>
      </c>
      <c r="G23" s="5">
        <v>2</v>
      </c>
      <c r="H23" s="1" t="s">
        <v>132</v>
      </c>
      <c r="I23" s="1">
        <v>1.03</v>
      </c>
      <c r="J23" s="6">
        <v>17123.865099999999</v>
      </c>
    </row>
    <row r="24" spans="1:25" ht="24">
      <c r="B24" s="5">
        <v>3</v>
      </c>
      <c r="C24" s="1" t="s">
        <v>133</v>
      </c>
      <c r="D24" s="1">
        <v>7.91</v>
      </c>
      <c r="E24" s="6">
        <v>58820.623899999999</v>
      </c>
      <c r="G24" s="5">
        <v>3</v>
      </c>
      <c r="H24" s="1" t="s">
        <v>133</v>
      </c>
      <c r="I24" s="1">
        <v>1.75</v>
      </c>
      <c r="J24" s="6">
        <v>28990.5975</v>
      </c>
    </row>
    <row r="25" spans="1:25" ht="24">
      <c r="B25" s="5">
        <v>4</v>
      </c>
      <c r="C25" s="1" t="s">
        <v>134</v>
      </c>
      <c r="D25" s="1">
        <v>4.08</v>
      </c>
      <c r="E25" s="6">
        <v>30394.402600000001</v>
      </c>
      <c r="G25" s="5">
        <v>4</v>
      </c>
      <c r="H25" s="1" t="s">
        <v>134</v>
      </c>
      <c r="I25" s="1">
        <v>3.84</v>
      </c>
      <c r="J25" s="6">
        <v>63732.5893</v>
      </c>
    </row>
    <row r="26" spans="1:25" ht="24">
      <c r="B26" s="5">
        <v>5</v>
      </c>
      <c r="C26" s="1" t="s">
        <v>135</v>
      </c>
      <c r="D26" s="1">
        <v>9.0299999999999994</v>
      </c>
      <c r="E26" s="6">
        <v>67178.339300000007</v>
      </c>
      <c r="G26" s="5">
        <v>5</v>
      </c>
      <c r="H26" s="1" t="s">
        <v>135</v>
      </c>
      <c r="I26" s="1">
        <v>19.21</v>
      </c>
      <c r="J26" s="6">
        <v>318493.94549999997</v>
      </c>
    </row>
    <row r="27" spans="1:25" ht="24">
      <c r="B27" s="7">
        <v>6</v>
      </c>
      <c r="C27" s="8" t="s">
        <v>136</v>
      </c>
      <c r="D27" s="8">
        <v>1.89</v>
      </c>
      <c r="E27" s="9">
        <v>14045.681500000001</v>
      </c>
      <c r="G27" s="7">
        <v>6</v>
      </c>
      <c r="H27" s="8" t="s">
        <v>136</v>
      </c>
      <c r="I27" s="8">
        <v>1.67</v>
      </c>
      <c r="J27" s="9">
        <v>27734.919699999999</v>
      </c>
    </row>
    <row r="28" spans="1:25">
      <c r="B28">
        <v>0.5</v>
      </c>
      <c r="C28" s="10" t="s">
        <v>3</v>
      </c>
      <c r="D28" s="10" t="s">
        <v>4</v>
      </c>
      <c r="G28">
        <v>0.5</v>
      </c>
      <c r="H28" s="10" t="s">
        <v>3</v>
      </c>
      <c r="I28" s="10" t="s">
        <v>6</v>
      </c>
    </row>
    <row r="29" spans="1:25">
      <c r="B29" s="2"/>
      <c r="C29" s="3" t="s">
        <v>0</v>
      </c>
      <c r="D29" s="3" t="s">
        <v>1</v>
      </c>
      <c r="E29" s="4" t="s">
        <v>2</v>
      </c>
      <c r="G29" s="2"/>
      <c r="H29" s="3" t="s">
        <v>0</v>
      </c>
      <c r="I29" s="3" t="s">
        <v>1</v>
      </c>
      <c r="J29" s="4" t="s">
        <v>2</v>
      </c>
      <c r="L29" s="3"/>
      <c r="M29" t="s">
        <v>4</v>
      </c>
      <c r="N29" t="s">
        <v>6</v>
      </c>
      <c r="O29" t="s">
        <v>36</v>
      </c>
    </row>
    <row r="30" spans="1:25" ht="24">
      <c r="B30" s="5">
        <v>1</v>
      </c>
      <c r="C30" s="1" t="s">
        <v>131</v>
      </c>
      <c r="D30" s="1">
        <v>0.05</v>
      </c>
      <c r="E30" s="6">
        <v>187.93790000000001</v>
      </c>
      <c r="G30" s="5">
        <v>1</v>
      </c>
      <c r="H30" s="1" t="s">
        <v>131</v>
      </c>
      <c r="I30" s="1">
        <v>4.25</v>
      </c>
      <c r="J30" s="6">
        <v>53151.564899999998</v>
      </c>
      <c r="L30" s="1" t="s">
        <v>131</v>
      </c>
      <c r="M30">
        <f t="shared" ref="M30:M35" si="10">(E38-E30)</f>
        <v>-18.80510000000001</v>
      </c>
      <c r="N30">
        <f t="shared" ref="N30:N35" si="11">(J38-J30)</f>
        <v>15.071600000002945</v>
      </c>
      <c r="O30">
        <f t="shared" ref="O30:O35" si="12">(N30-M30)/J38</f>
        <v>6.3717967187943054E-4</v>
      </c>
    </row>
    <row r="31" spans="1:25" ht="24">
      <c r="B31" s="5">
        <v>2</v>
      </c>
      <c r="C31" s="1" t="s">
        <v>132</v>
      </c>
      <c r="D31" s="1">
        <v>0.1</v>
      </c>
      <c r="E31" s="6">
        <v>384.07440000000003</v>
      </c>
      <c r="G31" s="5">
        <v>2</v>
      </c>
      <c r="H31" s="1" t="s">
        <v>132</v>
      </c>
      <c r="I31" s="1">
        <v>1.01</v>
      </c>
      <c r="J31" s="6">
        <v>12586.2503</v>
      </c>
      <c r="L31" s="1" t="s">
        <v>132</v>
      </c>
      <c r="M31">
        <f t="shared" si="10"/>
        <v>-11.07650000000001</v>
      </c>
      <c r="N31">
        <f t="shared" si="11"/>
        <v>-7.7014999999992142</v>
      </c>
      <c r="O31">
        <f t="shared" si="12"/>
        <v>2.6831394095325173E-4</v>
      </c>
    </row>
    <row r="32" spans="1:25" ht="24">
      <c r="B32" s="5">
        <v>3</v>
      </c>
      <c r="C32" s="1" t="s">
        <v>133</v>
      </c>
      <c r="D32" s="1">
        <v>14.01</v>
      </c>
      <c r="E32" s="6">
        <v>53890.150800000003</v>
      </c>
      <c r="G32" s="5">
        <v>3</v>
      </c>
      <c r="H32" s="1" t="s">
        <v>133</v>
      </c>
      <c r="I32" s="1">
        <v>1.77</v>
      </c>
      <c r="J32" s="6">
        <v>22141.9215</v>
      </c>
      <c r="L32" s="1" t="s">
        <v>133</v>
      </c>
      <c r="M32">
        <f t="shared" si="10"/>
        <v>-2.5696000000025379</v>
      </c>
      <c r="N32">
        <f t="shared" si="11"/>
        <v>0.82049999999799184</v>
      </c>
      <c r="O32">
        <f t="shared" si="12"/>
        <v>1.5310208645345414E-4</v>
      </c>
    </row>
    <row r="33" spans="2:15" ht="24">
      <c r="B33" s="5">
        <v>4</v>
      </c>
      <c r="C33" s="1" t="s">
        <v>134</v>
      </c>
      <c r="D33" s="1">
        <v>6.06</v>
      </c>
      <c r="E33" s="6">
        <v>23327.480100000001</v>
      </c>
      <c r="G33" s="5">
        <v>4</v>
      </c>
      <c r="H33" s="1" t="s">
        <v>134</v>
      </c>
      <c r="I33" s="1">
        <v>4.91</v>
      </c>
      <c r="J33" s="6">
        <v>61441.7592</v>
      </c>
      <c r="L33" s="1" t="s">
        <v>134</v>
      </c>
      <c r="M33">
        <f t="shared" si="10"/>
        <v>-5.2567999999992026</v>
      </c>
      <c r="N33">
        <f t="shared" si="11"/>
        <v>28.156399999999849</v>
      </c>
      <c r="O33">
        <f t="shared" si="12"/>
        <v>5.4356996709458718E-4</v>
      </c>
    </row>
    <row r="34" spans="2:15" ht="24">
      <c r="B34" s="5">
        <v>5</v>
      </c>
      <c r="C34" s="1" t="s">
        <v>135</v>
      </c>
      <c r="D34" s="1">
        <v>16.86</v>
      </c>
      <c r="E34" s="6">
        <v>64865.781900000002</v>
      </c>
      <c r="G34" s="5">
        <v>5</v>
      </c>
      <c r="H34" s="1" t="s">
        <v>135</v>
      </c>
      <c r="I34" s="1">
        <v>24.92</v>
      </c>
      <c r="J34" s="6">
        <v>311866.82490000001</v>
      </c>
      <c r="L34" s="1" t="s">
        <v>135</v>
      </c>
      <c r="M34">
        <f t="shared" si="10"/>
        <v>-40.368200000004435</v>
      </c>
      <c r="N34">
        <f t="shared" si="11"/>
        <v>40.281499999982771</v>
      </c>
      <c r="O34">
        <f t="shared" si="12"/>
        <v>2.5856961366106022E-4</v>
      </c>
    </row>
    <row r="35" spans="2:15" ht="24">
      <c r="B35" s="7">
        <v>6</v>
      </c>
      <c r="C35" s="8" t="s">
        <v>136</v>
      </c>
      <c r="D35" s="8">
        <v>1.92</v>
      </c>
      <c r="E35" s="9">
        <v>7406.0191999999997</v>
      </c>
      <c r="G35" s="7">
        <v>6</v>
      </c>
      <c r="H35" s="8" t="s">
        <v>136</v>
      </c>
      <c r="I35" s="8">
        <v>1.1399999999999999</v>
      </c>
      <c r="J35" s="9">
        <v>14326.720600000001</v>
      </c>
      <c r="L35" s="8" t="s">
        <v>136</v>
      </c>
      <c r="M35">
        <f t="shared" si="10"/>
        <v>24.675700000000688</v>
      </c>
      <c r="N35">
        <f t="shared" si="11"/>
        <v>32.724999999998545</v>
      </c>
      <c r="O35">
        <f t="shared" si="12"/>
        <v>5.6055785329190268E-4</v>
      </c>
    </row>
    <row r="36" spans="2:15">
      <c r="B36">
        <v>0.5</v>
      </c>
      <c r="C36" s="10" t="s">
        <v>5</v>
      </c>
      <c r="D36" s="10" t="s">
        <v>4</v>
      </c>
      <c r="G36">
        <v>0.5</v>
      </c>
      <c r="H36" s="10" t="s">
        <v>5</v>
      </c>
      <c r="I36" s="10" t="s">
        <v>6</v>
      </c>
    </row>
    <row r="37" spans="2:15">
      <c r="B37" s="2"/>
      <c r="C37" s="3" t="s">
        <v>0</v>
      </c>
      <c r="D37" s="3" t="s">
        <v>1</v>
      </c>
      <c r="E37" s="4" t="s">
        <v>2</v>
      </c>
      <c r="G37" s="2"/>
      <c r="H37" s="3" t="s">
        <v>0</v>
      </c>
      <c r="I37" s="3" t="s">
        <v>1</v>
      </c>
      <c r="J37" s="4" t="s">
        <v>2</v>
      </c>
    </row>
    <row r="38" spans="2:15" ht="24">
      <c r="B38" s="5">
        <v>1</v>
      </c>
      <c r="C38" s="1" t="s">
        <v>131</v>
      </c>
      <c r="D38" s="1">
        <v>0.04</v>
      </c>
      <c r="E38" s="6">
        <v>169.1328</v>
      </c>
      <c r="G38" s="5">
        <v>1</v>
      </c>
      <c r="H38" s="1" t="s">
        <v>131</v>
      </c>
      <c r="I38" s="1">
        <v>4.25</v>
      </c>
      <c r="J38" s="6">
        <v>53166.636500000001</v>
      </c>
    </row>
    <row r="39" spans="2:15" ht="24">
      <c r="B39" s="5">
        <v>2</v>
      </c>
      <c r="C39" s="1" t="s">
        <v>132</v>
      </c>
      <c r="D39" s="1">
        <v>0.1</v>
      </c>
      <c r="E39" s="6">
        <v>372.99790000000002</v>
      </c>
      <c r="G39" s="5">
        <v>2</v>
      </c>
      <c r="H39" s="1" t="s">
        <v>132</v>
      </c>
      <c r="I39" s="1">
        <v>1</v>
      </c>
      <c r="J39" s="6">
        <v>12578.5488</v>
      </c>
    </row>
    <row r="40" spans="2:15" ht="24">
      <c r="B40" s="5">
        <v>3</v>
      </c>
      <c r="C40" s="1" t="s">
        <v>133</v>
      </c>
      <c r="D40" s="1">
        <v>14.01</v>
      </c>
      <c r="E40" s="6">
        <v>53887.581200000001</v>
      </c>
      <c r="G40" s="5">
        <v>3</v>
      </c>
      <c r="H40" s="1" t="s">
        <v>133</v>
      </c>
      <c r="I40" s="1">
        <v>1.77</v>
      </c>
      <c r="J40" s="6">
        <v>22142.741999999998</v>
      </c>
    </row>
    <row r="41" spans="2:15" ht="24">
      <c r="B41" s="5">
        <v>4</v>
      </c>
      <c r="C41" s="1" t="s">
        <v>134</v>
      </c>
      <c r="D41" s="1">
        <v>6.06</v>
      </c>
      <c r="E41" s="6">
        <v>23322.223300000001</v>
      </c>
      <c r="G41" s="5">
        <v>4</v>
      </c>
      <c r="H41" s="1" t="s">
        <v>134</v>
      </c>
      <c r="I41" s="1">
        <v>4.91</v>
      </c>
      <c r="J41" s="6">
        <v>61469.9156</v>
      </c>
    </row>
    <row r="42" spans="2:15" ht="24">
      <c r="B42" s="5">
        <v>5</v>
      </c>
      <c r="C42" s="1" t="s">
        <v>135</v>
      </c>
      <c r="D42" s="1">
        <v>16.850000000000001</v>
      </c>
      <c r="E42" s="6">
        <v>64825.413699999997</v>
      </c>
      <c r="G42" s="5">
        <v>5</v>
      </c>
      <c r="H42" s="1" t="s">
        <v>135</v>
      </c>
      <c r="I42" s="1">
        <v>24.92</v>
      </c>
      <c r="J42" s="6">
        <v>311907.10639999999</v>
      </c>
    </row>
    <row r="43" spans="2:15" ht="24">
      <c r="B43" s="7">
        <v>6</v>
      </c>
      <c r="C43" s="8" t="s">
        <v>136</v>
      </c>
      <c r="D43" s="8">
        <v>1.93</v>
      </c>
      <c r="E43" s="9">
        <v>7430.6949000000004</v>
      </c>
      <c r="G43" s="7">
        <v>6</v>
      </c>
      <c r="H43" s="8" t="s">
        <v>136</v>
      </c>
      <c r="I43" s="8">
        <v>1.1499999999999999</v>
      </c>
      <c r="J43" s="9">
        <v>14359.445599999999</v>
      </c>
    </row>
    <row r="44" spans="2:15">
      <c r="B44">
        <v>0.75</v>
      </c>
      <c r="C44" s="10" t="s">
        <v>3</v>
      </c>
      <c r="D44" s="10" t="s">
        <v>4</v>
      </c>
      <c r="G44">
        <v>0.75</v>
      </c>
      <c r="H44" s="10" t="s">
        <v>3</v>
      </c>
      <c r="I44" s="10" t="s">
        <v>6</v>
      </c>
    </row>
    <row r="45" spans="2:15">
      <c r="B45" s="2"/>
      <c r="C45" s="3" t="s">
        <v>0</v>
      </c>
      <c r="D45" s="3" t="s">
        <v>1</v>
      </c>
      <c r="E45" s="4" t="s">
        <v>2</v>
      </c>
      <c r="G45" s="2"/>
      <c r="H45" s="3" t="s">
        <v>0</v>
      </c>
      <c r="I45" s="3" t="s">
        <v>1</v>
      </c>
      <c r="J45" s="4" t="s">
        <v>2</v>
      </c>
      <c r="L45" s="3"/>
      <c r="M45" t="s">
        <v>4</v>
      </c>
      <c r="N45" t="s">
        <v>6</v>
      </c>
      <c r="O45" t="s">
        <v>36</v>
      </c>
    </row>
    <row r="46" spans="2:15" ht="24">
      <c r="B46" s="5">
        <v>1</v>
      </c>
      <c r="C46" s="1" t="s">
        <v>131</v>
      </c>
      <c r="D46" s="1">
        <v>0.02</v>
      </c>
      <c r="E46" s="6">
        <v>142.48220000000001</v>
      </c>
      <c r="G46" s="5">
        <v>1</v>
      </c>
      <c r="H46" s="1" t="s">
        <v>131</v>
      </c>
      <c r="I46" s="1">
        <v>4.3</v>
      </c>
      <c r="J46" s="6">
        <v>51244.1443</v>
      </c>
      <c r="L46" s="1" t="s">
        <v>131</v>
      </c>
      <c r="M46">
        <f t="shared" ref="M46:M51" si="13">(E54-E46)</f>
        <v>-4.2693000000000154</v>
      </c>
      <c r="N46">
        <f t="shared" ref="N46:N51" si="14">(J54-J46)</f>
        <v>-5.9409000000014203</v>
      </c>
      <c r="O46">
        <f t="shared" ref="O46:O51" si="15">(N46-M46)/J54</f>
        <v>-3.2624094700428256E-5</v>
      </c>
    </row>
    <row r="47" spans="2:15" ht="24">
      <c r="B47" s="5">
        <v>2</v>
      </c>
      <c r="C47" s="1" t="s">
        <v>132</v>
      </c>
      <c r="D47" s="1">
        <v>0.05</v>
      </c>
      <c r="E47" s="6">
        <v>333.92649999999998</v>
      </c>
      <c r="G47" s="5">
        <v>2</v>
      </c>
      <c r="H47" s="1" t="s">
        <v>132</v>
      </c>
      <c r="I47" s="1">
        <v>0.95</v>
      </c>
      <c r="J47" s="6">
        <v>11288.788500000001</v>
      </c>
      <c r="L47" s="1" t="s">
        <v>132</v>
      </c>
      <c r="M47">
        <f t="shared" si="13"/>
        <v>-1.3342999999999847</v>
      </c>
      <c r="N47">
        <f t="shared" si="14"/>
        <v>28.343799999998737</v>
      </c>
      <c r="O47">
        <f t="shared" si="15"/>
        <v>2.6224046174664517E-3</v>
      </c>
    </row>
    <row r="48" spans="2:15" ht="24">
      <c r="B48" s="5">
        <v>3</v>
      </c>
      <c r="C48" s="1" t="s">
        <v>133</v>
      </c>
      <c r="D48" s="1">
        <v>7.22</v>
      </c>
      <c r="E48" s="6">
        <v>51813.633999999998</v>
      </c>
      <c r="G48" s="5">
        <v>3</v>
      </c>
      <c r="H48" s="1" t="s">
        <v>133</v>
      </c>
      <c r="I48" s="1">
        <v>1.65</v>
      </c>
      <c r="J48" s="6">
        <v>19673.4974</v>
      </c>
      <c r="L48" s="1" t="s">
        <v>133</v>
      </c>
      <c r="M48">
        <f t="shared" si="13"/>
        <v>1.0869000000020606</v>
      </c>
      <c r="N48">
        <f t="shared" si="14"/>
        <v>35.331900000001042</v>
      </c>
      <c r="O48">
        <f t="shared" si="15"/>
        <v>1.7375461260907556E-3</v>
      </c>
    </row>
    <row r="49" spans="2:15" ht="24">
      <c r="B49" s="5">
        <v>4</v>
      </c>
      <c r="C49" s="1" t="s">
        <v>134</v>
      </c>
      <c r="D49" s="1">
        <v>2.9</v>
      </c>
      <c r="E49" s="6">
        <v>20789.821199999998</v>
      </c>
      <c r="G49" s="5">
        <v>4</v>
      </c>
      <c r="H49" s="1" t="s">
        <v>134</v>
      </c>
      <c r="I49" s="1">
        <v>5.07</v>
      </c>
      <c r="J49" s="6">
        <v>60423.6538</v>
      </c>
      <c r="L49" s="1" t="s">
        <v>134</v>
      </c>
      <c r="M49">
        <f t="shared" si="13"/>
        <v>-0.93439999999827705</v>
      </c>
      <c r="N49">
        <f t="shared" si="14"/>
        <v>-10.058499999999185</v>
      </c>
      <c r="O49">
        <f t="shared" si="15"/>
        <v>-1.5102726389139279E-4</v>
      </c>
    </row>
    <row r="50" spans="2:15" ht="24">
      <c r="B50" s="5">
        <v>5</v>
      </c>
      <c r="C50" s="1" t="s">
        <v>135</v>
      </c>
      <c r="D50" s="1">
        <v>8.8699999999999992</v>
      </c>
      <c r="E50" s="6">
        <v>63692.277000000002</v>
      </c>
      <c r="G50" s="5">
        <v>5</v>
      </c>
      <c r="H50" s="1" t="s">
        <v>135</v>
      </c>
      <c r="I50" s="1">
        <v>25.95</v>
      </c>
      <c r="J50" s="6">
        <v>309171.23700000002</v>
      </c>
      <c r="L50" s="1" t="s">
        <v>135</v>
      </c>
      <c r="M50">
        <f t="shared" si="13"/>
        <v>6.1103000000002794</v>
      </c>
      <c r="N50">
        <f t="shared" si="14"/>
        <v>10.359499999962281</v>
      </c>
      <c r="O50">
        <f t="shared" si="15"/>
        <v>1.3743379450988773E-5</v>
      </c>
    </row>
    <row r="51" spans="2:15" ht="24">
      <c r="B51" s="7">
        <v>6</v>
      </c>
      <c r="C51" s="8" t="s">
        <v>136</v>
      </c>
      <c r="D51" s="8">
        <v>0.94</v>
      </c>
      <c r="E51" s="9">
        <v>6777.8672999999999</v>
      </c>
      <c r="G51" s="7">
        <v>6</v>
      </c>
      <c r="H51" s="8" t="s">
        <v>136</v>
      </c>
      <c r="I51" s="8">
        <v>1.08</v>
      </c>
      <c r="J51" s="9">
        <v>12904.8547</v>
      </c>
      <c r="L51" s="8" t="s">
        <v>136</v>
      </c>
      <c r="M51">
        <f t="shared" si="13"/>
        <v>-17.15099999999984</v>
      </c>
      <c r="N51">
        <f t="shared" si="14"/>
        <v>15.960100000000239</v>
      </c>
      <c r="O51">
        <f t="shared" si="15"/>
        <v>2.5626170262884719E-3</v>
      </c>
    </row>
    <row r="52" spans="2:15">
      <c r="B52">
        <v>0.75</v>
      </c>
      <c r="C52" s="10" t="s">
        <v>5</v>
      </c>
      <c r="D52" s="10" t="s">
        <v>4</v>
      </c>
      <c r="G52">
        <v>0.75</v>
      </c>
      <c r="H52" s="10" t="s">
        <v>5</v>
      </c>
      <c r="I52" s="10" t="s">
        <v>6</v>
      </c>
    </row>
    <row r="53" spans="2:15">
      <c r="B53" s="2"/>
      <c r="C53" s="3" t="s">
        <v>0</v>
      </c>
      <c r="D53" s="3" t="s">
        <v>1</v>
      </c>
      <c r="E53" s="4" t="s">
        <v>2</v>
      </c>
      <c r="G53" s="2"/>
      <c r="H53" s="3" t="s">
        <v>0</v>
      </c>
      <c r="I53" s="3" t="s">
        <v>1</v>
      </c>
      <c r="J53" s="4" t="s">
        <v>2</v>
      </c>
    </row>
    <row r="54" spans="2:15" ht="24">
      <c r="B54" s="5">
        <v>1</v>
      </c>
      <c r="C54" s="1" t="s">
        <v>131</v>
      </c>
      <c r="D54" s="1">
        <v>0.02</v>
      </c>
      <c r="E54" s="6">
        <v>138.21289999999999</v>
      </c>
      <c r="G54" s="5">
        <v>1</v>
      </c>
      <c r="H54" s="1" t="s">
        <v>131</v>
      </c>
      <c r="I54" s="1">
        <v>4.3</v>
      </c>
      <c r="J54" s="6">
        <v>51238.203399999999</v>
      </c>
    </row>
    <row r="55" spans="2:15" ht="24">
      <c r="B55" s="5">
        <v>2</v>
      </c>
      <c r="C55" s="1" t="s">
        <v>132</v>
      </c>
      <c r="D55" s="1">
        <v>0.05</v>
      </c>
      <c r="E55" s="6">
        <v>332.59219999999999</v>
      </c>
      <c r="G55" s="5">
        <v>2</v>
      </c>
      <c r="H55" s="1" t="s">
        <v>132</v>
      </c>
      <c r="I55" s="1">
        <v>0.95</v>
      </c>
      <c r="J55" s="6">
        <v>11317.132299999999</v>
      </c>
    </row>
    <row r="56" spans="2:15" ht="24">
      <c r="B56" s="5">
        <v>3</v>
      </c>
      <c r="C56" s="1" t="s">
        <v>133</v>
      </c>
      <c r="D56" s="1">
        <v>7.22</v>
      </c>
      <c r="E56" s="6">
        <v>51814.7209</v>
      </c>
      <c r="G56" s="5">
        <v>3</v>
      </c>
      <c r="H56" s="1" t="s">
        <v>133</v>
      </c>
      <c r="I56" s="1">
        <v>1.65</v>
      </c>
      <c r="J56" s="6">
        <v>19708.829300000001</v>
      </c>
    </row>
    <row r="57" spans="2:15" ht="24">
      <c r="B57" s="5">
        <v>4</v>
      </c>
      <c r="C57" s="1" t="s">
        <v>134</v>
      </c>
      <c r="D57" s="1">
        <v>2.9</v>
      </c>
      <c r="E57" s="6">
        <v>20788.8868</v>
      </c>
      <c r="G57" s="5">
        <v>4</v>
      </c>
      <c r="H57" s="1" t="s">
        <v>134</v>
      </c>
      <c r="I57" s="1">
        <v>5.07</v>
      </c>
      <c r="J57" s="6">
        <v>60413.595300000001</v>
      </c>
    </row>
    <row r="58" spans="2:15" ht="24">
      <c r="B58" s="5">
        <v>5</v>
      </c>
      <c r="C58" s="1" t="s">
        <v>135</v>
      </c>
      <c r="D58" s="1">
        <v>8.8800000000000008</v>
      </c>
      <c r="E58" s="6">
        <v>63698.387300000002</v>
      </c>
      <c r="G58" s="5">
        <v>5</v>
      </c>
      <c r="H58" s="1" t="s">
        <v>135</v>
      </c>
      <c r="I58" s="1">
        <v>25.94</v>
      </c>
      <c r="J58" s="6">
        <v>309181.59649999999</v>
      </c>
    </row>
    <row r="59" spans="2:15" ht="24">
      <c r="B59" s="7">
        <v>6</v>
      </c>
      <c r="C59" s="8" t="s">
        <v>136</v>
      </c>
      <c r="D59" s="8">
        <v>0.94</v>
      </c>
      <c r="E59" s="9">
        <v>6760.7163</v>
      </c>
      <c r="G59" s="7">
        <v>6</v>
      </c>
      <c r="H59" s="8" t="s">
        <v>136</v>
      </c>
      <c r="I59" s="8">
        <v>1.08</v>
      </c>
      <c r="J59" s="9">
        <v>12920.8148</v>
      </c>
    </row>
    <row r="60" spans="2:15">
      <c r="B60">
        <v>1</v>
      </c>
      <c r="C60" s="10" t="s">
        <v>3</v>
      </c>
      <c r="D60" s="10" t="s">
        <v>4</v>
      </c>
      <c r="G60">
        <v>1</v>
      </c>
      <c r="H60" s="10" t="s">
        <v>3</v>
      </c>
      <c r="I60" s="10" t="s">
        <v>6</v>
      </c>
    </row>
    <row r="61" spans="2:15">
      <c r="B61" s="2"/>
      <c r="C61" s="3" t="s">
        <v>0</v>
      </c>
      <c r="D61" s="3" t="s">
        <v>1</v>
      </c>
      <c r="E61" s="4" t="s">
        <v>2</v>
      </c>
      <c r="G61" s="2"/>
      <c r="H61" s="3" t="s">
        <v>0</v>
      </c>
      <c r="I61" s="3" t="s">
        <v>1</v>
      </c>
      <c r="J61" s="4" t="s">
        <v>2</v>
      </c>
      <c r="L61" s="3"/>
      <c r="M61" t="s">
        <v>4</v>
      </c>
      <c r="N61" t="s">
        <v>6</v>
      </c>
      <c r="O61" t="s">
        <v>36</v>
      </c>
    </row>
    <row r="62" spans="2:15" ht="24">
      <c r="B62" s="5">
        <v>1</v>
      </c>
      <c r="C62" s="1" t="s">
        <v>131</v>
      </c>
      <c r="D62" s="1">
        <v>0.02</v>
      </c>
      <c r="E62" s="6">
        <v>144.81559999999999</v>
      </c>
      <c r="G62" s="5">
        <v>1</v>
      </c>
      <c r="H62" s="1" t="s">
        <v>131</v>
      </c>
      <c r="I62" s="1">
        <v>4.79</v>
      </c>
      <c r="J62" s="6">
        <v>49756.296999999999</v>
      </c>
      <c r="L62" s="1" t="s">
        <v>131</v>
      </c>
      <c r="M62">
        <f t="shared" ref="M62:M67" si="16">(E70-E62)</f>
        <v>1.6456000000000017</v>
      </c>
      <c r="N62">
        <f t="shared" ref="N62:N67" si="17">(J70-J62)</f>
        <v>10.417600000000675</v>
      </c>
      <c r="O62">
        <f t="shared" ref="O62:O67" si="18">(N62-M62)/J70</f>
        <v>1.7626238883771271E-4</v>
      </c>
    </row>
    <row r="63" spans="2:15" ht="24">
      <c r="B63" s="5">
        <v>2</v>
      </c>
      <c r="C63" s="1" t="s">
        <v>132</v>
      </c>
      <c r="D63" s="1">
        <v>0.05</v>
      </c>
      <c r="E63" s="6">
        <v>331.35430000000002</v>
      </c>
      <c r="G63" s="5">
        <v>2</v>
      </c>
      <c r="H63" s="1" t="s">
        <v>132</v>
      </c>
      <c r="I63" s="1">
        <v>1.02</v>
      </c>
      <c r="J63" s="6">
        <v>10552.516799999999</v>
      </c>
      <c r="L63" s="1" t="s">
        <v>132</v>
      </c>
      <c r="M63">
        <f t="shared" si="16"/>
        <v>-8.7250999999999976</v>
      </c>
      <c r="N63">
        <f t="shared" si="17"/>
        <v>-11.073099999999613</v>
      </c>
      <c r="O63">
        <f t="shared" si="18"/>
        <v>-2.2273988903432794E-4</v>
      </c>
    </row>
    <row r="64" spans="2:15" ht="24">
      <c r="B64" s="5">
        <v>3</v>
      </c>
      <c r="C64" s="1" t="s">
        <v>133</v>
      </c>
      <c r="D64" s="1">
        <v>7.95</v>
      </c>
      <c r="E64" s="6">
        <v>50361.815399999999</v>
      </c>
      <c r="G64" s="5">
        <v>3</v>
      </c>
      <c r="H64" s="1" t="s">
        <v>133</v>
      </c>
      <c r="I64" s="1">
        <v>1.75</v>
      </c>
      <c r="J64" s="6">
        <v>18194.253799999999</v>
      </c>
      <c r="L64" s="1" t="s">
        <v>133</v>
      </c>
      <c r="M64">
        <f t="shared" si="16"/>
        <v>1.0437999999994645</v>
      </c>
      <c r="N64">
        <f t="shared" si="17"/>
        <v>-14.345599999996921</v>
      </c>
      <c r="O64">
        <f t="shared" si="18"/>
        <v>-8.4650592460067445E-4</v>
      </c>
    </row>
    <row r="65" spans="2:15" ht="24">
      <c r="B65" s="5">
        <v>4</v>
      </c>
      <c r="C65" s="1" t="s">
        <v>134</v>
      </c>
      <c r="D65" s="1">
        <v>3.04</v>
      </c>
      <c r="E65" s="6">
        <v>19269.597900000001</v>
      </c>
      <c r="G65" s="5">
        <v>4</v>
      </c>
      <c r="H65" s="1" t="s">
        <v>134</v>
      </c>
      <c r="I65" s="1">
        <v>5.73</v>
      </c>
      <c r="J65" s="6">
        <v>59592.994400000003</v>
      </c>
      <c r="L65" s="1" t="s">
        <v>134</v>
      </c>
      <c r="M65">
        <f t="shared" si="16"/>
        <v>12.927100000000792</v>
      </c>
      <c r="N65">
        <f t="shared" si="17"/>
        <v>-29.0257000000056</v>
      </c>
      <c r="O65">
        <f t="shared" si="18"/>
        <v>-7.0433184550388087E-4</v>
      </c>
    </row>
    <row r="66" spans="2:15" ht="24">
      <c r="B66" s="5">
        <v>5</v>
      </c>
      <c r="C66" s="1" t="s">
        <v>135</v>
      </c>
      <c r="D66" s="1">
        <v>9.92</v>
      </c>
      <c r="E66" s="6">
        <v>62899.558400000002</v>
      </c>
      <c r="G66" s="5">
        <v>5</v>
      </c>
      <c r="H66" s="1" t="s">
        <v>135</v>
      </c>
      <c r="I66" s="1">
        <v>29.55</v>
      </c>
      <c r="J66" s="6">
        <v>307162.89230000001</v>
      </c>
      <c r="L66" s="1" t="s">
        <v>135</v>
      </c>
      <c r="M66">
        <f t="shared" si="16"/>
        <v>-20.211200000005192</v>
      </c>
      <c r="N66">
        <f t="shared" si="17"/>
        <v>-48.370700000028592</v>
      </c>
      <c r="O66">
        <f t="shared" si="18"/>
        <v>-9.1690551958658668E-5</v>
      </c>
    </row>
    <row r="67" spans="2:15" ht="24">
      <c r="B67" s="7">
        <v>6</v>
      </c>
      <c r="C67" s="8" t="s">
        <v>136</v>
      </c>
      <c r="D67" s="8">
        <v>1.01</v>
      </c>
      <c r="E67" s="9">
        <v>6426.8765999999996</v>
      </c>
      <c r="G67" s="7">
        <v>6</v>
      </c>
      <c r="H67" s="8" t="s">
        <v>136</v>
      </c>
      <c r="I67" s="8">
        <v>1.17</v>
      </c>
      <c r="J67" s="9">
        <v>12182.0206</v>
      </c>
      <c r="L67" s="8" t="s">
        <v>136</v>
      </c>
      <c r="M67">
        <f t="shared" si="16"/>
        <v>44.007100000000719</v>
      </c>
      <c r="N67">
        <f t="shared" si="17"/>
        <v>-14.390199999999822</v>
      </c>
      <c r="O67">
        <f t="shared" si="18"/>
        <v>-4.7993979172806355E-3</v>
      </c>
    </row>
    <row r="68" spans="2:15">
      <c r="B68">
        <v>1</v>
      </c>
      <c r="C68" s="10" t="s">
        <v>5</v>
      </c>
      <c r="D68" s="10" t="s">
        <v>4</v>
      </c>
      <c r="G68">
        <v>1</v>
      </c>
      <c r="H68" s="10" t="s">
        <v>5</v>
      </c>
      <c r="I68" s="10" t="s">
        <v>6</v>
      </c>
    </row>
    <row r="69" spans="2:15">
      <c r="B69" s="2"/>
      <c r="C69" s="3" t="s">
        <v>0</v>
      </c>
      <c r="D69" s="3" t="s">
        <v>1</v>
      </c>
      <c r="E69" s="4" t="s">
        <v>2</v>
      </c>
      <c r="G69" s="2"/>
      <c r="H69" s="3" t="s">
        <v>0</v>
      </c>
      <c r="I69" s="3" t="s">
        <v>1</v>
      </c>
      <c r="J69" s="4" t="s">
        <v>2</v>
      </c>
    </row>
    <row r="70" spans="2:15" ht="24">
      <c r="B70" s="5">
        <v>1</v>
      </c>
      <c r="C70" s="1" t="s">
        <v>131</v>
      </c>
      <c r="D70" s="1">
        <v>0.02</v>
      </c>
      <c r="E70" s="6">
        <v>146.46119999999999</v>
      </c>
      <c r="G70" s="5">
        <v>1</v>
      </c>
      <c r="H70" s="1" t="s">
        <v>131</v>
      </c>
      <c r="I70" s="1">
        <v>4.79</v>
      </c>
      <c r="J70" s="6">
        <v>49766.714599999999</v>
      </c>
    </row>
    <row r="71" spans="2:15" ht="24">
      <c r="B71" s="5">
        <v>2</v>
      </c>
      <c r="C71" s="1" t="s">
        <v>132</v>
      </c>
      <c r="D71" s="1">
        <v>0.05</v>
      </c>
      <c r="E71" s="6">
        <v>322.62920000000003</v>
      </c>
      <c r="G71" s="5">
        <v>2</v>
      </c>
      <c r="H71" s="1" t="s">
        <v>132</v>
      </c>
      <c r="I71" s="1">
        <v>1.01</v>
      </c>
      <c r="J71" s="6">
        <v>10541.4437</v>
      </c>
    </row>
    <row r="72" spans="2:15" ht="24">
      <c r="B72" s="5">
        <v>3</v>
      </c>
      <c r="C72" s="1" t="s">
        <v>133</v>
      </c>
      <c r="D72" s="1">
        <v>7.94</v>
      </c>
      <c r="E72" s="6">
        <v>50362.859199999999</v>
      </c>
      <c r="G72" s="5">
        <v>3</v>
      </c>
      <c r="H72" s="1" t="s">
        <v>133</v>
      </c>
      <c r="I72" s="1">
        <v>1.75</v>
      </c>
      <c r="J72" s="6">
        <v>18179.908200000002</v>
      </c>
    </row>
    <row r="73" spans="2:15" ht="24">
      <c r="B73" s="5">
        <v>4</v>
      </c>
      <c r="C73" s="1" t="s">
        <v>134</v>
      </c>
      <c r="D73" s="1">
        <v>3.04</v>
      </c>
      <c r="E73" s="6">
        <v>19282.525000000001</v>
      </c>
      <c r="G73" s="5">
        <v>4</v>
      </c>
      <c r="H73" s="1" t="s">
        <v>134</v>
      </c>
      <c r="I73" s="1">
        <v>5.73</v>
      </c>
      <c r="J73" s="6">
        <v>59563.968699999998</v>
      </c>
    </row>
    <row r="74" spans="2:15" ht="24">
      <c r="B74" s="5">
        <v>5</v>
      </c>
      <c r="C74" s="1" t="s">
        <v>135</v>
      </c>
      <c r="D74" s="1">
        <v>9.92</v>
      </c>
      <c r="E74" s="6">
        <v>62879.347199999997</v>
      </c>
      <c r="G74" s="5">
        <v>5</v>
      </c>
      <c r="H74" s="1" t="s">
        <v>135</v>
      </c>
      <c r="I74" s="1">
        <v>29.55</v>
      </c>
      <c r="J74" s="6">
        <v>307114.52159999998</v>
      </c>
    </row>
    <row r="75" spans="2:15" ht="24">
      <c r="B75" s="7">
        <v>6</v>
      </c>
      <c r="C75" s="8" t="s">
        <v>136</v>
      </c>
      <c r="D75" s="8">
        <v>1.02</v>
      </c>
      <c r="E75" s="9">
        <v>6470.8837000000003</v>
      </c>
      <c r="G75" s="7">
        <v>6</v>
      </c>
      <c r="H75" s="8" t="s">
        <v>136</v>
      </c>
      <c r="I75" s="8">
        <v>1.17</v>
      </c>
      <c r="J75" s="9">
        <v>12167.6304</v>
      </c>
    </row>
    <row r="76" spans="2:15">
      <c r="B76">
        <v>1.25</v>
      </c>
      <c r="C76" s="10" t="s">
        <v>3</v>
      </c>
      <c r="D76" s="10" t="s">
        <v>4</v>
      </c>
      <c r="G76">
        <v>1.25</v>
      </c>
      <c r="H76" s="10" t="s">
        <v>3</v>
      </c>
      <c r="I76" s="10" t="s">
        <v>6</v>
      </c>
    </row>
    <row r="77" spans="2:15">
      <c r="B77" s="2"/>
      <c r="C77" s="3" t="s">
        <v>0</v>
      </c>
      <c r="D77" s="3" t="s">
        <v>1</v>
      </c>
      <c r="E77" s="4" t="s">
        <v>2</v>
      </c>
      <c r="G77" s="2"/>
      <c r="H77" s="3" t="s">
        <v>0</v>
      </c>
      <c r="I77" s="3" t="s">
        <v>1</v>
      </c>
      <c r="J77" s="4" t="s">
        <v>2</v>
      </c>
      <c r="L77" s="3"/>
      <c r="M77" t="s">
        <v>4</v>
      </c>
      <c r="N77" t="s">
        <v>6</v>
      </c>
      <c r="O77" t="s">
        <v>36</v>
      </c>
    </row>
    <row r="78" spans="2:15" ht="24">
      <c r="B78" s="5">
        <v>1</v>
      </c>
      <c r="C78" s="1" t="s">
        <v>131</v>
      </c>
      <c r="D78" s="1">
        <v>0.02</v>
      </c>
      <c r="E78" s="6">
        <v>130.46430000000001</v>
      </c>
      <c r="G78" s="5">
        <v>1</v>
      </c>
      <c r="H78" s="1" t="s">
        <v>131</v>
      </c>
      <c r="I78" s="1">
        <v>4.8499999999999996</v>
      </c>
      <c r="J78" s="6">
        <v>48786.656499999997</v>
      </c>
      <c r="L78" s="1" t="s">
        <v>131</v>
      </c>
      <c r="M78">
        <f t="shared" ref="M78:M83" si="19">(E86-E78)</f>
        <v>5.0189000000000021</v>
      </c>
      <c r="N78">
        <f t="shared" ref="N78:N83" si="20">(J86-J78)</f>
        <v>-14.365799999999581</v>
      </c>
      <c r="O78">
        <f t="shared" ref="O78:O83" si="21">(N78-M78)/J86</f>
        <v>-3.9745313828369318E-4</v>
      </c>
    </row>
    <row r="79" spans="2:15" ht="24">
      <c r="B79" s="5">
        <v>2</v>
      </c>
      <c r="C79" s="1" t="s">
        <v>132</v>
      </c>
      <c r="D79" s="1">
        <v>0.05</v>
      </c>
      <c r="E79" s="6">
        <v>315.29320000000001</v>
      </c>
      <c r="G79" s="5">
        <v>2</v>
      </c>
      <c r="H79" s="1" t="s">
        <v>132</v>
      </c>
      <c r="I79" s="1">
        <v>1.01</v>
      </c>
      <c r="J79" s="6">
        <v>10130.8433</v>
      </c>
      <c r="L79" s="1" t="s">
        <v>132</v>
      </c>
      <c r="M79">
        <f t="shared" si="19"/>
        <v>-6.9712999999999852</v>
      </c>
      <c r="N79">
        <f t="shared" si="20"/>
        <v>-1.0663000000004104</v>
      </c>
      <c r="O79">
        <f t="shared" si="21"/>
        <v>5.8293484644327063E-4</v>
      </c>
    </row>
    <row r="80" spans="2:15" ht="24">
      <c r="B80" s="5">
        <v>3</v>
      </c>
      <c r="C80" s="1" t="s">
        <v>133</v>
      </c>
      <c r="D80" s="1">
        <v>7.94</v>
      </c>
      <c r="E80" s="6">
        <v>49302.132799999999</v>
      </c>
      <c r="G80" s="5">
        <v>3</v>
      </c>
      <c r="H80" s="1" t="s">
        <v>133</v>
      </c>
      <c r="I80" s="1">
        <v>1.72</v>
      </c>
      <c r="J80" s="6">
        <v>17325.854299999999</v>
      </c>
      <c r="L80" s="1" t="s">
        <v>133</v>
      </c>
      <c r="M80">
        <f t="shared" si="19"/>
        <v>5.6016000000017812</v>
      </c>
      <c r="N80">
        <f t="shared" si="20"/>
        <v>5.0041999999994005</v>
      </c>
      <c r="O80">
        <f t="shared" si="21"/>
        <v>-3.4470306246074351E-5</v>
      </c>
    </row>
    <row r="81" spans="2:15" ht="24">
      <c r="B81" s="5">
        <v>4</v>
      </c>
      <c r="C81" s="1" t="s">
        <v>134</v>
      </c>
      <c r="D81" s="1">
        <v>2.96</v>
      </c>
      <c r="E81" s="6">
        <v>18360.647400000002</v>
      </c>
      <c r="G81" s="5">
        <v>4</v>
      </c>
      <c r="H81" s="1" t="s">
        <v>134</v>
      </c>
      <c r="I81" s="1">
        <v>5.86</v>
      </c>
      <c r="J81" s="6">
        <v>58980.995000000003</v>
      </c>
      <c r="L81" s="1" t="s">
        <v>134</v>
      </c>
      <c r="M81">
        <f t="shared" si="19"/>
        <v>0.94779999999809661</v>
      </c>
      <c r="N81">
        <f t="shared" si="20"/>
        <v>41.35389999999461</v>
      </c>
      <c r="O81">
        <f t="shared" si="21"/>
        <v>6.8458983339438929E-4</v>
      </c>
    </row>
    <row r="82" spans="2:15" ht="24">
      <c r="B82" s="5">
        <v>5</v>
      </c>
      <c r="C82" s="1" t="s">
        <v>135</v>
      </c>
      <c r="D82" s="1">
        <v>10.02</v>
      </c>
      <c r="E82" s="6">
        <v>62226.286899999999</v>
      </c>
      <c r="G82" s="5">
        <v>5</v>
      </c>
      <c r="H82" s="1" t="s">
        <v>135</v>
      </c>
      <c r="I82" s="1">
        <v>30.39</v>
      </c>
      <c r="J82" s="6">
        <v>305715.33600000001</v>
      </c>
      <c r="L82" s="1" t="s">
        <v>135</v>
      </c>
      <c r="M82">
        <f t="shared" si="19"/>
        <v>6.2102000000013504</v>
      </c>
      <c r="N82">
        <f t="shared" si="20"/>
        <v>48.319399999978486</v>
      </c>
      <c r="O82">
        <f t="shared" si="21"/>
        <v>1.3771813378175992E-4</v>
      </c>
    </row>
    <row r="83" spans="2:15" ht="24">
      <c r="B83" s="7">
        <v>6</v>
      </c>
      <c r="C83" s="8" t="s">
        <v>136</v>
      </c>
      <c r="D83" s="8">
        <v>1.01</v>
      </c>
      <c r="E83" s="9">
        <v>6271.1588000000002</v>
      </c>
      <c r="G83" s="7">
        <v>6</v>
      </c>
      <c r="H83" s="8" t="s">
        <v>136</v>
      </c>
      <c r="I83" s="8">
        <v>1.17</v>
      </c>
      <c r="J83" s="9">
        <v>11745.5872</v>
      </c>
      <c r="L83" s="8" t="s">
        <v>136</v>
      </c>
      <c r="M83">
        <f t="shared" si="19"/>
        <v>-14.50460000000021</v>
      </c>
      <c r="N83">
        <f t="shared" si="20"/>
        <v>3.1507999999994354</v>
      </c>
      <c r="O83">
        <f t="shared" si="21"/>
        <v>1.5027486356406659E-3</v>
      </c>
    </row>
    <row r="84" spans="2:15">
      <c r="B84">
        <v>1.25</v>
      </c>
      <c r="C84" s="10" t="s">
        <v>5</v>
      </c>
      <c r="D84" s="10" t="s">
        <v>4</v>
      </c>
      <c r="G84">
        <v>1.25</v>
      </c>
      <c r="H84" s="10" t="s">
        <v>5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</row>
    <row r="86" spans="2:15" ht="24">
      <c r="B86" s="5">
        <v>1</v>
      </c>
      <c r="C86" s="1" t="s">
        <v>131</v>
      </c>
      <c r="D86" s="1">
        <v>0.02</v>
      </c>
      <c r="E86" s="6">
        <v>135.48320000000001</v>
      </c>
      <c r="G86" s="5">
        <v>1</v>
      </c>
      <c r="H86" s="1" t="s">
        <v>131</v>
      </c>
      <c r="I86" s="1">
        <v>4.8499999999999996</v>
      </c>
      <c r="J86" s="6">
        <v>48772.290699999998</v>
      </c>
    </row>
    <row r="87" spans="2:15" ht="24">
      <c r="B87" s="5">
        <v>2</v>
      </c>
      <c r="C87" s="1" t="s">
        <v>132</v>
      </c>
      <c r="D87" s="1">
        <v>0.05</v>
      </c>
      <c r="E87" s="6">
        <v>308.32190000000003</v>
      </c>
      <c r="G87" s="5">
        <v>2</v>
      </c>
      <c r="H87" s="1" t="s">
        <v>132</v>
      </c>
      <c r="I87" s="1">
        <v>1.01</v>
      </c>
      <c r="J87" s="6">
        <v>10129.777</v>
      </c>
    </row>
    <row r="88" spans="2:15" ht="24">
      <c r="B88" s="5">
        <v>3</v>
      </c>
      <c r="C88" s="1" t="s">
        <v>133</v>
      </c>
      <c r="D88" s="1">
        <v>7.94</v>
      </c>
      <c r="E88" s="6">
        <v>49307.734400000001</v>
      </c>
      <c r="G88" s="5">
        <v>3</v>
      </c>
      <c r="H88" s="1" t="s">
        <v>133</v>
      </c>
      <c r="I88" s="1">
        <v>1.72</v>
      </c>
      <c r="J88" s="6">
        <v>17330.858499999998</v>
      </c>
    </row>
    <row r="89" spans="2:15" ht="24">
      <c r="B89" s="5">
        <v>4</v>
      </c>
      <c r="C89" s="1" t="s">
        <v>134</v>
      </c>
      <c r="D89" s="1">
        <v>2.96</v>
      </c>
      <c r="E89" s="6">
        <v>18361.5952</v>
      </c>
      <c r="G89" s="5">
        <v>4</v>
      </c>
      <c r="H89" s="1" t="s">
        <v>134</v>
      </c>
      <c r="I89" s="1">
        <v>5.87</v>
      </c>
      <c r="J89" s="6">
        <v>59022.348899999997</v>
      </c>
    </row>
    <row r="90" spans="2:15" ht="24">
      <c r="B90" s="5">
        <v>5</v>
      </c>
      <c r="C90" s="1" t="s">
        <v>135</v>
      </c>
      <c r="D90" s="1">
        <v>10.02</v>
      </c>
      <c r="E90" s="6">
        <v>62232.497100000001</v>
      </c>
      <c r="G90" s="5">
        <v>5</v>
      </c>
      <c r="H90" s="1" t="s">
        <v>135</v>
      </c>
      <c r="I90" s="1">
        <v>30.39</v>
      </c>
      <c r="J90" s="6">
        <v>305763.65539999999</v>
      </c>
    </row>
    <row r="91" spans="2:15" ht="24">
      <c r="B91" s="7">
        <v>6</v>
      </c>
      <c r="C91" s="8" t="s">
        <v>136</v>
      </c>
      <c r="D91" s="8">
        <v>1.01</v>
      </c>
      <c r="E91" s="9">
        <v>6256.6541999999999</v>
      </c>
      <c r="G91" s="7">
        <v>6</v>
      </c>
      <c r="H91" s="8" t="s">
        <v>136</v>
      </c>
      <c r="I91" s="8">
        <v>1.17</v>
      </c>
      <c r="J91" s="9">
        <v>11748.737999999999</v>
      </c>
    </row>
    <row r="92" spans="2:15">
      <c r="B92">
        <v>1.5</v>
      </c>
      <c r="C92" s="10" t="s">
        <v>3</v>
      </c>
      <c r="D92" s="10" t="s">
        <v>4</v>
      </c>
      <c r="G92">
        <v>1.5</v>
      </c>
      <c r="H92" s="10" t="s">
        <v>3</v>
      </c>
      <c r="I92" s="10" t="s">
        <v>6</v>
      </c>
    </row>
    <row r="93" spans="2:15">
      <c r="B93" s="2"/>
      <c r="C93" s="3" t="s">
        <v>0</v>
      </c>
      <c r="D93" s="3" t="s">
        <v>1</v>
      </c>
      <c r="E93" s="4" t="s">
        <v>2</v>
      </c>
      <c r="G93" s="2"/>
      <c r="H93" s="3" t="s">
        <v>0</v>
      </c>
      <c r="I93" s="3" t="s">
        <v>1</v>
      </c>
      <c r="J93" s="4" t="s">
        <v>2</v>
      </c>
      <c r="L93" s="3"/>
      <c r="M93" t="s">
        <v>4</v>
      </c>
      <c r="N93" t="s">
        <v>6</v>
      </c>
      <c r="O93" t="s">
        <v>36</v>
      </c>
    </row>
    <row r="94" spans="2:15" ht="24">
      <c r="B94" s="5">
        <v>1</v>
      </c>
      <c r="C94" s="1" t="s">
        <v>131</v>
      </c>
      <c r="D94" s="1">
        <v>0.02</v>
      </c>
      <c r="E94" s="6">
        <v>106.76090000000001</v>
      </c>
      <c r="G94" s="5">
        <v>1</v>
      </c>
      <c r="H94" s="1" t="s">
        <v>131</v>
      </c>
      <c r="I94" s="1">
        <v>4.93</v>
      </c>
      <c r="J94" s="6">
        <v>48175.191200000001</v>
      </c>
      <c r="L94" s="1" t="s">
        <v>131</v>
      </c>
      <c r="M94">
        <f t="shared" ref="M94:M99" si="22">(E102-E94)</f>
        <v>9.6558999999999884</v>
      </c>
      <c r="N94">
        <f t="shared" ref="N94:N99" si="23">(J102-J94)</f>
        <v>44.148699999997916</v>
      </c>
      <c r="O94">
        <f t="shared" ref="O94:O99" si="24">(N94-M94)/J102</f>
        <v>7.1533123579731813E-4</v>
      </c>
    </row>
    <row r="95" spans="2:15" ht="24">
      <c r="B95" s="5">
        <v>2</v>
      </c>
      <c r="C95" s="1" t="s">
        <v>132</v>
      </c>
      <c r="D95" s="1">
        <v>0.05</v>
      </c>
      <c r="E95" s="6">
        <v>295.4119</v>
      </c>
      <c r="G95" s="5">
        <v>2</v>
      </c>
      <c r="H95" s="1" t="s">
        <v>132</v>
      </c>
      <c r="I95" s="1">
        <v>1.01</v>
      </c>
      <c r="J95" s="6">
        <v>9857.7993000000006</v>
      </c>
      <c r="L95" s="1" t="s">
        <v>132</v>
      </c>
      <c r="M95">
        <f t="shared" si="22"/>
        <v>-1.7277000000000271</v>
      </c>
      <c r="N95">
        <f t="shared" si="23"/>
        <v>-15.945400000000518</v>
      </c>
      <c r="O95">
        <f t="shared" si="24"/>
        <v>-1.4446160392607018E-3</v>
      </c>
    </row>
    <row r="96" spans="2:15" ht="24">
      <c r="B96" s="5">
        <v>3</v>
      </c>
      <c r="C96" s="1" t="s">
        <v>133</v>
      </c>
      <c r="D96" s="1">
        <v>7.94</v>
      </c>
      <c r="E96" s="6">
        <v>48613.331299999998</v>
      </c>
      <c r="G96" s="5">
        <v>3</v>
      </c>
      <c r="H96" s="1" t="s">
        <v>133</v>
      </c>
      <c r="I96" s="1">
        <v>1.72</v>
      </c>
      <c r="J96" s="6">
        <v>16815.051899999999</v>
      </c>
      <c r="L96" s="1" t="s">
        <v>133</v>
      </c>
      <c r="M96">
        <f t="shared" si="22"/>
        <v>-11.252499999995052</v>
      </c>
      <c r="N96">
        <f t="shared" si="23"/>
        <v>-3.7085999999981141</v>
      </c>
      <c r="O96">
        <f t="shared" si="24"/>
        <v>4.4873867991244569E-4</v>
      </c>
    </row>
    <row r="97" spans="2:15" ht="24">
      <c r="B97" s="5">
        <v>4</v>
      </c>
      <c r="C97" s="1" t="s">
        <v>134</v>
      </c>
      <c r="D97" s="1">
        <v>2.91</v>
      </c>
      <c r="E97" s="6">
        <v>17799.831600000001</v>
      </c>
      <c r="G97" s="5">
        <v>4</v>
      </c>
      <c r="H97" s="1" t="s">
        <v>134</v>
      </c>
      <c r="I97" s="1">
        <v>5.99</v>
      </c>
      <c r="J97" s="6">
        <v>58576.937100000003</v>
      </c>
      <c r="L97" s="1" t="s">
        <v>134</v>
      </c>
      <c r="M97">
        <f t="shared" si="22"/>
        <v>7.5870999999970081</v>
      </c>
      <c r="N97">
        <f t="shared" si="23"/>
        <v>41.156599999994796</v>
      </c>
      <c r="O97">
        <f t="shared" si="24"/>
        <v>5.7268153706605083E-4</v>
      </c>
    </row>
    <row r="98" spans="2:15" ht="24">
      <c r="B98" s="5">
        <v>5</v>
      </c>
      <c r="C98" s="1" t="s">
        <v>135</v>
      </c>
      <c r="D98" s="1">
        <v>10.08</v>
      </c>
      <c r="E98" s="6">
        <v>61712.959199999998</v>
      </c>
      <c r="G98" s="5">
        <v>5</v>
      </c>
      <c r="H98" s="1" t="s">
        <v>135</v>
      </c>
      <c r="I98" s="1">
        <v>31.18</v>
      </c>
      <c r="J98" s="6">
        <v>304721.26049999997</v>
      </c>
      <c r="L98" s="1" t="s">
        <v>135</v>
      </c>
      <c r="M98">
        <f t="shared" si="22"/>
        <v>6.8966000000000349</v>
      </c>
      <c r="N98">
        <f t="shared" si="23"/>
        <v>95.479099999996834</v>
      </c>
      <c r="O98">
        <f t="shared" si="24"/>
        <v>2.9060903976678058E-4</v>
      </c>
    </row>
    <row r="99" spans="2:15" ht="24">
      <c r="B99" s="7">
        <v>6</v>
      </c>
      <c r="C99" s="8" t="s">
        <v>136</v>
      </c>
      <c r="D99" s="8">
        <v>1.01</v>
      </c>
      <c r="E99" s="9">
        <v>6173.6378000000004</v>
      </c>
      <c r="G99" s="7">
        <v>6</v>
      </c>
      <c r="H99" s="8" t="s">
        <v>136</v>
      </c>
      <c r="I99" s="8">
        <v>1.17</v>
      </c>
      <c r="J99" s="9">
        <v>11439.3935</v>
      </c>
      <c r="L99" s="8" t="s">
        <v>136</v>
      </c>
      <c r="M99">
        <f t="shared" si="22"/>
        <v>-5.0294000000003507</v>
      </c>
      <c r="N99">
        <f t="shared" si="23"/>
        <v>7.7935999999990599</v>
      </c>
      <c r="O99">
        <f t="shared" si="24"/>
        <v>1.1201878582031224E-3</v>
      </c>
    </row>
    <row r="100" spans="2:15">
      <c r="B100">
        <v>1.5</v>
      </c>
      <c r="C100" s="10" t="s">
        <v>5</v>
      </c>
      <c r="D100" s="10" t="s">
        <v>4</v>
      </c>
      <c r="G100">
        <v>1.5</v>
      </c>
      <c r="H100" s="10" t="s">
        <v>5</v>
      </c>
      <c r="I100" s="10" t="s">
        <v>6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</row>
    <row r="102" spans="2:15" ht="24">
      <c r="B102" s="5">
        <v>1</v>
      </c>
      <c r="C102" s="1" t="s">
        <v>131</v>
      </c>
      <c r="D102" s="1">
        <v>0.02</v>
      </c>
      <c r="E102" s="6">
        <v>116.41679999999999</v>
      </c>
      <c r="G102" s="5">
        <v>1</v>
      </c>
      <c r="H102" s="1" t="s">
        <v>131</v>
      </c>
      <c r="I102" s="1">
        <v>4.93</v>
      </c>
      <c r="J102" s="6">
        <v>48219.339899999999</v>
      </c>
    </row>
    <row r="103" spans="2:15" ht="24">
      <c r="B103" s="5">
        <v>2</v>
      </c>
      <c r="C103" s="1" t="s">
        <v>132</v>
      </c>
      <c r="D103" s="1">
        <v>0.05</v>
      </c>
      <c r="E103" s="6">
        <v>293.68419999999998</v>
      </c>
      <c r="G103" s="5">
        <v>2</v>
      </c>
      <c r="H103" s="1" t="s">
        <v>132</v>
      </c>
      <c r="I103" s="1">
        <v>1.01</v>
      </c>
      <c r="J103" s="6">
        <v>9841.8539000000001</v>
      </c>
    </row>
    <row r="104" spans="2:15" ht="24">
      <c r="B104" s="5">
        <v>3</v>
      </c>
      <c r="C104" s="1" t="s">
        <v>133</v>
      </c>
      <c r="D104" s="1">
        <v>7.94</v>
      </c>
      <c r="E104" s="6">
        <v>48602.078800000003</v>
      </c>
      <c r="G104" s="5">
        <v>3</v>
      </c>
      <c r="H104" s="1" t="s">
        <v>133</v>
      </c>
      <c r="I104" s="1">
        <v>1.72</v>
      </c>
      <c r="J104" s="6">
        <v>16811.3433</v>
      </c>
    </row>
    <row r="105" spans="2:15" ht="24">
      <c r="B105" s="5">
        <v>4</v>
      </c>
      <c r="C105" s="1" t="s">
        <v>134</v>
      </c>
      <c r="D105" s="1">
        <v>2.91</v>
      </c>
      <c r="E105" s="6">
        <v>17807.418699999998</v>
      </c>
      <c r="G105" s="5">
        <v>4</v>
      </c>
      <c r="H105" s="1" t="s">
        <v>134</v>
      </c>
      <c r="I105" s="1">
        <v>6</v>
      </c>
      <c r="J105" s="6">
        <v>58618.093699999998</v>
      </c>
    </row>
    <row r="106" spans="2:15" ht="24">
      <c r="B106" s="5">
        <v>5</v>
      </c>
      <c r="C106" s="1" t="s">
        <v>135</v>
      </c>
      <c r="D106" s="1">
        <v>10.08</v>
      </c>
      <c r="E106" s="6">
        <v>61719.855799999998</v>
      </c>
      <c r="G106" s="5">
        <v>5</v>
      </c>
      <c r="H106" s="1" t="s">
        <v>135</v>
      </c>
      <c r="I106" s="1">
        <v>31.18</v>
      </c>
      <c r="J106" s="6">
        <v>304816.73959999997</v>
      </c>
    </row>
    <row r="107" spans="2:15" ht="24">
      <c r="B107" s="7">
        <v>6</v>
      </c>
      <c r="C107" s="8" t="s">
        <v>136</v>
      </c>
      <c r="D107" s="8">
        <v>1.01</v>
      </c>
      <c r="E107" s="9">
        <v>6168.6084000000001</v>
      </c>
      <c r="G107" s="7">
        <v>6</v>
      </c>
      <c r="H107" s="8" t="s">
        <v>136</v>
      </c>
      <c r="I107" s="8">
        <v>1.17</v>
      </c>
      <c r="J107" s="9">
        <v>11447.187099999999</v>
      </c>
    </row>
    <row r="108" spans="2:15">
      <c r="B108">
        <v>1.75</v>
      </c>
      <c r="C108" s="10" t="s">
        <v>3</v>
      </c>
      <c r="D108" s="10" t="s">
        <v>4</v>
      </c>
      <c r="G108">
        <v>1.75</v>
      </c>
      <c r="H108" s="10" t="s">
        <v>3</v>
      </c>
      <c r="I108" s="10" t="s">
        <v>6</v>
      </c>
    </row>
    <row r="109" spans="2:15">
      <c r="B109" s="2"/>
      <c r="C109" s="3" t="s">
        <v>0</v>
      </c>
      <c r="D109" s="3" t="s">
        <v>1</v>
      </c>
      <c r="E109" s="4" t="s">
        <v>2</v>
      </c>
      <c r="G109" s="2"/>
      <c r="H109" s="3" t="s">
        <v>0</v>
      </c>
      <c r="I109" s="3" t="s">
        <v>1</v>
      </c>
      <c r="J109" s="4" t="s">
        <v>2</v>
      </c>
      <c r="L109" s="3"/>
      <c r="M109" t="s">
        <v>4</v>
      </c>
      <c r="N109" t="s">
        <v>6</v>
      </c>
      <c r="O109" t="s">
        <v>36</v>
      </c>
    </row>
    <row r="110" spans="2:15" ht="24">
      <c r="B110" s="5">
        <v>1</v>
      </c>
      <c r="C110" s="1" t="s">
        <v>131</v>
      </c>
      <c r="D110" s="1">
        <v>0.02</v>
      </c>
      <c r="E110" s="6">
        <v>142.7338</v>
      </c>
      <c r="G110" s="5">
        <v>1</v>
      </c>
      <c r="H110" s="1" t="s">
        <v>131</v>
      </c>
      <c r="I110" s="1">
        <v>5.0199999999999996</v>
      </c>
      <c r="J110" s="6">
        <v>47886.034599999999</v>
      </c>
      <c r="L110" s="1" t="s">
        <v>131</v>
      </c>
      <c r="M110">
        <f t="shared" ref="M110:M115" si="25">(E118-E110)</f>
        <v>-14.122000000000014</v>
      </c>
      <c r="N110">
        <f t="shared" ref="N110:N115" si="26">(J118-J110)</f>
        <v>-36.214099999997416</v>
      </c>
      <c r="O110">
        <f t="shared" ref="O110:O115" si="27">(N110-M110)/J118</f>
        <v>-4.6169661179810279E-4</v>
      </c>
    </row>
    <row r="111" spans="2:15" ht="24">
      <c r="B111" s="5">
        <v>2</v>
      </c>
      <c r="C111" s="1" t="s">
        <v>132</v>
      </c>
      <c r="D111" s="1">
        <v>0.05</v>
      </c>
      <c r="E111" s="6">
        <v>313.78710000000001</v>
      </c>
      <c r="G111" s="5">
        <v>2</v>
      </c>
      <c r="H111" s="1" t="s">
        <v>132</v>
      </c>
      <c r="I111" s="1">
        <v>1.02</v>
      </c>
      <c r="J111" s="6">
        <v>9716.8997999999992</v>
      </c>
      <c r="L111" s="1" t="s">
        <v>132</v>
      </c>
      <c r="M111">
        <f t="shared" si="25"/>
        <v>-13.047500000000014</v>
      </c>
      <c r="N111">
        <f t="shared" si="26"/>
        <v>9.800600000000486</v>
      </c>
      <c r="O111">
        <f t="shared" si="27"/>
        <v>2.3490083029596041E-3</v>
      </c>
    </row>
    <row r="112" spans="2:15" ht="24">
      <c r="B112" s="5">
        <v>3</v>
      </c>
      <c r="C112" s="1" t="s">
        <v>133</v>
      </c>
      <c r="D112" s="1">
        <v>7.93</v>
      </c>
      <c r="E112" s="6">
        <v>48221.553500000002</v>
      </c>
      <c r="G112" s="5">
        <v>3</v>
      </c>
      <c r="H112" s="1" t="s">
        <v>133</v>
      </c>
      <c r="I112" s="1">
        <v>1.73</v>
      </c>
      <c r="J112" s="6">
        <v>16476.029399999999</v>
      </c>
      <c r="L112" s="1" t="s">
        <v>133</v>
      </c>
      <c r="M112">
        <f t="shared" si="25"/>
        <v>-32.095900000000256</v>
      </c>
      <c r="N112">
        <f t="shared" si="26"/>
        <v>0.51590000000214786</v>
      </c>
      <c r="O112">
        <f t="shared" si="27"/>
        <v>1.9792862767173893E-3</v>
      </c>
    </row>
    <row r="113" spans="2:15" ht="24">
      <c r="B113" s="5">
        <v>4</v>
      </c>
      <c r="C113" s="1" t="s">
        <v>134</v>
      </c>
      <c r="D113" s="1">
        <v>2.88</v>
      </c>
      <c r="E113" s="6">
        <v>17515.492600000001</v>
      </c>
      <c r="G113" s="5">
        <v>4</v>
      </c>
      <c r="H113" s="1" t="s">
        <v>134</v>
      </c>
      <c r="I113" s="1">
        <v>6.13</v>
      </c>
      <c r="J113" s="6">
        <v>58468.747799999997</v>
      </c>
      <c r="L113" s="1" t="s">
        <v>134</v>
      </c>
      <c r="M113">
        <f t="shared" si="25"/>
        <v>-27.1691000000028</v>
      </c>
      <c r="N113">
        <f t="shared" si="26"/>
        <v>-14.511200000000827</v>
      </c>
      <c r="O113">
        <f t="shared" si="27"/>
        <v>2.1654375689857138E-4</v>
      </c>
    </row>
    <row r="114" spans="2:15" ht="24">
      <c r="B114" s="5">
        <v>5</v>
      </c>
      <c r="C114" s="1" t="s">
        <v>135</v>
      </c>
      <c r="D114" s="1">
        <v>10.119999999999999</v>
      </c>
      <c r="E114" s="6">
        <v>61542.038500000002</v>
      </c>
      <c r="G114" s="5">
        <v>5</v>
      </c>
      <c r="H114" s="1" t="s">
        <v>135</v>
      </c>
      <c r="I114" s="1">
        <v>31.92</v>
      </c>
      <c r="J114" s="6">
        <v>304664.26750000002</v>
      </c>
      <c r="L114" s="1" t="s">
        <v>135</v>
      </c>
      <c r="M114">
        <f t="shared" si="25"/>
        <v>-72.173900000001595</v>
      </c>
      <c r="N114">
        <f t="shared" si="26"/>
        <v>37.016100000008009</v>
      </c>
      <c r="O114">
        <f t="shared" si="27"/>
        <v>3.5835096823336649E-4</v>
      </c>
    </row>
    <row r="115" spans="2:15" ht="24">
      <c r="B115" s="7">
        <v>6</v>
      </c>
      <c r="C115" s="8" t="s">
        <v>136</v>
      </c>
      <c r="D115" s="8">
        <v>1</v>
      </c>
      <c r="E115" s="9">
        <v>6066.3549000000003</v>
      </c>
      <c r="G115" s="7">
        <v>6</v>
      </c>
      <c r="H115" s="8" t="s">
        <v>136</v>
      </c>
      <c r="I115" s="8">
        <v>1.19</v>
      </c>
      <c r="J115" s="9">
        <v>11322.594999999999</v>
      </c>
      <c r="L115" s="8" t="s">
        <v>136</v>
      </c>
      <c r="M115">
        <f t="shared" si="25"/>
        <v>1.6786999999994805</v>
      </c>
      <c r="N115">
        <f t="shared" si="26"/>
        <v>20.27730000000156</v>
      </c>
      <c r="O115">
        <f t="shared" si="27"/>
        <v>1.6396728719234614E-3</v>
      </c>
    </row>
    <row r="116" spans="2:15">
      <c r="B116">
        <v>1.75</v>
      </c>
      <c r="C116" s="10" t="s">
        <v>5</v>
      </c>
      <c r="D116" s="10" t="s">
        <v>4</v>
      </c>
      <c r="G116">
        <v>1.75</v>
      </c>
      <c r="H116" s="10" t="s">
        <v>5</v>
      </c>
      <c r="I116" s="10" t="s">
        <v>6</v>
      </c>
    </row>
    <row r="117" spans="2:15">
      <c r="B117" s="2"/>
      <c r="C117" s="3" t="s">
        <v>0</v>
      </c>
      <c r="D117" s="3" t="s">
        <v>1</v>
      </c>
      <c r="E117" s="4" t="s">
        <v>2</v>
      </c>
      <c r="G117" s="2"/>
      <c r="H117" s="3" t="s">
        <v>0</v>
      </c>
      <c r="I117" s="3" t="s">
        <v>1</v>
      </c>
      <c r="J117" s="4" t="s">
        <v>2</v>
      </c>
    </row>
    <row r="118" spans="2:15" ht="24">
      <c r="B118" s="5">
        <v>1</v>
      </c>
      <c r="C118" s="1" t="s">
        <v>131</v>
      </c>
      <c r="D118" s="1">
        <v>0.02</v>
      </c>
      <c r="E118" s="6">
        <v>128.61179999999999</v>
      </c>
      <c r="G118" s="5">
        <v>1</v>
      </c>
      <c r="H118" s="1" t="s">
        <v>131</v>
      </c>
      <c r="I118" s="1">
        <v>4.22</v>
      </c>
      <c r="J118" s="6">
        <v>47849.820500000002</v>
      </c>
    </row>
    <row r="119" spans="2:15" ht="24">
      <c r="B119" s="5">
        <v>2</v>
      </c>
      <c r="C119" s="1" t="s">
        <v>132</v>
      </c>
      <c r="D119" s="1">
        <v>0.05</v>
      </c>
      <c r="E119" s="6">
        <v>300.7396</v>
      </c>
      <c r="G119" s="5">
        <v>2</v>
      </c>
      <c r="H119" s="1" t="s">
        <v>132</v>
      </c>
      <c r="I119" s="1">
        <v>0.86</v>
      </c>
      <c r="J119" s="6">
        <v>9726.7003999999997</v>
      </c>
    </row>
    <row r="120" spans="2:15" ht="24">
      <c r="B120" s="5">
        <v>3</v>
      </c>
      <c r="C120" s="1" t="s">
        <v>133</v>
      </c>
      <c r="D120" s="1">
        <v>7.93</v>
      </c>
      <c r="E120" s="6">
        <v>48189.457600000002</v>
      </c>
      <c r="G120" s="5">
        <v>3</v>
      </c>
      <c r="H120" s="1" t="s">
        <v>133</v>
      </c>
      <c r="I120" s="1">
        <v>1.45</v>
      </c>
      <c r="J120" s="6">
        <v>16476.545300000002</v>
      </c>
    </row>
    <row r="121" spans="2:15" ht="24">
      <c r="B121" s="5">
        <v>4</v>
      </c>
      <c r="C121" s="1" t="s">
        <v>134</v>
      </c>
      <c r="D121" s="1">
        <v>2.88</v>
      </c>
      <c r="E121" s="6">
        <v>17488.323499999999</v>
      </c>
      <c r="G121" s="5">
        <v>4</v>
      </c>
      <c r="H121" s="1" t="s">
        <v>134</v>
      </c>
      <c r="I121" s="1">
        <v>5.15</v>
      </c>
      <c r="J121" s="6">
        <v>58454.236599999997</v>
      </c>
    </row>
    <row r="122" spans="2:15" ht="24">
      <c r="B122" s="5">
        <v>5</v>
      </c>
      <c r="C122" s="1" t="s">
        <v>135</v>
      </c>
      <c r="D122" s="1">
        <v>10.119999999999999</v>
      </c>
      <c r="E122" s="6">
        <v>61469.864600000001</v>
      </c>
      <c r="G122" s="5">
        <v>5</v>
      </c>
      <c r="H122" s="1" t="s">
        <v>135</v>
      </c>
      <c r="I122" s="1">
        <v>26.86</v>
      </c>
      <c r="J122" s="6">
        <v>304701.28360000002</v>
      </c>
    </row>
    <row r="123" spans="2:15" ht="24">
      <c r="B123" s="7">
        <v>6</v>
      </c>
      <c r="C123" s="8" t="s">
        <v>136</v>
      </c>
      <c r="D123" s="8">
        <v>1</v>
      </c>
      <c r="E123" s="9">
        <v>6068.0335999999998</v>
      </c>
      <c r="G123" s="7">
        <v>6</v>
      </c>
      <c r="H123" s="8" t="s">
        <v>136</v>
      </c>
      <c r="I123" s="8">
        <v>1</v>
      </c>
      <c r="J123" s="9">
        <v>11342.872300000001</v>
      </c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E71C-5405-4752-A623-60DFF3F51C49}">
  <dimension ref="C4:BG69"/>
  <sheetViews>
    <sheetView tabSelected="1" zoomScale="85" zoomScaleNormal="85" workbookViewId="0">
      <selection activeCell="D3" sqref="D3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9" max="29" width="18.6640625" customWidth="1"/>
    <col min="32" max="32" width="12" bestFit="1" customWidth="1"/>
    <col min="49" max="49" width="12" bestFit="1" customWidth="1"/>
  </cols>
  <sheetData>
    <row r="4" spans="3:21">
      <c r="C4" t="s">
        <v>38</v>
      </c>
    </row>
    <row r="5" spans="3:21">
      <c r="C5" t="s">
        <v>0</v>
      </c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131</v>
      </c>
      <c r="D6">
        <v>3.8150474806253346E-2</v>
      </c>
      <c r="E6">
        <v>1.7392304027084667E-4</v>
      </c>
      <c r="F6">
        <v>5.5089887201278031E-4</v>
      </c>
      <c r="G6">
        <v>-7.8201891029029181E-4</v>
      </c>
      <c r="H6">
        <v>-3.7299324214001893E-4</v>
      </c>
      <c r="I6">
        <v>9.2849676152693592E-4</v>
      </c>
      <c r="J6">
        <v>-4.2669978975059507E-5</v>
      </c>
    </row>
    <row r="7" spans="3:21">
      <c r="C7" t="s">
        <v>132</v>
      </c>
      <c r="D7">
        <v>0.13778964111869832</v>
      </c>
      <c r="E7">
        <v>8.8628264277716543E-4</v>
      </c>
      <c r="F7">
        <v>3.8495020017877473E-3</v>
      </c>
      <c r="G7">
        <v>-1.6942448469674713E-3</v>
      </c>
      <c r="H7">
        <v>-2.8497162516311963E-3</v>
      </c>
      <c r="I7">
        <v>-7.6347758696519773E-4</v>
      </c>
      <c r="J7">
        <v>-2.5897398472872774E-3</v>
      </c>
    </row>
    <row r="8" spans="3:21">
      <c r="C8" t="s">
        <v>133</v>
      </c>
      <c r="D8">
        <v>1.5895589954455485E-2</v>
      </c>
      <c r="E8">
        <v>1.5501805475735624E-3</v>
      </c>
      <c r="F8">
        <v>5.6231572818782136E-3</v>
      </c>
      <c r="G8">
        <v>-4.8752820150032623E-4</v>
      </c>
      <c r="H8">
        <v>-8.1014191849459311E-4</v>
      </c>
      <c r="I8">
        <v>1.72777411176186E-3</v>
      </c>
      <c r="J8">
        <v>-2.0307042403854719E-3</v>
      </c>
    </row>
    <row r="9" spans="3:21">
      <c r="C9" t="s">
        <v>134</v>
      </c>
      <c r="D9">
        <v>-3.4591834491027415E-2</v>
      </c>
      <c r="E9">
        <v>2.9057919410482305E-4</v>
      </c>
      <c r="F9">
        <v>7.8423061063703553E-4</v>
      </c>
      <c r="G9">
        <v>-9.9237124352236951E-4</v>
      </c>
      <c r="H9">
        <v>-3.699761860608353E-4</v>
      </c>
      <c r="I9">
        <v>4.0190284177202263E-4</v>
      </c>
      <c r="J9">
        <v>-4.8696686535650265E-5</v>
      </c>
    </row>
    <row r="10" spans="3:21">
      <c r="C10" t="s">
        <v>135</v>
      </c>
      <c r="D10">
        <v>5.5855367650971474E-3</v>
      </c>
      <c r="E10">
        <v>9.9429250029433911E-5</v>
      </c>
      <c r="F10">
        <v>2.9082957278620859E-4</v>
      </c>
      <c r="G10">
        <v>-7.5906589140536636E-5</v>
      </c>
      <c r="H10">
        <v>9.7412247219453346E-5</v>
      </c>
      <c r="I10">
        <v>1.4234255620636512E-4</v>
      </c>
      <c r="J10">
        <v>-1.0497992545449372E-4</v>
      </c>
    </row>
    <row r="11" spans="3:21">
      <c r="C11" t="s">
        <v>136</v>
      </c>
      <c r="D11">
        <v>0.17440601457687574</v>
      </c>
      <c r="E11">
        <v>3.2553573664049575E-3</v>
      </c>
      <c r="F11">
        <v>3.8500664062350171E-3</v>
      </c>
      <c r="G11">
        <v>4.7122089519932922E-3</v>
      </c>
      <c r="H11">
        <v>2.7433674632998005E-3</v>
      </c>
      <c r="I11">
        <v>-3.9057120183779489E-3</v>
      </c>
      <c r="J11">
        <v>-3.7862390996626569E-3</v>
      </c>
    </row>
    <row r="13" spans="3:21">
      <c r="C13" t="s">
        <v>39</v>
      </c>
      <c r="L13" t="s">
        <v>41</v>
      </c>
      <c r="U13" t="s">
        <v>44</v>
      </c>
    </row>
    <row r="14" spans="3:21">
      <c r="C14" t="s">
        <v>0</v>
      </c>
      <c r="D14">
        <v>0.25</v>
      </c>
      <c r="E14">
        <v>0.5</v>
      </c>
      <c r="F14">
        <v>0.75</v>
      </c>
      <c r="G14">
        <v>1</v>
      </c>
      <c r="H14">
        <v>1.25</v>
      </c>
      <c r="I14">
        <v>1.5</v>
      </c>
      <c r="J14">
        <v>1.75</v>
      </c>
      <c r="M14">
        <v>0.25</v>
      </c>
      <c r="N14">
        <v>0.5</v>
      </c>
      <c r="O14">
        <v>0.75</v>
      </c>
      <c r="P14">
        <v>1</v>
      </c>
      <c r="Q14">
        <v>1.25</v>
      </c>
      <c r="R14">
        <v>1.5</v>
      </c>
      <c r="S14">
        <v>1.75</v>
      </c>
      <c r="U14">
        <f>_xlfn.T.INV.2T(0.05,2)</f>
        <v>4.3026527297494637</v>
      </c>
    </row>
    <row r="15" spans="3:21">
      <c r="C15" t="s">
        <v>131</v>
      </c>
      <c r="D15">
        <v>4.3275541693676527E-2</v>
      </c>
      <c r="E15">
        <v>-1.8576469375057423E-4</v>
      </c>
      <c r="F15">
        <v>1.3282516838763803E-3</v>
      </c>
      <c r="G15">
        <v>-2.7683017170327257E-3</v>
      </c>
      <c r="H15">
        <v>-2.4886926395992544E-3</v>
      </c>
      <c r="I15">
        <v>-7.700756103862969E-4</v>
      </c>
      <c r="J15">
        <v>2.742875111266693E-3</v>
      </c>
      <c r="L15" t="s">
        <v>131</v>
      </c>
      <c r="M15">
        <f t="shared" ref="M15:S20" si="0">AVERAGE(D6,D15,D24)</f>
        <v>4.0926122140247233E-2</v>
      </c>
      <c r="N15">
        <f t="shared" si="0"/>
        <v>2.0844600613323434E-4</v>
      </c>
      <c r="O15">
        <f t="shared" si="0"/>
        <v>6.1550882039624417E-4</v>
      </c>
      <c r="P15">
        <f t="shared" si="0"/>
        <v>-1.1246860794951014E-3</v>
      </c>
      <c r="Q15">
        <f t="shared" si="0"/>
        <v>-1.0863796733409888E-3</v>
      </c>
      <c r="R15">
        <f t="shared" si="0"/>
        <v>2.9125079564598573E-4</v>
      </c>
      <c r="S15">
        <f t="shared" si="0"/>
        <v>7.4616950683117694E-4</v>
      </c>
    </row>
    <row r="16" spans="3:21">
      <c r="C16" t="s">
        <v>132</v>
      </c>
      <c r="D16">
        <v>0.14213591701551409</v>
      </c>
      <c r="E16">
        <v>-2.2555952715486893E-3</v>
      </c>
      <c r="F16">
        <v>-1.3652119292520356E-3</v>
      </c>
      <c r="G16">
        <v>-3.492637221412557E-3</v>
      </c>
      <c r="H16">
        <v>-1.3418677993272655E-3</v>
      </c>
      <c r="I16">
        <v>-7.8947289947270155E-4</v>
      </c>
      <c r="J16">
        <v>8.4123551556509221E-4</v>
      </c>
      <c r="L16" t="s">
        <v>132</v>
      </c>
      <c r="M16">
        <f t="shared" si="0"/>
        <v>0.14005793383512968</v>
      </c>
      <c r="N16">
        <f t="shared" si="0"/>
        <v>-3.6699956260609069E-4</v>
      </c>
      <c r="O16">
        <f t="shared" si="0"/>
        <v>1.7022315633340543E-3</v>
      </c>
      <c r="P16">
        <f t="shared" si="0"/>
        <v>-1.8032073191381187E-3</v>
      </c>
      <c r="Q16">
        <f t="shared" si="0"/>
        <v>-1.2028830681717303E-3</v>
      </c>
      <c r="R16">
        <f t="shared" si="0"/>
        <v>-9.9918884189953362E-4</v>
      </c>
      <c r="S16">
        <f t="shared" si="0"/>
        <v>2.0016799041247296E-4</v>
      </c>
    </row>
    <row r="17" spans="3:51">
      <c r="C17" t="s">
        <v>133</v>
      </c>
      <c r="D17">
        <v>2.0898712028171302E-2</v>
      </c>
      <c r="E17">
        <v>-1.9419325699701474E-3</v>
      </c>
      <c r="F17">
        <v>2.3301254331150024E-3</v>
      </c>
      <c r="G17">
        <v>-3.8448142755449218E-4</v>
      </c>
      <c r="H17">
        <v>-1.244279802650462E-3</v>
      </c>
      <c r="I17">
        <v>-1.4063022945194955E-3</v>
      </c>
      <c r="J17">
        <v>-3.1199384807107668E-4</v>
      </c>
      <c r="L17" t="s">
        <v>133</v>
      </c>
      <c r="M17">
        <f t="shared" si="0"/>
        <v>1.8948083645301331E-2</v>
      </c>
      <c r="N17">
        <f t="shared" si="0"/>
        <v>-7.9549978647710295E-5</v>
      </c>
      <c r="O17">
        <f t="shared" si="0"/>
        <v>3.2302762803613238E-3</v>
      </c>
      <c r="P17">
        <f t="shared" si="0"/>
        <v>-5.7283851788516432E-4</v>
      </c>
      <c r="Q17">
        <f t="shared" si="0"/>
        <v>-6.9629734246370986E-4</v>
      </c>
      <c r="R17">
        <f t="shared" si="0"/>
        <v>2.5673683238493678E-4</v>
      </c>
      <c r="S17">
        <f t="shared" si="0"/>
        <v>-1.211372705797197E-4</v>
      </c>
    </row>
    <row r="18" spans="3:51">
      <c r="C18" t="s">
        <v>134</v>
      </c>
      <c r="D18">
        <v>-2.9230930600367439E-2</v>
      </c>
      <c r="E18">
        <v>-3.6279830827997778E-4</v>
      </c>
      <c r="F18">
        <v>5.4679618059513287E-5</v>
      </c>
      <c r="G18">
        <v>-2.8287881854165663E-3</v>
      </c>
      <c r="H18">
        <v>-1.0505870955898409E-3</v>
      </c>
      <c r="I18">
        <v>-1.2211209384404443E-5</v>
      </c>
      <c r="J18">
        <v>2.8885588039235118E-3</v>
      </c>
      <c r="L18" t="s">
        <v>134</v>
      </c>
      <c r="M18">
        <f t="shared" si="0"/>
        <v>-3.1899676667513276E-2</v>
      </c>
      <c r="N18">
        <f t="shared" si="0"/>
        <v>1.5711695097314415E-4</v>
      </c>
      <c r="O18">
        <f t="shared" si="0"/>
        <v>2.2929432160171868E-4</v>
      </c>
      <c r="P18">
        <f t="shared" si="0"/>
        <v>-1.5084970914809391E-3</v>
      </c>
      <c r="Q18">
        <f t="shared" si="0"/>
        <v>-2.4532448275209562E-4</v>
      </c>
      <c r="R18">
        <f t="shared" si="0"/>
        <v>3.2079105648455636E-4</v>
      </c>
      <c r="S18">
        <f t="shared" si="0"/>
        <v>1.0188019580954775E-3</v>
      </c>
    </row>
    <row r="19" spans="3:51">
      <c r="C19" t="s">
        <v>135</v>
      </c>
      <c r="D19">
        <v>7.5672388440132469E-3</v>
      </c>
      <c r="E19">
        <v>-2.2272510535224644E-4</v>
      </c>
      <c r="F19">
        <v>1.189750996222916E-4</v>
      </c>
      <c r="G19">
        <v>-1.6995970442037667E-3</v>
      </c>
      <c r="H19">
        <v>-7.1860616340512867E-5</v>
      </c>
      <c r="I19">
        <v>1.0393304985201848E-4</v>
      </c>
      <c r="J19">
        <v>1.6662101059317879E-3</v>
      </c>
      <c r="L19" t="s">
        <v>135</v>
      </c>
      <c r="M19">
        <f t="shared" si="0"/>
        <v>6.535962233356102E-3</v>
      </c>
      <c r="N19">
        <f t="shared" si="0"/>
        <v>4.5091252779415901E-5</v>
      </c>
      <c r="O19">
        <f t="shared" si="0"/>
        <v>1.4118268395316299E-4</v>
      </c>
      <c r="P19">
        <f t="shared" si="0"/>
        <v>-6.2239806176765395E-4</v>
      </c>
      <c r="Q19">
        <f t="shared" si="0"/>
        <v>5.442325488690013E-5</v>
      </c>
      <c r="R19">
        <f t="shared" si="0"/>
        <v>1.7896154860838807E-4</v>
      </c>
      <c r="S19">
        <f t="shared" si="0"/>
        <v>6.398603829035535E-4</v>
      </c>
    </row>
    <row r="20" spans="3:51">
      <c r="C20" t="s">
        <v>136</v>
      </c>
      <c r="D20">
        <v>0.18127285069284729</v>
      </c>
      <c r="E20">
        <v>-1.0950496689629021E-3</v>
      </c>
      <c r="F20">
        <v>-2.641348311764252E-3</v>
      </c>
      <c r="G20">
        <v>-4.4562717244056634E-3</v>
      </c>
      <c r="H20">
        <v>1.2616518431222978E-4</v>
      </c>
      <c r="I20">
        <v>3.9619966408178979E-4</v>
      </c>
      <c r="J20">
        <v>3.6648852499477154E-3</v>
      </c>
      <c r="L20" t="s">
        <v>136</v>
      </c>
      <c r="M20">
        <f t="shared" si="0"/>
        <v>0.17698733013028919</v>
      </c>
      <c r="N20">
        <f t="shared" si="0"/>
        <v>9.0695518357798612E-4</v>
      </c>
      <c r="O20">
        <f t="shared" si="0"/>
        <v>1.2571117069197456E-3</v>
      </c>
      <c r="P20">
        <f t="shared" si="0"/>
        <v>-1.5144868965643356E-3</v>
      </c>
      <c r="Q20">
        <f t="shared" si="0"/>
        <v>1.4574270944175654E-3</v>
      </c>
      <c r="R20">
        <f t="shared" si="0"/>
        <v>-7.964414986976788E-4</v>
      </c>
      <c r="S20">
        <f t="shared" si="0"/>
        <v>5.0610634073617331E-4</v>
      </c>
    </row>
    <row r="22" spans="3:51">
      <c r="C22" t="s">
        <v>40</v>
      </c>
      <c r="L22" t="s">
        <v>42</v>
      </c>
      <c r="U22" t="s">
        <v>43</v>
      </c>
    </row>
    <row r="23" spans="3:51">
      <c r="C23" t="s">
        <v>0</v>
      </c>
      <c r="D23">
        <v>0.25</v>
      </c>
      <c r="E23">
        <v>0.5</v>
      </c>
      <c r="F23">
        <v>0.75</v>
      </c>
      <c r="G23">
        <v>1</v>
      </c>
      <c r="H23">
        <v>1.25</v>
      </c>
      <c r="I23">
        <v>1.5</v>
      </c>
      <c r="J23">
        <v>1.75</v>
      </c>
      <c r="M23">
        <v>0.25</v>
      </c>
      <c r="N23">
        <v>0.5</v>
      </c>
      <c r="O23">
        <v>0.75</v>
      </c>
      <c r="P23">
        <v>1</v>
      </c>
      <c r="Q23">
        <v>1.25</v>
      </c>
      <c r="R23">
        <v>1.5</v>
      </c>
      <c r="S23">
        <v>1.75</v>
      </c>
      <c r="V23">
        <v>0.25</v>
      </c>
      <c r="W23">
        <v>0.5</v>
      </c>
      <c r="X23">
        <v>0.75</v>
      </c>
      <c r="Y23">
        <v>1</v>
      </c>
      <c r="Z23">
        <v>1.25</v>
      </c>
      <c r="AA23">
        <v>1.5</v>
      </c>
      <c r="AB23">
        <v>1.75</v>
      </c>
    </row>
    <row r="24" spans="3:51">
      <c r="C24" t="s">
        <v>131</v>
      </c>
      <c r="D24">
        <v>4.1352349920811833E-2</v>
      </c>
      <c r="E24">
        <v>6.3717967187943054E-4</v>
      </c>
      <c r="F24">
        <v>-3.2624094700428256E-5</v>
      </c>
      <c r="G24">
        <v>1.7626238883771271E-4</v>
      </c>
      <c r="H24">
        <v>-3.9745313828369318E-4</v>
      </c>
      <c r="I24">
        <v>7.1533123579731813E-4</v>
      </c>
      <c r="J24">
        <v>-4.6169661179810279E-4</v>
      </c>
      <c r="L24" t="s">
        <v>131</v>
      </c>
      <c r="M24">
        <f t="shared" ref="M24:S29" si="1">_xlfn.STDEV.S(D6,D15,D24)/SQRT(3)</f>
        <v>1.4947497271933911E-3</v>
      </c>
      <c r="N24">
        <f t="shared" si="1"/>
        <v>2.3818986377082636E-4</v>
      </c>
      <c r="O24">
        <f t="shared" si="1"/>
        <v>3.9417701406510423E-4</v>
      </c>
      <c r="P24">
        <f t="shared" si="1"/>
        <v>8.6711783801919965E-4</v>
      </c>
      <c r="Q24">
        <f t="shared" si="1"/>
        <v>7.0119203578189666E-4</v>
      </c>
      <c r="R24">
        <f t="shared" si="1"/>
        <v>5.3421911560892548E-4</v>
      </c>
      <c r="S24">
        <f t="shared" si="1"/>
        <v>1.0056541457913357E-3</v>
      </c>
      <c r="U24" t="s">
        <v>131</v>
      </c>
      <c r="V24">
        <f t="shared" ref="V24:AB29" si="2">IF(ABS(M15/M24)&gt;$U$14,M15/M24,FALSE)</f>
        <v>27.379916112841144</v>
      </c>
      <c r="W24" t="b">
        <f t="shared" si="2"/>
        <v>0</v>
      </c>
      <c r="X24" t="b">
        <f t="shared" si="2"/>
        <v>0</v>
      </c>
      <c r="Y24" t="b">
        <f t="shared" si="2"/>
        <v>0</v>
      </c>
      <c r="Z24" t="b">
        <f t="shared" si="2"/>
        <v>0</v>
      </c>
      <c r="AA24" t="b">
        <f t="shared" si="2"/>
        <v>0</v>
      </c>
      <c r="AB24" t="b">
        <f t="shared" si="2"/>
        <v>0</v>
      </c>
      <c r="AC24" s="16" t="s">
        <v>14</v>
      </c>
    </row>
    <row r="25" spans="3:51">
      <c r="C25" t="s">
        <v>132</v>
      </c>
      <c r="D25">
        <v>0.1402482433711767</v>
      </c>
      <c r="E25">
        <v>2.6831394095325173E-4</v>
      </c>
      <c r="F25">
        <v>2.6224046174664517E-3</v>
      </c>
      <c r="G25">
        <v>-2.2273988903432794E-4</v>
      </c>
      <c r="H25">
        <v>5.8293484644327063E-4</v>
      </c>
      <c r="I25">
        <v>-1.4446160392607018E-3</v>
      </c>
      <c r="J25">
        <v>2.3490083029596041E-3</v>
      </c>
      <c r="L25" t="s">
        <v>132</v>
      </c>
      <c r="M25">
        <f t="shared" si="1"/>
        <v>1.2582649207597012E-3</v>
      </c>
      <c r="N25">
        <f t="shared" si="1"/>
        <v>9.6100063180447174E-4</v>
      </c>
      <c r="O25">
        <f t="shared" si="1"/>
        <v>1.5740975385712926E-3</v>
      </c>
      <c r="P25">
        <f t="shared" si="1"/>
        <v>9.4550899102541935E-4</v>
      </c>
      <c r="Q25">
        <f t="shared" si="1"/>
        <v>9.9335474645243491E-4</v>
      </c>
      <c r="R25">
        <f t="shared" si="1"/>
        <v>2.228399875694512E-4</v>
      </c>
      <c r="S25">
        <f t="shared" si="1"/>
        <v>1.4612818575649859E-3</v>
      </c>
      <c r="U25" t="s">
        <v>132</v>
      </c>
      <c r="V25">
        <f t="shared" si="2"/>
        <v>111.31036995815401</v>
      </c>
      <c r="W25" t="b">
        <f t="shared" si="2"/>
        <v>0</v>
      </c>
      <c r="X25" t="b">
        <f t="shared" si="2"/>
        <v>0</v>
      </c>
      <c r="Y25" t="b">
        <f t="shared" si="2"/>
        <v>0</v>
      </c>
      <c r="Z25" t="b">
        <f t="shared" si="2"/>
        <v>0</v>
      </c>
      <c r="AA25">
        <f t="shared" si="2"/>
        <v>-4.4838848395112318</v>
      </c>
      <c r="AB25" t="b">
        <f t="shared" si="2"/>
        <v>0</v>
      </c>
      <c r="AC25" s="16" t="s">
        <v>20</v>
      </c>
    </row>
    <row r="26" spans="3:51">
      <c r="C26" t="s">
        <v>133</v>
      </c>
      <c r="D26">
        <v>2.0049948953277202E-2</v>
      </c>
      <c r="E26">
        <v>1.5310208645345414E-4</v>
      </c>
      <c r="F26">
        <v>1.7375461260907556E-3</v>
      </c>
      <c r="G26">
        <v>-8.4650592460067445E-4</v>
      </c>
      <c r="H26">
        <v>-3.4470306246074351E-5</v>
      </c>
      <c r="I26">
        <v>4.4873867991244569E-4</v>
      </c>
      <c r="J26">
        <v>1.9792862767173893E-3</v>
      </c>
      <c r="L26" t="s">
        <v>133</v>
      </c>
      <c r="M26">
        <f t="shared" si="1"/>
        <v>1.5457886863794578E-3</v>
      </c>
      <c r="N26">
        <f t="shared" si="1"/>
        <v>1.0147756310267294E-3</v>
      </c>
      <c r="O26">
        <f t="shared" si="1"/>
        <v>1.2086076250991862E-3</v>
      </c>
      <c r="P26">
        <f t="shared" si="1"/>
        <v>1.400298141217973E-4</v>
      </c>
      <c r="Q26">
        <f t="shared" si="1"/>
        <v>3.538503426668296E-4</v>
      </c>
      <c r="R26">
        <f t="shared" si="1"/>
        <v>9.0980900233562695E-4</v>
      </c>
      <c r="S26">
        <f t="shared" si="1"/>
        <v>1.1615113231895338E-3</v>
      </c>
      <c r="U26" t="s">
        <v>133</v>
      </c>
      <c r="V26">
        <f t="shared" si="2"/>
        <v>12.257874450926073</v>
      </c>
      <c r="W26" t="b">
        <f t="shared" si="2"/>
        <v>0</v>
      </c>
      <c r="X26" t="b">
        <f t="shared" si="2"/>
        <v>0</v>
      </c>
      <c r="Y26" t="b">
        <f t="shared" si="2"/>
        <v>0</v>
      </c>
      <c r="Z26" t="b">
        <f t="shared" si="2"/>
        <v>0</v>
      </c>
      <c r="AA26" t="b">
        <f t="shared" si="2"/>
        <v>0</v>
      </c>
      <c r="AB26" t="b">
        <f t="shared" si="2"/>
        <v>0</v>
      </c>
      <c r="AC26" s="16" t="s">
        <v>17</v>
      </c>
    </row>
    <row r="27" spans="3:51">
      <c r="C27" t="s">
        <v>134</v>
      </c>
      <c r="D27">
        <v>-3.1876264911144966E-2</v>
      </c>
      <c r="E27">
        <v>5.4356996709458718E-4</v>
      </c>
      <c r="F27">
        <v>-1.5102726389139279E-4</v>
      </c>
      <c r="G27">
        <v>-7.0433184550388087E-4</v>
      </c>
      <c r="H27">
        <v>6.8458983339438929E-4</v>
      </c>
      <c r="I27">
        <v>5.7268153706605083E-4</v>
      </c>
      <c r="J27">
        <v>2.1654375689857138E-4</v>
      </c>
      <c r="L27" t="s">
        <v>134</v>
      </c>
      <c r="M27">
        <f t="shared" si="1"/>
        <v>1.5476039237022185E-3</v>
      </c>
      <c r="N27">
        <f t="shared" si="1"/>
        <v>2.7002159815322818E-4</v>
      </c>
      <c r="O27">
        <f t="shared" si="1"/>
        <v>2.8375138412978565E-4</v>
      </c>
      <c r="P27">
        <f t="shared" si="1"/>
        <v>6.6536158171002916E-4</v>
      </c>
      <c r="Q27">
        <f t="shared" si="1"/>
        <v>5.0476505395187369E-4</v>
      </c>
      <c r="R27">
        <f t="shared" si="1"/>
        <v>1.7364640556504396E-4</v>
      </c>
      <c r="S27">
        <f t="shared" si="1"/>
        <v>9.3800872776659096E-4</v>
      </c>
      <c r="U27" t="s">
        <v>134</v>
      </c>
      <c r="V27">
        <f t="shared" si="2"/>
        <v>-20.612300200946787</v>
      </c>
      <c r="W27" t="b">
        <f t="shared" si="2"/>
        <v>0</v>
      </c>
      <c r="X27" t="b">
        <f t="shared" si="2"/>
        <v>0</v>
      </c>
      <c r="Y27" t="b">
        <f t="shared" si="2"/>
        <v>0</v>
      </c>
      <c r="Z27" t="b">
        <f t="shared" si="2"/>
        <v>0</v>
      </c>
      <c r="AA27" t="b">
        <f t="shared" si="2"/>
        <v>0</v>
      </c>
      <c r="AB27" t="b">
        <f t="shared" si="2"/>
        <v>0</v>
      </c>
      <c r="AC27" s="16" t="s">
        <v>22</v>
      </c>
    </row>
    <row r="28" spans="3:51">
      <c r="C28" t="s">
        <v>135</v>
      </c>
      <c r="D28">
        <v>6.4551110909579126E-3</v>
      </c>
      <c r="E28">
        <v>2.5856961366106022E-4</v>
      </c>
      <c r="F28">
        <v>1.3743379450988773E-5</v>
      </c>
      <c r="G28">
        <v>-9.1690551958658668E-5</v>
      </c>
      <c r="H28">
        <v>1.3771813378175992E-4</v>
      </c>
      <c r="I28">
        <v>2.9060903976678058E-4</v>
      </c>
      <c r="J28">
        <v>3.5835096823336649E-4</v>
      </c>
      <c r="L28" t="s">
        <v>135</v>
      </c>
      <c r="M28">
        <f t="shared" si="1"/>
        <v>5.7349468547825762E-4</v>
      </c>
      <c r="N28">
        <f t="shared" si="1"/>
        <v>1.4156931764614075E-4</v>
      </c>
      <c r="O28">
        <f t="shared" si="1"/>
        <v>8.0754921904922254E-5</v>
      </c>
      <c r="P28">
        <f t="shared" si="1"/>
        <v>5.3861876412159037E-4</v>
      </c>
      <c r="Q28">
        <f t="shared" si="1"/>
        <v>6.4205018552627573E-5</v>
      </c>
      <c r="R28">
        <f t="shared" si="1"/>
        <v>5.6914246183970064E-5</v>
      </c>
      <c r="S28">
        <f t="shared" si="1"/>
        <v>5.3031883326023729E-4</v>
      </c>
      <c r="U28" t="s">
        <v>135</v>
      </c>
      <c r="V28">
        <f t="shared" si="2"/>
        <v>11.396726768105149</v>
      </c>
      <c r="W28" t="b">
        <f t="shared" si="2"/>
        <v>0</v>
      </c>
      <c r="X28" t="b">
        <f t="shared" si="2"/>
        <v>0</v>
      </c>
      <c r="Y28" t="b">
        <f t="shared" si="2"/>
        <v>0</v>
      </c>
      <c r="Z28" t="b">
        <f t="shared" si="2"/>
        <v>0</v>
      </c>
      <c r="AA28" t="b">
        <f t="shared" si="2"/>
        <v>0</v>
      </c>
      <c r="AB28" t="b">
        <f t="shared" si="2"/>
        <v>0</v>
      </c>
      <c r="AC28" s="16" t="s">
        <v>13</v>
      </c>
    </row>
    <row r="29" spans="3:51">
      <c r="C29" t="s">
        <v>136</v>
      </c>
      <c r="D29">
        <v>0.17528312512114455</v>
      </c>
      <c r="E29">
        <v>5.6055785329190268E-4</v>
      </c>
      <c r="F29">
        <v>2.5626170262884719E-3</v>
      </c>
      <c r="G29">
        <v>-4.7993979172806355E-3</v>
      </c>
      <c r="H29">
        <v>1.5027486356406659E-3</v>
      </c>
      <c r="I29">
        <v>1.1201878582031224E-3</v>
      </c>
      <c r="J29">
        <v>1.6396728719234614E-3</v>
      </c>
      <c r="L29" t="s">
        <v>136</v>
      </c>
      <c r="M29">
        <f t="shared" si="1"/>
        <v>2.1576681545747559E-3</v>
      </c>
      <c r="N29">
        <f t="shared" si="1"/>
        <v>1.2677412559570318E-3</v>
      </c>
      <c r="O29">
        <f t="shared" si="1"/>
        <v>1.9843449267066627E-3</v>
      </c>
      <c r="P29">
        <f t="shared" si="1"/>
        <v>3.1149232087320559E-3</v>
      </c>
      <c r="Q29">
        <f t="shared" si="1"/>
        <v>7.5586098233704365E-4</v>
      </c>
      <c r="R29">
        <f t="shared" si="1"/>
        <v>1.5686206360707893E-3</v>
      </c>
      <c r="S29">
        <f t="shared" si="1"/>
        <v>2.2243758172282948E-3</v>
      </c>
      <c r="U29" t="s">
        <v>136</v>
      </c>
      <c r="V29">
        <f t="shared" si="2"/>
        <v>82.02713181590741</v>
      </c>
      <c r="W29" t="b">
        <f t="shared" si="2"/>
        <v>0</v>
      </c>
      <c r="X29" t="b">
        <f t="shared" si="2"/>
        <v>0</v>
      </c>
      <c r="Y29" t="b">
        <f t="shared" si="2"/>
        <v>0</v>
      </c>
      <c r="Z29" t="b">
        <f t="shared" si="2"/>
        <v>0</v>
      </c>
      <c r="AA29" t="b">
        <f t="shared" si="2"/>
        <v>0</v>
      </c>
      <c r="AB29" t="b">
        <f t="shared" si="2"/>
        <v>0</v>
      </c>
    </row>
    <row r="32" spans="3:51">
      <c r="U32" s="31" t="s">
        <v>54</v>
      </c>
      <c r="AE32" t="s">
        <v>38</v>
      </c>
      <c r="AO32" t="s">
        <v>39</v>
      </c>
      <c r="AY32" t="s">
        <v>40</v>
      </c>
    </row>
    <row r="33" spans="21:59">
      <c r="U33" s="18" t="s">
        <v>52</v>
      </c>
      <c r="V33" s="19"/>
      <c r="W33" s="19"/>
      <c r="X33" s="19"/>
      <c r="Y33" s="19"/>
      <c r="Z33" s="19"/>
      <c r="AA33" s="19"/>
      <c r="AB33" s="19"/>
      <c r="AC33" s="20"/>
      <c r="AE33" s="18" t="s">
        <v>52</v>
      </c>
      <c r="AF33" s="19"/>
      <c r="AG33" s="19"/>
      <c r="AH33" s="19"/>
      <c r="AI33" s="19"/>
      <c r="AJ33" s="19"/>
      <c r="AK33" s="19"/>
      <c r="AL33" s="19"/>
      <c r="AM33" s="20"/>
      <c r="AO33" s="18" t="s">
        <v>52</v>
      </c>
      <c r="AP33" s="19"/>
      <c r="AQ33" s="19"/>
      <c r="AR33" s="19"/>
      <c r="AS33" s="19"/>
      <c r="AT33" s="19"/>
      <c r="AU33" s="19"/>
      <c r="AV33" s="19"/>
      <c r="AW33" s="20"/>
      <c r="AY33" s="18" t="s">
        <v>52</v>
      </c>
      <c r="AZ33" s="19"/>
      <c r="BA33" s="19"/>
      <c r="BB33" s="19"/>
      <c r="BC33" s="19"/>
      <c r="BD33" s="19"/>
      <c r="BE33" s="19"/>
      <c r="BF33" s="19"/>
      <c r="BG33" s="20"/>
    </row>
    <row r="34" spans="21:59">
      <c r="U34" s="21"/>
      <c r="V34" s="10">
        <v>0.25</v>
      </c>
      <c r="W34" s="10">
        <v>0.5</v>
      </c>
      <c r="X34" s="10">
        <v>0.75</v>
      </c>
      <c r="Y34" s="10">
        <v>1</v>
      </c>
      <c r="Z34" s="10">
        <v>1.25</v>
      </c>
      <c r="AA34" s="10">
        <v>1.5</v>
      </c>
      <c r="AB34" s="10">
        <v>1.75</v>
      </c>
      <c r="AC34" s="22"/>
      <c r="AE34" s="21"/>
      <c r="AF34" s="10">
        <v>0.25</v>
      </c>
      <c r="AG34" s="10">
        <v>0.5</v>
      </c>
      <c r="AH34" s="10">
        <v>0.75</v>
      </c>
      <c r="AI34" s="10">
        <v>1</v>
      </c>
      <c r="AJ34" s="10">
        <v>1.25</v>
      </c>
      <c r="AK34" s="10">
        <v>1.5</v>
      </c>
      <c r="AL34" s="10">
        <v>1.75</v>
      </c>
      <c r="AM34" s="22"/>
      <c r="AO34" s="21"/>
      <c r="AP34" s="10">
        <v>0.25</v>
      </c>
      <c r="AQ34" s="10">
        <v>0.5</v>
      </c>
      <c r="AR34" s="10">
        <v>0.75</v>
      </c>
      <c r="AS34" s="10">
        <v>1</v>
      </c>
      <c r="AT34" s="10">
        <v>1.25</v>
      </c>
      <c r="AU34" s="10">
        <v>1.5</v>
      </c>
      <c r="AV34" s="10">
        <v>1.75</v>
      </c>
      <c r="AW34" s="22"/>
      <c r="AY34" s="21"/>
      <c r="AZ34" s="10">
        <v>0.25</v>
      </c>
      <c r="BA34" s="10">
        <v>0.5</v>
      </c>
      <c r="BB34" s="10">
        <v>0.75</v>
      </c>
      <c r="BC34" s="10">
        <v>1</v>
      </c>
      <c r="BD34" s="10">
        <v>1.25</v>
      </c>
      <c r="BE34" s="10">
        <v>1.5</v>
      </c>
      <c r="BF34" s="10">
        <v>1.75</v>
      </c>
      <c r="BG34" s="22"/>
    </row>
    <row r="35" spans="21:59">
      <c r="U35" s="21" t="s">
        <v>32</v>
      </c>
      <c r="V35" s="10">
        <f t="shared" ref="V35:AB35" si="3">M19*2</f>
        <v>1.3071924466712204E-2</v>
      </c>
      <c r="W35" s="10">
        <f t="shared" si="3"/>
        <v>9.0182505558831803E-5</v>
      </c>
      <c r="X35" s="10">
        <f t="shared" si="3"/>
        <v>2.8236536790632598E-4</v>
      </c>
      <c r="Y35" s="10">
        <f t="shared" si="3"/>
        <v>-1.2447961235353079E-3</v>
      </c>
      <c r="Z35" s="10">
        <f t="shared" si="3"/>
        <v>1.0884650977380026E-4</v>
      </c>
      <c r="AA35" s="10">
        <f t="shared" si="3"/>
        <v>3.5792309721677614E-4</v>
      </c>
      <c r="AB35" s="10">
        <f t="shared" si="3"/>
        <v>1.279720765807107E-3</v>
      </c>
      <c r="AC35" s="23" t="s">
        <v>13</v>
      </c>
      <c r="AE35" s="21" t="s">
        <v>32</v>
      </c>
      <c r="AF35" s="10">
        <f t="shared" ref="AF35:AL35" si="4">D10*2</f>
        <v>1.1171073530194295E-2</v>
      </c>
      <c r="AG35" s="10">
        <f t="shared" si="4"/>
        <v>1.9885850005886782E-4</v>
      </c>
      <c r="AH35" s="10">
        <f t="shared" si="4"/>
        <v>5.8165914557241718E-4</v>
      </c>
      <c r="AI35" s="10">
        <f t="shared" si="4"/>
        <v>-1.5181317828107327E-4</v>
      </c>
      <c r="AJ35" s="10">
        <f t="shared" si="4"/>
        <v>1.9482449443890669E-4</v>
      </c>
      <c r="AK35" s="10">
        <f t="shared" si="4"/>
        <v>2.8468511241273024E-4</v>
      </c>
      <c r="AL35" s="10">
        <f t="shared" si="4"/>
        <v>-2.0995985090898744E-4</v>
      </c>
      <c r="AM35" s="23" t="s">
        <v>13</v>
      </c>
      <c r="AO35" s="21" t="s">
        <v>32</v>
      </c>
      <c r="AP35" s="10">
        <f>D28*2</f>
        <v>1.2910222181915825E-2</v>
      </c>
      <c r="AQ35" s="10">
        <f t="shared" ref="AQ35:AV35" si="5">E19*2</f>
        <v>-4.4545021070449287E-4</v>
      </c>
      <c r="AR35" s="10">
        <f t="shared" si="5"/>
        <v>2.3795019924458319E-4</v>
      </c>
      <c r="AS35" s="10">
        <f t="shared" si="5"/>
        <v>-3.3991940884075334E-3</v>
      </c>
      <c r="AT35" s="10">
        <f t="shared" si="5"/>
        <v>-1.4372123268102573E-4</v>
      </c>
      <c r="AU35" s="10">
        <f t="shared" si="5"/>
        <v>2.0786609970403696E-4</v>
      </c>
      <c r="AV35" s="10">
        <f t="shared" si="5"/>
        <v>3.3324202118635757E-3</v>
      </c>
      <c r="AW35" s="23" t="s">
        <v>13</v>
      </c>
      <c r="AY35" s="21" t="s">
        <v>32</v>
      </c>
      <c r="AZ35" s="10">
        <f t="shared" ref="AZ35:BF35" si="6">N19*2</f>
        <v>9.0182505558831803E-5</v>
      </c>
      <c r="BA35" s="10">
        <f t="shared" si="6"/>
        <v>2.8236536790632598E-4</v>
      </c>
      <c r="BB35" s="10">
        <f t="shared" si="6"/>
        <v>-1.2447961235353079E-3</v>
      </c>
      <c r="BC35" s="10">
        <f t="shared" si="6"/>
        <v>1.0884650977380026E-4</v>
      </c>
      <c r="BD35" s="10">
        <f t="shared" si="6"/>
        <v>3.5792309721677614E-4</v>
      </c>
      <c r="BE35" s="10">
        <f t="shared" si="6"/>
        <v>1.279720765807107E-3</v>
      </c>
      <c r="BF35" s="10">
        <f t="shared" si="6"/>
        <v>0</v>
      </c>
      <c r="BG35" s="23" t="s">
        <v>13</v>
      </c>
    </row>
    <row r="36" spans="21:59">
      <c r="U36" s="21" t="s">
        <v>33</v>
      </c>
      <c r="V36" s="10" t="e">
        <f>#REF!*2</f>
        <v>#REF!</v>
      </c>
      <c r="W36" s="10" t="e">
        <f>#REF!*2</f>
        <v>#REF!</v>
      </c>
      <c r="X36" s="10" t="e">
        <f>#REF!*2</f>
        <v>#REF!</v>
      </c>
      <c r="Y36" s="10" t="e">
        <f>#REF!*2</f>
        <v>#REF!</v>
      </c>
      <c r="Z36" s="10" t="e">
        <f>#REF!*2</f>
        <v>#REF!</v>
      </c>
      <c r="AA36" s="10" t="e">
        <f>#REF!*2</f>
        <v>#REF!</v>
      </c>
      <c r="AB36" s="10" t="e">
        <f>#REF!*2</f>
        <v>#REF!</v>
      </c>
      <c r="AC36" s="23" t="s">
        <v>23</v>
      </c>
      <c r="AE36" s="21" t="s">
        <v>33</v>
      </c>
      <c r="AF36" s="10" t="e">
        <f>#REF!*2</f>
        <v>#REF!</v>
      </c>
      <c r="AG36" s="10" t="e">
        <f>#REF!*2</f>
        <v>#REF!</v>
      </c>
      <c r="AH36" s="10" t="e">
        <f>#REF!*2</f>
        <v>#REF!</v>
      </c>
      <c r="AI36" s="10" t="e">
        <f>#REF!*2</f>
        <v>#REF!</v>
      </c>
      <c r="AJ36" s="10" t="e">
        <f>#REF!*2</f>
        <v>#REF!</v>
      </c>
      <c r="AK36" s="10" t="e">
        <f>#REF!*2</f>
        <v>#REF!</v>
      </c>
      <c r="AL36" s="10" t="e">
        <f>#REF!*2</f>
        <v>#REF!</v>
      </c>
      <c r="AM36" s="23" t="s">
        <v>23</v>
      </c>
      <c r="AO36" s="21" t="s">
        <v>33</v>
      </c>
      <c r="AP36" s="10" t="e">
        <f>#REF!*2</f>
        <v>#REF!</v>
      </c>
      <c r="AQ36" s="10" t="e">
        <f>#REF!*2</f>
        <v>#REF!</v>
      </c>
      <c r="AR36" s="10" t="e">
        <f>#REF!*2</f>
        <v>#REF!</v>
      </c>
      <c r="AS36" s="10" t="e">
        <f>#REF!*2</f>
        <v>#REF!</v>
      </c>
      <c r="AT36" s="10" t="e">
        <f>#REF!*2</f>
        <v>#REF!</v>
      </c>
      <c r="AU36" s="10" t="e">
        <f>#REF!*2</f>
        <v>#REF!</v>
      </c>
      <c r="AV36" s="10" t="e">
        <f>#REF!*2</f>
        <v>#REF!</v>
      </c>
      <c r="AW36" s="23" t="s">
        <v>23</v>
      </c>
      <c r="AY36" s="21" t="s">
        <v>33</v>
      </c>
      <c r="AZ36" s="10" t="e">
        <f>#REF!*2</f>
        <v>#REF!</v>
      </c>
      <c r="BA36" s="10" t="e">
        <f>#REF!*2</f>
        <v>#REF!</v>
      </c>
      <c r="BB36" s="10" t="e">
        <f>#REF!*2</f>
        <v>#REF!</v>
      </c>
      <c r="BC36" s="10" t="e">
        <f>#REF!*2</f>
        <v>#REF!</v>
      </c>
      <c r="BD36" s="10" t="e">
        <f>#REF!*2</f>
        <v>#REF!</v>
      </c>
      <c r="BE36" s="10" t="e">
        <f>#REF!*2</f>
        <v>#REF!</v>
      </c>
      <c r="BF36" s="10" t="e">
        <f>#REF!*2</f>
        <v>#REF!</v>
      </c>
      <c r="BG36" s="23" t="s">
        <v>23</v>
      </c>
    </row>
    <row r="37" spans="21:59">
      <c r="U37" s="21" t="s">
        <v>34</v>
      </c>
      <c r="V37" s="10" t="e">
        <f>#REF!*2</f>
        <v>#REF!</v>
      </c>
      <c r="W37" s="10" t="e">
        <f>#REF!*2</f>
        <v>#REF!</v>
      </c>
      <c r="X37" s="10" t="e">
        <f>#REF!*2</f>
        <v>#REF!</v>
      </c>
      <c r="Y37" s="10" t="e">
        <f>#REF!*2</f>
        <v>#REF!</v>
      </c>
      <c r="Z37" s="10" t="e">
        <f>#REF!*2</f>
        <v>#REF!</v>
      </c>
      <c r="AA37" s="10" t="e">
        <f>#REF!*2</f>
        <v>#REF!</v>
      </c>
      <c r="AB37" s="10" t="e">
        <f>#REF!*2</f>
        <v>#REF!</v>
      </c>
      <c r="AC37" s="23" t="s">
        <v>24</v>
      </c>
      <c r="AE37" s="21" t="s">
        <v>34</v>
      </c>
      <c r="AF37" s="10" t="e">
        <f>#REF!*2</f>
        <v>#REF!</v>
      </c>
      <c r="AG37" s="10" t="e">
        <f>#REF!*2</f>
        <v>#REF!</v>
      </c>
      <c r="AH37" s="10" t="e">
        <f>#REF!*2</f>
        <v>#REF!</v>
      </c>
      <c r="AI37" s="10" t="e">
        <f>#REF!*2</f>
        <v>#REF!</v>
      </c>
      <c r="AJ37" s="10" t="e">
        <f>#REF!*2</f>
        <v>#REF!</v>
      </c>
      <c r="AK37" s="10" t="e">
        <f>#REF!*2</f>
        <v>#REF!</v>
      </c>
      <c r="AL37" s="10" t="e">
        <f>#REF!*2</f>
        <v>#REF!</v>
      </c>
      <c r="AM37" s="23" t="s">
        <v>24</v>
      </c>
      <c r="AO37" s="21" t="s">
        <v>34</v>
      </c>
      <c r="AP37" s="10" t="e">
        <f>#REF!*2</f>
        <v>#REF!</v>
      </c>
      <c r="AQ37" s="10" t="e">
        <f>#REF!*2</f>
        <v>#REF!</v>
      </c>
      <c r="AR37" s="10" t="e">
        <f>#REF!*2</f>
        <v>#REF!</v>
      </c>
      <c r="AS37" s="10" t="e">
        <f>#REF!*2</f>
        <v>#REF!</v>
      </c>
      <c r="AT37" s="10" t="e">
        <f>#REF!*2</f>
        <v>#REF!</v>
      </c>
      <c r="AU37" s="10" t="e">
        <f>#REF!*2</f>
        <v>#REF!</v>
      </c>
      <c r="AV37" s="10" t="e">
        <f>#REF!*2</f>
        <v>#REF!</v>
      </c>
      <c r="AW37" s="23" t="s">
        <v>24</v>
      </c>
      <c r="AY37" s="21" t="s">
        <v>34</v>
      </c>
      <c r="AZ37" s="10" t="e">
        <f>#REF!*2</f>
        <v>#REF!</v>
      </c>
      <c r="BA37" s="10" t="e">
        <f>#REF!*2</f>
        <v>#REF!</v>
      </c>
      <c r="BB37" s="10" t="e">
        <f>#REF!*2</f>
        <v>#REF!</v>
      </c>
      <c r="BC37" s="10" t="e">
        <f>#REF!*2</f>
        <v>#REF!</v>
      </c>
      <c r="BD37" s="10" t="e">
        <f>#REF!*2</f>
        <v>#REF!</v>
      </c>
      <c r="BE37" s="10" t="e">
        <f>#REF!*2</f>
        <v>#REF!</v>
      </c>
      <c r="BF37" s="10" t="e">
        <f>#REF!*2</f>
        <v>#REF!</v>
      </c>
      <c r="BG37" s="23" t="s">
        <v>24</v>
      </c>
    </row>
    <row r="38" spans="21:59">
      <c r="U38" s="21"/>
      <c r="V38" s="10"/>
      <c r="W38" s="10"/>
      <c r="X38" s="10"/>
      <c r="Y38" s="10"/>
      <c r="Z38" s="10"/>
      <c r="AA38" s="10"/>
      <c r="AB38" s="24"/>
      <c r="AC38" s="25"/>
      <c r="AE38" s="21"/>
      <c r="AF38" s="10"/>
      <c r="AG38" s="10"/>
      <c r="AH38" s="10"/>
      <c r="AI38" s="10"/>
      <c r="AJ38" s="10"/>
      <c r="AK38" s="10"/>
      <c r="AL38" s="24"/>
      <c r="AM38" s="25"/>
      <c r="AO38" s="21"/>
      <c r="AP38" s="10"/>
      <c r="AQ38" s="10"/>
      <c r="AR38" s="10"/>
      <c r="AS38" s="10"/>
      <c r="AT38" s="10"/>
      <c r="AU38" s="10"/>
      <c r="AV38" s="24"/>
      <c r="AW38" s="25"/>
      <c r="AY38" s="21"/>
      <c r="AZ38" s="10"/>
      <c r="BA38" s="10"/>
      <c r="BB38" s="10"/>
      <c r="BC38" s="10"/>
      <c r="BD38" s="10"/>
      <c r="BE38" s="10"/>
      <c r="BF38" s="24"/>
      <c r="BG38" s="25"/>
    </row>
    <row r="39" spans="21:59">
      <c r="U39" s="21" t="s">
        <v>50</v>
      </c>
      <c r="V39" s="10"/>
      <c r="W39" s="10"/>
      <c r="X39" s="10"/>
      <c r="Y39" s="10"/>
      <c r="Z39" s="10"/>
      <c r="AA39" s="10"/>
      <c r="AB39" s="10"/>
      <c r="AC39" s="22"/>
      <c r="AE39" s="21" t="s">
        <v>50</v>
      </c>
      <c r="AF39" s="10"/>
      <c r="AG39" s="10"/>
      <c r="AH39" s="10"/>
      <c r="AI39" s="10"/>
      <c r="AJ39" s="10"/>
      <c r="AK39" s="10"/>
      <c r="AL39" s="10"/>
      <c r="AM39" s="22"/>
      <c r="AO39" s="21" t="s">
        <v>50</v>
      </c>
      <c r="AP39" s="10"/>
      <c r="AQ39" s="10"/>
      <c r="AR39" s="10"/>
      <c r="AS39" s="10"/>
      <c r="AT39" s="10"/>
      <c r="AU39" s="10"/>
      <c r="AV39" s="10"/>
      <c r="AW39" s="22"/>
      <c r="AY39" s="21" t="s">
        <v>50</v>
      </c>
      <c r="AZ39" s="10"/>
      <c r="BA39" s="10"/>
      <c r="BB39" s="10"/>
      <c r="BC39" s="10"/>
      <c r="BD39" s="10"/>
      <c r="BE39" s="10"/>
      <c r="BF39" s="10"/>
      <c r="BG39" s="22"/>
    </row>
    <row r="40" spans="21:59">
      <c r="U40" s="21"/>
      <c r="V40" s="10">
        <v>0.25</v>
      </c>
      <c r="W40" s="10">
        <v>0.5</v>
      </c>
      <c r="X40" s="10">
        <v>0.75</v>
      </c>
      <c r="Y40" s="10">
        <v>1</v>
      </c>
      <c r="Z40" s="10">
        <v>1.25</v>
      </c>
      <c r="AA40" s="10">
        <v>1.5</v>
      </c>
      <c r="AB40" s="10">
        <v>1.75</v>
      </c>
      <c r="AC40" s="22"/>
      <c r="AE40" s="21"/>
      <c r="AF40" s="10">
        <v>0.25</v>
      </c>
      <c r="AG40" s="10">
        <v>0.5</v>
      </c>
      <c r="AH40" s="10">
        <v>0.75</v>
      </c>
      <c r="AI40" s="10">
        <v>1</v>
      </c>
      <c r="AJ40" s="10">
        <v>1.25</v>
      </c>
      <c r="AK40" s="10">
        <v>1.5</v>
      </c>
      <c r="AL40" s="10">
        <v>1.75</v>
      </c>
      <c r="AM40" s="22"/>
      <c r="AO40" s="21"/>
      <c r="AP40" s="10">
        <v>0.25</v>
      </c>
      <c r="AQ40" s="10">
        <v>0.5</v>
      </c>
      <c r="AR40" s="10">
        <v>0.75</v>
      </c>
      <c r="AS40" s="10">
        <v>1</v>
      </c>
      <c r="AT40" s="10">
        <v>1.25</v>
      </c>
      <c r="AU40" s="10">
        <v>1.5</v>
      </c>
      <c r="AV40" s="10">
        <v>1.75</v>
      </c>
      <c r="AW40" s="22"/>
      <c r="AY40" s="21"/>
      <c r="AZ40" s="10">
        <v>0.25</v>
      </c>
      <c r="BA40" s="10">
        <v>0.5</v>
      </c>
      <c r="BB40" s="10">
        <v>0.75</v>
      </c>
      <c r="BC40" s="10">
        <v>1</v>
      </c>
      <c r="BD40" s="10">
        <v>1.25</v>
      </c>
      <c r="BE40" s="10">
        <v>1.5</v>
      </c>
      <c r="BF40" s="10">
        <v>1.75</v>
      </c>
      <c r="BG40" s="22"/>
    </row>
    <row r="41" spans="21:59">
      <c r="U41" s="21" t="s">
        <v>32</v>
      </c>
      <c r="V41" s="10">
        <f t="shared" ref="V41:AB41" si="7">$V$51*(1-EXP(-$X$51*V40))</f>
        <v>3.5996977197246785E-3</v>
      </c>
      <c r="W41" s="10">
        <f t="shared" si="7"/>
        <v>6.1262573599327325E-3</v>
      </c>
      <c r="X41" s="10">
        <f t="shared" si="7"/>
        <v>7.8996017106401882E-3</v>
      </c>
      <c r="Y41" s="10">
        <f t="shared" si="7"/>
        <v>9.1442785178447363E-3</v>
      </c>
      <c r="Z41" s="10">
        <f t="shared" si="7"/>
        <v>1.0017893590842191E-2</v>
      </c>
      <c r="AA41" s="10">
        <f t="shared" si="7"/>
        <v>1.0631067461641986E-2</v>
      </c>
      <c r="AB41" s="10">
        <f t="shared" si="7"/>
        <v>1.1061442586170889E-2</v>
      </c>
      <c r="AC41" s="23" t="s">
        <v>13</v>
      </c>
      <c r="AE41" s="21" t="s">
        <v>32</v>
      </c>
      <c r="AF41" s="10">
        <f>$AF51*(1-EXP(-$AH$51*AF40))</f>
        <v>2.3679858286189703E-3</v>
      </c>
      <c r="AG41" s="10">
        <f t="shared" ref="AG41:AL41" si="8">$AF$51*(1-EXP(-$AH$51*AG40))</f>
        <v>4.0317915792268347E-3</v>
      </c>
      <c r="AH41" s="10">
        <f t="shared" si="8"/>
        <v>5.2008228894227498E-3</v>
      </c>
      <c r="AI41" s="10">
        <f t="shared" si="8"/>
        <v>6.0222133694827493E-3</v>
      </c>
      <c r="AJ41" s="10">
        <f t="shared" si="8"/>
        <v>6.5993427541697399E-3</v>
      </c>
      <c r="AK41" s="10">
        <f t="shared" si="8"/>
        <v>7.0048482168637493E-3</v>
      </c>
      <c r="AL41" s="10">
        <f t="shared" si="8"/>
        <v>7.2897664425469987E-3</v>
      </c>
      <c r="AM41" s="23" t="s">
        <v>13</v>
      </c>
      <c r="AO41" s="21" t="s">
        <v>32</v>
      </c>
      <c r="AP41" s="10">
        <f>$AP$51*(1-EXP(-$AR$51*AP40))</f>
        <v>4.4776972188064574E-3</v>
      </c>
      <c r="AQ41" s="10">
        <f t="shared" ref="AQ41:AV41" si="9">$AP$51*(1-EXP(-$AR$51*AQ40))</f>
        <v>7.3727929807591644E-3</v>
      </c>
      <c r="AR41" s="10">
        <f t="shared" si="9"/>
        <v>9.2446434121982619E-3</v>
      </c>
      <c r="AS41" s="10">
        <f t="shared" si="9"/>
        <v>1.0454905291520506E-2</v>
      </c>
      <c r="AT41" s="10">
        <f t="shared" si="9"/>
        <v>1.1237411090028402E-2</v>
      </c>
      <c r="AU41" s="10">
        <f t="shared" si="9"/>
        <v>1.1743347313551682E-2</v>
      </c>
      <c r="AV41" s="10">
        <f t="shared" si="9"/>
        <v>1.2070464969115504E-2</v>
      </c>
      <c r="AW41" s="23" t="s">
        <v>13</v>
      </c>
      <c r="AY41" s="21" t="s">
        <v>32</v>
      </c>
      <c r="AZ41" s="10">
        <f>$AZ$51*(1-EXP(-$BB$51*AZ40))</f>
        <v>3.5996977197246785E-3</v>
      </c>
      <c r="BA41" s="10">
        <f t="shared" ref="BA41:BF41" si="10">$AZ$51*(1-EXP(-$BB$51*BA40))</f>
        <v>6.1262573599327325E-3</v>
      </c>
      <c r="BB41" s="10">
        <f t="shared" si="10"/>
        <v>7.8996017106401882E-3</v>
      </c>
      <c r="BC41" s="10">
        <f t="shared" si="10"/>
        <v>9.1442785178447363E-3</v>
      </c>
      <c r="BD41" s="10">
        <f t="shared" si="10"/>
        <v>1.0017893590842191E-2</v>
      </c>
      <c r="BE41" s="10">
        <f t="shared" si="10"/>
        <v>1.0631067461641986E-2</v>
      </c>
      <c r="BF41" s="10">
        <f t="shared" si="10"/>
        <v>1.1061442586170889E-2</v>
      </c>
      <c r="BG41" s="23" t="s">
        <v>13</v>
      </c>
    </row>
    <row r="42" spans="21:59">
      <c r="U42" s="21" t="s">
        <v>33</v>
      </c>
      <c r="V42" s="10">
        <f t="shared" ref="V42:AB42" si="11">$V$52*(1-EXP(-$X$52*V41))</f>
        <v>4.62515151374749E-3</v>
      </c>
      <c r="W42" s="10">
        <f t="shared" si="11"/>
        <v>7.8111203006393081E-3</v>
      </c>
      <c r="X42" s="10">
        <f t="shared" si="11"/>
        <v>1.0018042716497732E-2</v>
      </c>
      <c r="Y42" s="10">
        <f t="shared" si="11"/>
        <v>1.1552792958037716E-2</v>
      </c>
      <c r="Z42" s="10">
        <f t="shared" si="11"/>
        <v>1.2623042118786516E-2</v>
      </c>
      <c r="AA42" s="10">
        <f t="shared" si="11"/>
        <v>1.3370818590231141E-2</v>
      </c>
      <c r="AB42" s="10">
        <f t="shared" si="11"/>
        <v>1.3893994838782142E-2</v>
      </c>
      <c r="AC42" s="23" t="s">
        <v>23</v>
      </c>
      <c r="AE42" s="21" t="s">
        <v>33</v>
      </c>
      <c r="AF42" s="10">
        <f>$AF52*(1-EXP(-$AH$52*AF40))</f>
        <v>9.2600289218910913E-3</v>
      </c>
      <c r="AG42" s="10">
        <f t="shared" ref="AG42:AL42" si="12">$AF52*(1-EXP(-$AH$52*AG40))</f>
        <v>9.2600306480046524E-3</v>
      </c>
      <c r="AH42" s="10">
        <f t="shared" si="12"/>
        <v>9.2600306480049733E-3</v>
      </c>
      <c r="AI42" s="10">
        <f t="shared" si="12"/>
        <v>9.2600306480049733E-3</v>
      </c>
      <c r="AJ42" s="10">
        <f t="shared" si="12"/>
        <v>9.2600306480049733E-3</v>
      </c>
      <c r="AK42" s="10">
        <f t="shared" si="12"/>
        <v>9.2600306480049733E-3</v>
      </c>
      <c r="AL42" s="10">
        <f t="shared" si="12"/>
        <v>9.2600306480049733E-3</v>
      </c>
      <c r="AM42" s="23" t="s">
        <v>23</v>
      </c>
      <c r="AO42" s="21" t="s">
        <v>33</v>
      </c>
      <c r="AP42" s="10">
        <f>$AP$52*(1-EXP(-$AR$52*AP40))</f>
        <v>4.4288215444185956E-3</v>
      </c>
      <c r="AQ42" s="10">
        <f t="shared" ref="AQ42:AV42" si="13">$AP$52*(1-EXP(-$AR$52*AQ40))</f>
        <v>7.8038368770607771E-3</v>
      </c>
      <c r="AR42" s="10">
        <f t="shared" si="13"/>
        <v>1.0375791601659003E-2</v>
      </c>
      <c r="AS42" s="10">
        <f t="shared" si="13"/>
        <v>1.2335768210181409E-2</v>
      </c>
      <c r="AT42" s="10">
        <f t="shared" si="13"/>
        <v>1.3829382490874112E-2</v>
      </c>
      <c r="AU42" s="10">
        <f t="shared" si="13"/>
        <v>1.4967602003182996E-2</v>
      </c>
      <c r="AV42" s="10">
        <f t="shared" si="13"/>
        <v>1.5834990374429571E-2</v>
      </c>
      <c r="AW42" s="23" t="s">
        <v>23</v>
      </c>
      <c r="AY42" s="21" t="s">
        <v>33</v>
      </c>
      <c r="AZ42" s="10">
        <f>$AZ$52*(1-EXP(-$BB$52*AZ40))</f>
        <v>0.16628001700052472</v>
      </c>
      <c r="BA42" s="10">
        <f t="shared" ref="BA42:BF42" si="14">$AZ$52*(1-EXP(-$BB$52*BA40))</f>
        <v>0.20227152978847149</v>
      </c>
      <c r="BB42" s="10">
        <f t="shared" si="14"/>
        <v>0.21006193669443693</v>
      </c>
      <c r="BC42" s="10">
        <f t="shared" si="14"/>
        <v>0.21174817978508129</v>
      </c>
      <c r="BD42" s="10">
        <f t="shared" si="14"/>
        <v>0.2121131691617682</v>
      </c>
      <c r="BE42" s="10">
        <f t="shared" si="14"/>
        <v>0.21219217155818035</v>
      </c>
      <c r="BF42" s="10">
        <f t="shared" si="14"/>
        <v>0.21220927172338383</v>
      </c>
      <c r="BG42" s="23" t="s">
        <v>23</v>
      </c>
    </row>
    <row r="43" spans="21:59">
      <c r="U43" s="21" t="s">
        <v>34</v>
      </c>
      <c r="V43" s="10">
        <f t="shared" ref="V43:AB43" si="15">$V$53*(1-EXP(-$X$53*V42))</f>
        <v>7.4371541271680388E-3</v>
      </c>
      <c r="W43" s="10">
        <f t="shared" si="15"/>
        <v>1.2545255185956583E-2</v>
      </c>
      <c r="X43" s="10">
        <f t="shared" si="15"/>
        <v>1.6076543405115815E-2</v>
      </c>
      <c r="Y43" s="10">
        <f t="shared" si="15"/>
        <v>1.8528873390525731E-2</v>
      </c>
      <c r="Z43" s="10">
        <f t="shared" si="15"/>
        <v>2.0237333957384064E-2</v>
      </c>
      <c r="AA43" s="10">
        <f t="shared" si="15"/>
        <v>2.143021724089382E-2</v>
      </c>
      <c r="AB43" s="10">
        <f t="shared" si="15"/>
        <v>2.226441440993155E-2</v>
      </c>
      <c r="AC43" s="23" t="s">
        <v>24</v>
      </c>
      <c r="AE43" s="21" t="s">
        <v>34</v>
      </c>
      <c r="AF43" s="10">
        <f>$AF53*(1-EXP(-$AH$53*AF40))</f>
        <v>1.797483043934206E-2</v>
      </c>
      <c r="AG43" s="10">
        <f t="shared" ref="AG43:AL43" si="16">$AF53*(1-EXP(-$AH$53*AG40))</f>
        <v>1.7974830520984763E-2</v>
      </c>
      <c r="AH43" s="10">
        <f t="shared" si="16"/>
        <v>1.7974830520984763E-2</v>
      </c>
      <c r="AI43" s="10">
        <f t="shared" si="16"/>
        <v>1.7974830520984763E-2</v>
      </c>
      <c r="AJ43" s="10">
        <f t="shared" si="16"/>
        <v>1.7974830520984763E-2</v>
      </c>
      <c r="AK43" s="10">
        <f t="shared" si="16"/>
        <v>1.7974830520984763E-2</v>
      </c>
      <c r="AL43" s="10">
        <f t="shared" si="16"/>
        <v>1.7974830520984763E-2</v>
      </c>
      <c r="AM43" s="23" t="s">
        <v>24</v>
      </c>
      <c r="AO43" s="21" t="s">
        <v>34</v>
      </c>
      <c r="AP43" s="10">
        <f>$AP$53*(1-EXP(-$AR$53*AP40))</f>
        <v>6.8070729651787199E-3</v>
      </c>
      <c r="AQ43" s="10">
        <f t="shared" ref="AQ43:AV43" si="17">$AP$53*(1-EXP(-$AR$53*AQ40))</f>
        <v>1.2052209985747369E-2</v>
      </c>
      <c r="AR43" s="10">
        <f t="shared" si="17"/>
        <v>1.6093809437563653E-2</v>
      </c>
      <c r="AS43" s="10">
        <f t="shared" si="17"/>
        <v>1.9208032395870808E-2</v>
      </c>
      <c r="AT43" s="10">
        <f t="shared" si="17"/>
        <v>2.1607672624862073E-2</v>
      </c>
      <c r="AU43" s="10">
        <f t="shared" si="17"/>
        <v>2.3456696701071224E-2</v>
      </c>
      <c r="AV43" s="10">
        <f t="shared" si="17"/>
        <v>2.488144779212887E-2</v>
      </c>
      <c r="AW43" s="23" t="s">
        <v>24</v>
      </c>
      <c r="AY43" s="21" t="s">
        <v>34</v>
      </c>
      <c r="AZ43" s="10">
        <f>$AZ$53*(1-EXP(-$BB$53*AZ40))</f>
        <v>0.36743465179736884</v>
      </c>
      <c r="BA43" s="10">
        <f t="shared" ref="BA43:BF43" si="18">$AZ$53*(1-EXP(-$BB$53*BA40))</f>
        <v>0.67247017838143697</v>
      </c>
      <c r="BB43" s="10">
        <f t="shared" si="18"/>
        <v>0.92570343230364138</v>
      </c>
      <c r="BC43" s="10">
        <f t="shared" si="18"/>
        <v>1.1359316690279104</v>
      </c>
      <c r="BD43" s="10">
        <f t="shared" si="18"/>
        <v>1.3104581612309159</v>
      </c>
      <c r="BE43" s="10">
        <f t="shared" si="18"/>
        <v>1.4553459125401553</v>
      </c>
      <c r="BF43" s="10">
        <f t="shared" si="18"/>
        <v>1.5756282846572203</v>
      </c>
      <c r="BG43" s="23" t="s">
        <v>24</v>
      </c>
    </row>
    <row r="44" spans="21:59">
      <c r="U44" s="21"/>
      <c r="V44" s="10"/>
      <c r="W44" s="10"/>
      <c r="X44" s="10"/>
      <c r="Y44" s="10"/>
      <c r="Z44" s="10"/>
      <c r="AA44" s="10"/>
      <c r="AB44" s="10"/>
      <c r="AC44" s="22"/>
      <c r="AE44" s="21"/>
      <c r="AF44" s="10"/>
      <c r="AG44" s="10"/>
      <c r="AH44" s="10"/>
      <c r="AI44" s="10"/>
      <c r="AJ44" s="10"/>
      <c r="AK44" s="10"/>
      <c r="AL44" s="10"/>
      <c r="AM44" s="22"/>
      <c r="AO44" s="21"/>
      <c r="AP44" s="10"/>
      <c r="AQ44" s="10"/>
      <c r="AR44" s="10"/>
      <c r="AS44" s="10"/>
      <c r="AT44" s="10"/>
      <c r="AU44" s="10"/>
      <c r="AV44" s="10"/>
      <c r="AW44" s="22"/>
      <c r="AY44" s="21"/>
      <c r="AZ44" s="10"/>
      <c r="BA44" s="10"/>
      <c r="BB44" s="10"/>
      <c r="BC44" s="10"/>
      <c r="BD44" s="10"/>
      <c r="BE44" s="10"/>
      <c r="BF44" s="10"/>
      <c r="BG44" s="22"/>
    </row>
    <row r="45" spans="21:59">
      <c r="U45" s="21" t="s">
        <v>51</v>
      </c>
      <c r="V45" s="10"/>
      <c r="W45" s="10"/>
      <c r="X45" s="10"/>
      <c r="Y45" s="10"/>
      <c r="Z45" s="10"/>
      <c r="AA45" s="10"/>
      <c r="AB45" s="10"/>
      <c r="AC45" s="22"/>
      <c r="AE45" s="21" t="s">
        <v>51</v>
      </c>
      <c r="AF45" s="10"/>
      <c r="AG45" s="10"/>
      <c r="AH45" s="10"/>
      <c r="AI45" s="10"/>
      <c r="AJ45" s="10"/>
      <c r="AK45" s="10"/>
      <c r="AL45" s="10"/>
      <c r="AM45" s="22"/>
      <c r="AO45" s="21" t="s">
        <v>51</v>
      </c>
      <c r="AP45" s="10"/>
      <c r="AQ45" s="10"/>
      <c r="AR45" s="10"/>
      <c r="AS45" s="10"/>
      <c r="AT45" s="10"/>
      <c r="AU45" s="10"/>
      <c r="AV45" s="10"/>
      <c r="AW45" s="22"/>
      <c r="AY45" s="21" t="s">
        <v>51</v>
      </c>
      <c r="AZ45" s="10"/>
      <c r="BA45" s="10"/>
      <c r="BB45" s="10"/>
      <c r="BC45" s="10"/>
      <c r="BD45" s="10"/>
      <c r="BE45" s="10"/>
      <c r="BF45" s="10"/>
      <c r="BG45" s="22"/>
    </row>
    <row r="46" spans="21:59">
      <c r="U46" s="21"/>
      <c r="V46" s="10">
        <v>0.25</v>
      </c>
      <c r="W46" s="10">
        <v>0.5</v>
      </c>
      <c r="X46" s="10">
        <v>0.75</v>
      </c>
      <c r="Y46" s="10">
        <v>1</v>
      </c>
      <c r="Z46" s="10">
        <v>1.25</v>
      </c>
      <c r="AA46" s="10">
        <v>1.5</v>
      </c>
      <c r="AB46" s="10">
        <v>1.75</v>
      </c>
      <c r="AC46" s="23" t="s">
        <v>49</v>
      </c>
      <c r="AE46" s="21"/>
      <c r="AF46" s="10">
        <v>0.25</v>
      </c>
      <c r="AG46" s="10">
        <v>0.5</v>
      </c>
      <c r="AH46" s="10">
        <v>0.75</v>
      </c>
      <c r="AI46" s="10">
        <v>1</v>
      </c>
      <c r="AJ46" s="10">
        <v>1.25</v>
      </c>
      <c r="AK46" s="10">
        <v>1.5</v>
      </c>
      <c r="AL46" s="10">
        <v>1.75</v>
      </c>
      <c r="AM46" s="23" t="s">
        <v>49</v>
      </c>
      <c r="AO46" s="21"/>
      <c r="AP46" s="10">
        <v>0.25</v>
      </c>
      <c r="AQ46" s="10">
        <v>0.5</v>
      </c>
      <c r="AR46" s="10">
        <v>0.75</v>
      </c>
      <c r="AS46" s="10">
        <v>1</v>
      </c>
      <c r="AT46" s="10">
        <v>1.25</v>
      </c>
      <c r="AU46" s="10">
        <v>1.5</v>
      </c>
      <c r="AV46" s="10">
        <v>1.75</v>
      </c>
      <c r="AW46" s="23" t="s">
        <v>49</v>
      </c>
      <c r="AY46" s="21"/>
      <c r="AZ46" s="10">
        <v>0.25</v>
      </c>
      <c r="BA46" s="10">
        <v>0.5</v>
      </c>
      <c r="BB46" s="10">
        <v>0.75</v>
      </c>
      <c r="BC46" s="10">
        <v>1</v>
      </c>
      <c r="BD46" s="10">
        <v>1.25</v>
      </c>
      <c r="BE46" s="10">
        <v>1.5</v>
      </c>
      <c r="BF46" s="10">
        <v>1.75</v>
      </c>
      <c r="BG46" s="23" t="s">
        <v>49</v>
      </c>
    </row>
    <row r="47" spans="21:59">
      <c r="U47" s="21" t="s">
        <v>32</v>
      </c>
      <c r="V47" s="10">
        <f>ABS(V35-V41)^2</f>
        <v>8.9723079546345891E-5</v>
      </c>
      <c r="W47" s="10">
        <f t="shared" ref="W47:AB47" si="19">ABS(W35-W41)^2</f>
        <v>3.6434199647604903E-5</v>
      </c>
      <c r="X47" s="10">
        <f t="shared" si="19"/>
        <v>5.802228950106555E-5</v>
      </c>
      <c r="Y47" s="10">
        <f t="shared" si="19"/>
        <v>1.079328719041659E-4</v>
      </c>
      <c r="Z47" s="10">
        <f t="shared" si="19"/>
        <v>9.8189214054829991E-5</v>
      </c>
      <c r="AA47" s="10">
        <f t="shared" si="19"/>
        <v>1.0553749513232146E-4</v>
      </c>
      <c r="AB47" s="10">
        <f t="shared" si="19"/>
        <v>9.5682081770980947E-5</v>
      </c>
      <c r="AC47" s="22">
        <f>SUM(V47:AB47)</f>
        <v>5.9152123155731468E-4</v>
      </c>
      <c r="AE47" s="21" t="s">
        <v>32</v>
      </c>
      <c r="AF47" s="10">
        <f>ABS(AF35-AF41)^2</f>
        <v>7.7494353081626735E-5</v>
      </c>
      <c r="AG47" s="10">
        <f t="shared" ref="AG47:AL47" si="20">ABS(AG35-AG41)^2</f>
        <v>1.4691375989380034E-5</v>
      </c>
      <c r="AH47" s="10">
        <f t="shared" si="20"/>
        <v>2.1336673692501423E-5</v>
      </c>
      <c r="AI47" s="10">
        <f t="shared" si="20"/>
        <v>3.8118603812492468E-5</v>
      </c>
      <c r="AJ47" s="10">
        <f t="shared" si="20"/>
        <v>4.1017854139225653E-5</v>
      </c>
      <c r="AK47" s="10">
        <f t="shared" si="20"/>
        <v>4.5160592150424765E-5</v>
      </c>
      <c r="AL47" s="10">
        <f t="shared" si="20"/>
        <v>5.6245894476755062E-5</v>
      </c>
      <c r="AM47" s="22">
        <f>SUM(AF47:AL47)</f>
        <v>2.9406534734240612E-4</v>
      </c>
      <c r="AO47" s="21" t="s">
        <v>32</v>
      </c>
      <c r="AP47" s="10">
        <f>ABS(AP35-AP41)^2</f>
        <v>7.1107477253462629E-5</v>
      </c>
      <c r="AQ47" s="10">
        <f t="shared" ref="AQ47:AV47" si="21">ABS(AQ35-AQ41)^2</f>
        <v>6.1124926600867818E-5</v>
      </c>
      <c r="AR47" s="10">
        <f t="shared" si="21"/>
        <v>8.1120522632265857E-5</v>
      </c>
      <c r="AS47" s="10">
        <f t="shared" si="21"/>
        <v>1.9193606962892247E-4</v>
      </c>
      <c r="AT47" s="10">
        <f t="shared" si="21"/>
        <v>1.2953017294702128E-4</v>
      </c>
      <c r="AU47" s="10">
        <f t="shared" si="21"/>
        <v>1.3306732683503192E-4</v>
      </c>
      <c r="AV47" s="10">
        <f t="shared" si="21"/>
        <v>7.6353426179737909E-5</v>
      </c>
      <c r="AW47" s="22">
        <f>SUM(AP47:AV47)</f>
        <v>7.4423992207730996E-4</v>
      </c>
      <c r="AY47" s="21" t="s">
        <v>32</v>
      </c>
      <c r="AZ47" s="10">
        <f>ABS(AZ35-AZ41)^2</f>
        <v>1.2316697038461551E-5</v>
      </c>
      <c r="BA47" s="10">
        <f t="shared" ref="BA47:BF47" si="22">ABS(BA35-BA41)^2</f>
        <v>3.4151073614470367E-5</v>
      </c>
      <c r="BB47" s="10">
        <f t="shared" si="22"/>
        <v>8.3620011749673502E-5</v>
      </c>
      <c r="BC47" s="10">
        <f t="shared" si="22"/>
        <v>8.1639031572472781E-5</v>
      </c>
      <c r="BD47" s="10">
        <f t="shared" si="22"/>
        <v>9.3315029937713655E-5</v>
      </c>
      <c r="BE47" s="10">
        <f t="shared" si="22"/>
        <v>8.7447685025701912E-5</v>
      </c>
      <c r="BF47" s="10">
        <f t="shared" si="22"/>
        <v>1.2235551208715492E-4</v>
      </c>
      <c r="BG47" s="22">
        <f>SUM(AZ47:BF47)</f>
        <v>5.1484504102564869E-4</v>
      </c>
    </row>
    <row r="48" spans="21:59">
      <c r="U48" s="21" t="s">
        <v>33</v>
      </c>
      <c r="V48" s="10" t="e">
        <f t="shared" ref="V48:AB49" si="23">ABS(V36-V42)^2</f>
        <v>#REF!</v>
      </c>
      <c r="W48" s="10" t="e">
        <f t="shared" si="23"/>
        <v>#REF!</v>
      </c>
      <c r="X48" s="10" t="e">
        <f t="shared" si="23"/>
        <v>#REF!</v>
      </c>
      <c r="Y48" s="10" t="e">
        <f t="shared" si="23"/>
        <v>#REF!</v>
      </c>
      <c r="Z48" s="10" t="e">
        <f t="shared" si="23"/>
        <v>#REF!</v>
      </c>
      <c r="AA48" s="10" t="e">
        <f t="shared" si="23"/>
        <v>#REF!</v>
      </c>
      <c r="AB48" s="10" t="e">
        <f t="shared" si="23"/>
        <v>#REF!</v>
      </c>
      <c r="AC48" s="22" t="e">
        <f t="shared" ref="AC48:AC49" si="24">SUM(V48:AB48)</f>
        <v>#REF!</v>
      </c>
      <c r="AE48" s="21" t="s">
        <v>33</v>
      </c>
      <c r="AF48" s="10" t="e">
        <f t="shared" ref="AF48:AL49" si="25">ABS(AF36-AF42)^2</f>
        <v>#REF!</v>
      </c>
      <c r="AG48" s="10" t="e">
        <f t="shared" si="25"/>
        <v>#REF!</v>
      </c>
      <c r="AH48" s="10" t="e">
        <f t="shared" si="25"/>
        <v>#REF!</v>
      </c>
      <c r="AI48" s="10" t="e">
        <f t="shared" si="25"/>
        <v>#REF!</v>
      </c>
      <c r="AJ48" s="10" t="e">
        <f t="shared" si="25"/>
        <v>#REF!</v>
      </c>
      <c r="AK48" s="10" t="e">
        <f t="shared" si="25"/>
        <v>#REF!</v>
      </c>
      <c r="AL48" s="10" t="e">
        <f t="shared" si="25"/>
        <v>#REF!</v>
      </c>
      <c r="AM48" s="22" t="e">
        <f t="shared" ref="AM48:AM49" si="26">SUM(AF48:AL48)</f>
        <v>#REF!</v>
      </c>
      <c r="AO48" s="21" t="s">
        <v>33</v>
      </c>
      <c r="AP48" s="10" t="e">
        <f t="shared" ref="AP48:AV49" si="27">ABS(AP36-AP42)^2</f>
        <v>#REF!</v>
      </c>
      <c r="AQ48" s="10" t="e">
        <f t="shared" si="27"/>
        <v>#REF!</v>
      </c>
      <c r="AR48" s="10" t="e">
        <f t="shared" si="27"/>
        <v>#REF!</v>
      </c>
      <c r="AS48" s="10" t="e">
        <f t="shared" si="27"/>
        <v>#REF!</v>
      </c>
      <c r="AT48" s="10" t="e">
        <f t="shared" si="27"/>
        <v>#REF!</v>
      </c>
      <c r="AU48" s="10" t="e">
        <f t="shared" si="27"/>
        <v>#REF!</v>
      </c>
      <c r="AV48" s="10" t="e">
        <f t="shared" si="27"/>
        <v>#REF!</v>
      </c>
      <c r="AW48" s="22" t="e">
        <f t="shared" ref="AW48:AW49" si="28">SUM(AP48:AV48)</f>
        <v>#REF!</v>
      </c>
      <c r="AY48" s="21" t="s">
        <v>33</v>
      </c>
      <c r="AZ48" s="10" t="e">
        <f t="shared" ref="AZ48:BF49" si="29">ABS(AZ36-AZ42)^2</f>
        <v>#REF!</v>
      </c>
      <c r="BA48" s="10" t="e">
        <f t="shared" si="29"/>
        <v>#REF!</v>
      </c>
      <c r="BB48" s="10" t="e">
        <f t="shared" si="29"/>
        <v>#REF!</v>
      </c>
      <c r="BC48" s="10" t="e">
        <f t="shared" si="29"/>
        <v>#REF!</v>
      </c>
      <c r="BD48" s="10" t="e">
        <f t="shared" si="29"/>
        <v>#REF!</v>
      </c>
      <c r="BE48" s="10" t="e">
        <f t="shared" si="29"/>
        <v>#REF!</v>
      </c>
      <c r="BF48" s="10" t="e">
        <f t="shared" si="29"/>
        <v>#REF!</v>
      </c>
      <c r="BG48" s="22" t="e">
        <f t="shared" ref="BG48:BG49" si="30">SUM(AZ48:BF48)</f>
        <v>#REF!</v>
      </c>
    </row>
    <row r="49" spans="21:59">
      <c r="U49" s="21" t="s">
        <v>34</v>
      </c>
      <c r="V49" s="10" t="e">
        <f t="shared" si="23"/>
        <v>#REF!</v>
      </c>
      <c r="W49" s="10" t="e">
        <f t="shared" si="23"/>
        <v>#REF!</v>
      </c>
      <c r="X49" s="10" t="e">
        <f t="shared" si="23"/>
        <v>#REF!</v>
      </c>
      <c r="Y49" s="10" t="e">
        <f t="shared" si="23"/>
        <v>#REF!</v>
      </c>
      <c r="Z49" s="10" t="e">
        <f t="shared" si="23"/>
        <v>#REF!</v>
      </c>
      <c r="AA49" s="10" t="e">
        <f t="shared" si="23"/>
        <v>#REF!</v>
      </c>
      <c r="AB49" s="10" t="e">
        <f t="shared" si="23"/>
        <v>#REF!</v>
      </c>
      <c r="AC49" s="22" t="e">
        <f t="shared" si="24"/>
        <v>#REF!</v>
      </c>
      <c r="AE49" s="21" t="s">
        <v>34</v>
      </c>
      <c r="AF49" s="10" t="e">
        <f t="shared" si="25"/>
        <v>#REF!</v>
      </c>
      <c r="AG49" s="10" t="e">
        <f t="shared" si="25"/>
        <v>#REF!</v>
      </c>
      <c r="AH49" s="10" t="e">
        <f t="shared" si="25"/>
        <v>#REF!</v>
      </c>
      <c r="AI49" s="10" t="e">
        <f t="shared" si="25"/>
        <v>#REF!</v>
      </c>
      <c r="AJ49" s="10" t="e">
        <f t="shared" si="25"/>
        <v>#REF!</v>
      </c>
      <c r="AK49" s="10" t="e">
        <f t="shared" si="25"/>
        <v>#REF!</v>
      </c>
      <c r="AL49" s="10" t="e">
        <f t="shared" si="25"/>
        <v>#REF!</v>
      </c>
      <c r="AM49" s="22" t="e">
        <f t="shared" si="26"/>
        <v>#REF!</v>
      </c>
      <c r="AO49" s="21" t="s">
        <v>34</v>
      </c>
      <c r="AP49" s="10" t="e">
        <f t="shared" si="27"/>
        <v>#REF!</v>
      </c>
      <c r="AQ49" s="10" t="e">
        <f t="shared" si="27"/>
        <v>#REF!</v>
      </c>
      <c r="AR49" s="10" t="e">
        <f t="shared" si="27"/>
        <v>#REF!</v>
      </c>
      <c r="AS49" s="10" t="e">
        <f t="shared" si="27"/>
        <v>#REF!</v>
      </c>
      <c r="AT49" s="10" t="e">
        <f t="shared" si="27"/>
        <v>#REF!</v>
      </c>
      <c r="AU49" s="10" t="e">
        <f t="shared" si="27"/>
        <v>#REF!</v>
      </c>
      <c r="AV49" s="10" t="e">
        <f t="shared" si="27"/>
        <v>#REF!</v>
      </c>
      <c r="AW49" s="22" t="e">
        <f t="shared" si="28"/>
        <v>#REF!</v>
      </c>
      <c r="AY49" s="21" t="s">
        <v>34</v>
      </c>
      <c r="AZ49" s="10" t="e">
        <f t="shared" si="29"/>
        <v>#REF!</v>
      </c>
      <c r="BA49" s="10" t="e">
        <f t="shared" si="29"/>
        <v>#REF!</v>
      </c>
      <c r="BB49" s="10" t="e">
        <f t="shared" si="29"/>
        <v>#REF!</v>
      </c>
      <c r="BC49" s="10" t="e">
        <f t="shared" si="29"/>
        <v>#REF!</v>
      </c>
      <c r="BD49" s="10" t="e">
        <f t="shared" si="29"/>
        <v>#REF!</v>
      </c>
      <c r="BE49" s="10" t="e">
        <f t="shared" si="29"/>
        <v>#REF!</v>
      </c>
      <c r="BF49" s="10" t="e">
        <f t="shared" si="29"/>
        <v>#REF!</v>
      </c>
      <c r="BG49" s="22" t="e">
        <f t="shared" si="30"/>
        <v>#REF!</v>
      </c>
    </row>
    <row r="50" spans="21:59">
      <c r="U50" s="21"/>
      <c r="V50" s="10"/>
      <c r="W50" s="10"/>
      <c r="X50" s="10"/>
      <c r="Y50" s="10"/>
      <c r="Z50" s="10"/>
      <c r="AA50" s="10"/>
      <c r="AB50" s="10"/>
      <c r="AC50" s="22"/>
      <c r="AE50" s="21"/>
      <c r="AF50" s="10"/>
      <c r="AG50" s="10"/>
      <c r="AH50" s="10"/>
      <c r="AI50" s="10"/>
      <c r="AJ50" s="10"/>
      <c r="AK50" s="10"/>
      <c r="AL50" s="10"/>
      <c r="AM50" s="22"/>
      <c r="AO50" s="21"/>
      <c r="AP50" s="10"/>
      <c r="AQ50" s="10"/>
      <c r="AR50" s="10"/>
      <c r="AS50" s="10"/>
      <c r="AT50" s="10"/>
      <c r="AU50" s="10"/>
      <c r="AV50" s="10"/>
      <c r="AW50" s="22"/>
      <c r="AY50" s="21"/>
      <c r="AZ50" s="10"/>
      <c r="BA50" s="10"/>
      <c r="BB50" s="10"/>
      <c r="BC50" s="10"/>
      <c r="BD50" s="10"/>
      <c r="BE50" s="10"/>
      <c r="BF50" s="10"/>
      <c r="BG50" s="22"/>
    </row>
    <row r="51" spans="21:59">
      <c r="U51" s="21" t="s">
        <v>46</v>
      </c>
      <c r="V51" s="10">
        <v>1.2074703079428222E-2</v>
      </c>
      <c r="W51" s="10" t="s">
        <v>47</v>
      </c>
      <c r="X51" s="10">
        <v>1.4159652954448321</v>
      </c>
      <c r="Y51" s="26" t="s">
        <v>13</v>
      </c>
      <c r="Z51" s="10"/>
      <c r="AA51" s="10"/>
      <c r="AB51" s="10"/>
      <c r="AC51" s="22"/>
      <c r="AE51" s="21" t="s">
        <v>46</v>
      </c>
      <c r="AF51" s="10">
        <v>7.9629587084851187E-3</v>
      </c>
      <c r="AG51" s="10" t="s">
        <v>47</v>
      </c>
      <c r="AH51" s="10">
        <v>1.4117285331867844</v>
      </c>
      <c r="AI51" s="26" t="s">
        <v>13</v>
      </c>
      <c r="AJ51" s="10"/>
      <c r="AK51" s="10"/>
      <c r="AL51" s="10"/>
      <c r="AM51" s="22"/>
      <c r="AO51" s="21" t="s">
        <v>46</v>
      </c>
      <c r="AP51" s="10">
        <v>1.2668870167203373E-2</v>
      </c>
      <c r="AQ51" s="10" t="s">
        <v>47</v>
      </c>
      <c r="AR51" s="10">
        <v>1.7443628469788626</v>
      </c>
      <c r="AS51" s="26" t="s">
        <v>13</v>
      </c>
      <c r="AT51" s="10"/>
      <c r="AU51" s="10"/>
      <c r="AV51" s="10"/>
      <c r="AW51" s="22"/>
      <c r="AY51" s="21" t="s">
        <v>46</v>
      </c>
      <c r="AZ51" s="10">
        <v>1.2074703079428222E-2</v>
      </c>
      <c r="BA51" s="10" t="s">
        <v>47</v>
      </c>
      <c r="BB51" s="10">
        <v>1.4159652954448321</v>
      </c>
      <c r="BC51" s="26" t="s">
        <v>13</v>
      </c>
      <c r="BD51" s="10"/>
      <c r="BE51" s="10"/>
      <c r="BF51" s="10"/>
      <c r="BG51" s="22"/>
    </row>
    <row r="52" spans="21:59">
      <c r="U52" s="21" t="s">
        <v>46</v>
      </c>
      <c r="V52" s="10">
        <v>0.21221399555391912</v>
      </c>
      <c r="W52" s="10" t="s">
        <v>47</v>
      </c>
      <c r="X52" s="10">
        <v>6.1215602474152933</v>
      </c>
      <c r="Y52" s="26" t="s">
        <v>23</v>
      </c>
      <c r="Z52" s="10"/>
      <c r="AA52" s="10"/>
      <c r="AB52" s="10"/>
      <c r="AC52" s="22"/>
      <c r="AE52" s="21" t="s">
        <v>46</v>
      </c>
      <c r="AF52" s="10">
        <v>9.2600306480049733E-3</v>
      </c>
      <c r="AG52" s="10" t="s">
        <v>47</v>
      </c>
      <c r="AH52" s="10">
        <v>61.981381380016515</v>
      </c>
      <c r="AI52" s="26" t="s">
        <v>23</v>
      </c>
      <c r="AJ52" s="10"/>
      <c r="AK52" s="10"/>
      <c r="AL52" s="10"/>
      <c r="AM52" s="22"/>
      <c r="AO52" s="21" t="s">
        <v>46</v>
      </c>
      <c r="AP52" s="10">
        <v>1.8612967026681301E-2</v>
      </c>
      <c r="AQ52" s="10" t="s">
        <v>47</v>
      </c>
      <c r="AR52" s="10">
        <v>1.0869346571507992</v>
      </c>
      <c r="AS52" s="26" t="s">
        <v>23</v>
      </c>
      <c r="AT52" s="10"/>
      <c r="AU52" s="10"/>
      <c r="AV52" s="10"/>
      <c r="AW52" s="22"/>
      <c r="AY52" s="21" t="s">
        <v>46</v>
      </c>
      <c r="AZ52" s="10">
        <v>0.21221399555391912</v>
      </c>
      <c r="BA52" s="10" t="s">
        <v>47</v>
      </c>
      <c r="BB52" s="10">
        <v>6.1215602474152933</v>
      </c>
      <c r="BC52" s="26" t="s">
        <v>23</v>
      </c>
      <c r="BD52" s="10"/>
      <c r="BE52" s="10"/>
      <c r="BF52" s="10"/>
      <c r="BG52" s="22"/>
    </row>
    <row r="53" spans="21:59">
      <c r="U53" s="21" t="s">
        <v>46</v>
      </c>
      <c r="V53" s="10">
        <v>2.1636236546578407</v>
      </c>
      <c r="W53" s="10" t="s">
        <v>47</v>
      </c>
      <c r="X53" s="10">
        <v>0.74446893670130643</v>
      </c>
      <c r="Y53" s="26" t="s">
        <v>24</v>
      </c>
      <c r="Z53" s="10"/>
      <c r="AA53" s="10"/>
      <c r="AB53" s="10"/>
      <c r="AC53" s="22"/>
      <c r="AE53" s="21" t="s">
        <v>46</v>
      </c>
      <c r="AF53" s="10">
        <v>1.7974830520984763E-2</v>
      </c>
      <c r="AG53" s="10" t="s">
        <v>47</v>
      </c>
      <c r="AH53" s="10">
        <v>76.839543547805164</v>
      </c>
      <c r="AI53" s="26" t="s">
        <v>24</v>
      </c>
      <c r="AJ53" s="10"/>
      <c r="AK53" s="10"/>
      <c r="AL53" s="10"/>
      <c r="AM53" s="22"/>
      <c r="AO53" s="21" t="s">
        <v>46</v>
      </c>
      <c r="AP53" s="10">
        <v>2.9665904362572694E-2</v>
      </c>
      <c r="AQ53" s="10" t="s">
        <v>47</v>
      </c>
      <c r="AR53" s="10">
        <v>1.0426433920171883</v>
      </c>
      <c r="AS53" s="26" t="s">
        <v>24</v>
      </c>
      <c r="AT53" s="10"/>
      <c r="AU53" s="10"/>
      <c r="AV53" s="10"/>
      <c r="AW53" s="22"/>
      <c r="AY53" s="21" t="s">
        <v>46</v>
      </c>
      <c r="AZ53" s="10">
        <v>2.1636236546578407</v>
      </c>
      <c r="BA53" s="10" t="s">
        <v>47</v>
      </c>
      <c r="BB53" s="10">
        <v>0.74446893670130643</v>
      </c>
      <c r="BC53" s="26" t="s">
        <v>24</v>
      </c>
      <c r="BD53" s="10"/>
      <c r="BE53" s="10"/>
      <c r="BF53" s="10"/>
      <c r="BG53" s="22"/>
    </row>
    <row r="54" spans="21:59">
      <c r="U54" s="21"/>
      <c r="V54" s="10"/>
      <c r="W54" s="10"/>
      <c r="X54" s="10"/>
      <c r="Y54" s="10"/>
      <c r="Z54" s="10"/>
      <c r="AA54" s="10"/>
      <c r="AB54" s="10"/>
      <c r="AC54" s="22"/>
      <c r="AE54" s="21"/>
      <c r="AF54" s="10"/>
      <c r="AG54" s="10"/>
      <c r="AH54" s="10"/>
      <c r="AI54" s="10"/>
      <c r="AJ54" s="10"/>
      <c r="AK54" s="10"/>
      <c r="AL54" s="10"/>
      <c r="AM54" s="22"/>
      <c r="AO54" s="21"/>
      <c r="AP54" s="10"/>
      <c r="AQ54" s="10"/>
      <c r="AR54" s="10"/>
      <c r="AS54" s="10"/>
      <c r="AT54" s="10"/>
      <c r="AU54" s="10"/>
      <c r="AV54" s="10"/>
      <c r="AW54" s="22"/>
      <c r="AY54" s="21"/>
      <c r="AZ54" s="10"/>
      <c r="BA54" s="10"/>
      <c r="BB54" s="10"/>
      <c r="BC54" s="10"/>
      <c r="BD54" s="10"/>
      <c r="BE54" s="10"/>
      <c r="BF54" s="10"/>
      <c r="BG54" s="22"/>
    </row>
    <row r="55" spans="21:59">
      <c r="U55" s="21" t="s">
        <v>48</v>
      </c>
      <c r="V55" s="10">
        <f>V51*X51</f>
        <v>1.7097360513271206E-2</v>
      </c>
      <c r="W55" s="26" t="s">
        <v>13</v>
      </c>
      <c r="X55" s="10"/>
      <c r="Y55" s="10"/>
      <c r="Z55" s="10" t="s">
        <v>53</v>
      </c>
      <c r="AA55" s="10">
        <f>V55/MAX($V$55:$V$57)</f>
        <v>1.0614529956553027E-2</v>
      </c>
      <c r="AB55" s="10"/>
      <c r="AC55" s="22"/>
      <c r="AE55" s="21" t="s">
        <v>48</v>
      </c>
      <c r="AF55" s="10">
        <f>AF51*AH51</f>
        <v>1.1241536017356628E-2</v>
      </c>
      <c r="AG55" s="26" t="s">
        <v>13</v>
      </c>
      <c r="AH55" s="10"/>
      <c r="AI55" s="10"/>
      <c r="AJ55" s="10" t="s">
        <v>53</v>
      </c>
      <c r="AK55" s="10">
        <f>AF55/MAX($V$55:$V$57)</f>
        <v>6.9790667817574009E-3</v>
      </c>
      <c r="AL55" s="10"/>
      <c r="AM55" s="22"/>
      <c r="AO55" s="21" t="s">
        <v>48</v>
      </c>
      <c r="AP55" s="10">
        <f>AP51*AR51</f>
        <v>2.2099106432868453E-2</v>
      </c>
      <c r="AQ55" s="26" t="s">
        <v>13</v>
      </c>
      <c r="AR55" s="10"/>
      <c r="AS55" s="10"/>
      <c r="AT55" s="10" t="s">
        <v>53</v>
      </c>
      <c r="AU55" s="10">
        <f>AP55/MAX($V$55:$V$57)</f>
        <v>1.3719756746233326E-2</v>
      </c>
      <c r="AV55" s="10"/>
      <c r="AW55" s="22"/>
      <c r="AY55" s="21" t="s">
        <v>48</v>
      </c>
      <c r="AZ55" s="10">
        <f>AZ51*BB51</f>
        <v>1.7097360513271206E-2</v>
      </c>
      <c r="BA55" s="26" t="s">
        <v>13</v>
      </c>
      <c r="BB55" s="10"/>
      <c r="BC55" s="10"/>
      <c r="BD55" s="10" t="s">
        <v>53</v>
      </c>
      <c r="BE55" s="10">
        <f>AZ55/MAX($V$55:$V$57)</f>
        <v>1.0614529956553027E-2</v>
      </c>
      <c r="BF55" s="10"/>
      <c r="BG55" s="22"/>
    </row>
    <row r="56" spans="21:59">
      <c r="U56" s="21" t="s">
        <v>48</v>
      </c>
      <c r="V56" s="10">
        <f t="shared" ref="V56:V57" si="31">V52*X52</f>
        <v>1.2990807591280371</v>
      </c>
      <c r="W56" s="26" t="s">
        <v>23</v>
      </c>
      <c r="X56" s="10"/>
      <c r="Y56" s="10"/>
      <c r="Z56" s="10" t="s">
        <v>53</v>
      </c>
      <c r="AA56" s="10">
        <f t="shared" ref="AA56:AA57" si="32">V56/MAX($V$55:$V$57)</f>
        <v>0.80650645595516834</v>
      </c>
      <c r="AB56" s="10"/>
      <c r="AC56" s="22"/>
      <c r="AE56" s="21" t="s">
        <v>48</v>
      </c>
      <c r="AF56" s="10">
        <f t="shared" ref="AF56:AF57" si="33">AF52*AH52</f>
        <v>0.57394949118463767</v>
      </c>
      <c r="AG56" s="26" t="s">
        <v>23</v>
      </c>
      <c r="AH56" s="10"/>
      <c r="AI56" s="10"/>
      <c r="AJ56" s="10" t="s">
        <v>53</v>
      </c>
      <c r="AK56" s="10">
        <f t="shared" ref="AK56:AK57" si="34">AF56/MAX($V$55:$V$57)</f>
        <v>0.35632424449369549</v>
      </c>
      <c r="AL56" s="10"/>
      <c r="AM56" s="22"/>
      <c r="AO56" s="21" t="s">
        <v>48</v>
      </c>
      <c r="AP56" s="10">
        <f t="shared" ref="AP56:AP57" si="35">AP52*AR52</f>
        <v>2.0231078933704971E-2</v>
      </c>
      <c r="AQ56" s="26" t="s">
        <v>23</v>
      </c>
      <c r="AR56" s="10"/>
      <c r="AS56" s="10"/>
      <c r="AT56" s="10" t="s">
        <v>53</v>
      </c>
      <c r="AU56" s="10">
        <f t="shared" ref="AU56:AU57" si="36">AP56/MAX($V$55:$V$57)</f>
        <v>1.25600318966494E-2</v>
      </c>
      <c r="AV56" s="10"/>
      <c r="AW56" s="22"/>
      <c r="AY56" s="21" t="s">
        <v>48</v>
      </c>
      <c r="AZ56" s="10">
        <f t="shared" ref="AZ56:AZ57" si="37">AZ52*BB52</f>
        <v>1.2990807591280371</v>
      </c>
      <c r="BA56" s="26" t="s">
        <v>23</v>
      </c>
      <c r="BB56" s="10"/>
      <c r="BC56" s="10"/>
      <c r="BD56" s="10" t="s">
        <v>53</v>
      </c>
      <c r="BE56" s="10">
        <f t="shared" ref="BE56:BE57" si="38">AZ56/MAX($V$55:$V$57)</f>
        <v>0.80650645595516834</v>
      </c>
      <c r="BF56" s="10"/>
      <c r="BG56" s="22"/>
    </row>
    <row r="57" spans="21:59">
      <c r="U57" s="27" t="s">
        <v>48</v>
      </c>
      <c r="V57" s="28">
        <f t="shared" si="31"/>
        <v>1.6107506016049173</v>
      </c>
      <c r="W57" s="29" t="s">
        <v>24</v>
      </c>
      <c r="X57" s="28"/>
      <c r="Y57" s="28"/>
      <c r="Z57" s="28" t="s">
        <v>53</v>
      </c>
      <c r="AA57" s="28">
        <f t="shared" si="32"/>
        <v>1</v>
      </c>
      <c r="AB57" s="28"/>
      <c r="AC57" s="30"/>
      <c r="AE57" s="27" t="s">
        <v>48</v>
      </c>
      <c r="AF57" s="28">
        <f t="shared" si="33"/>
        <v>1.3811777725816261</v>
      </c>
      <c r="AG57" s="29" t="s">
        <v>24</v>
      </c>
      <c r="AH57" s="28"/>
      <c r="AI57" s="28"/>
      <c r="AJ57" s="28" t="s">
        <v>53</v>
      </c>
      <c r="AK57" s="28">
        <f t="shared" si="34"/>
        <v>0.85747462779492378</v>
      </c>
      <c r="AL57" s="28"/>
      <c r="AM57" s="30"/>
      <c r="AO57" s="27" t="s">
        <v>48</v>
      </c>
      <c r="AP57" s="28">
        <f t="shared" si="35"/>
        <v>3.0930959151850297E-2</v>
      </c>
      <c r="AQ57" s="29" t="s">
        <v>24</v>
      </c>
      <c r="AR57" s="28"/>
      <c r="AS57" s="28"/>
      <c r="AT57" s="28" t="s">
        <v>53</v>
      </c>
      <c r="AU57" s="28">
        <f t="shared" si="36"/>
        <v>1.9202823280668871E-2</v>
      </c>
      <c r="AV57" s="28"/>
      <c r="AW57" s="30"/>
      <c r="AY57" s="27" t="s">
        <v>48</v>
      </c>
      <c r="AZ57" s="28">
        <f t="shared" si="37"/>
        <v>1.6107506016049173</v>
      </c>
      <c r="BA57" s="29" t="s">
        <v>24</v>
      </c>
      <c r="BB57" s="28"/>
      <c r="BC57" s="28"/>
      <c r="BD57" s="28" t="s">
        <v>53</v>
      </c>
      <c r="BE57" s="28">
        <f t="shared" si="38"/>
        <v>1</v>
      </c>
      <c r="BF57" s="28"/>
      <c r="BG57" s="30"/>
    </row>
    <row r="61" spans="21:59">
      <c r="AI61" t="s">
        <v>55</v>
      </c>
      <c r="AJ61" t="s">
        <v>49</v>
      </c>
    </row>
    <row r="62" spans="21:59">
      <c r="AH62" t="s">
        <v>13</v>
      </c>
      <c r="AI62">
        <v>1.7097360513271206E-2</v>
      </c>
      <c r="AJ62">
        <v>3.4917859637091204E-5</v>
      </c>
    </row>
    <row r="63" spans="21:59">
      <c r="AH63" t="s">
        <v>23</v>
      </c>
      <c r="AI63">
        <v>1.2990807591280371</v>
      </c>
      <c r="AJ63">
        <v>4.1642404466364447E-6</v>
      </c>
    </row>
    <row r="64" spans="21:59">
      <c r="AH64" t="s">
        <v>24</v>
      </c>
      <c r="AI64">
        <v>1.6107506016049173</v>
      </c>
      <c r="AJ64">
        <v>1.7053540801159952E-5</v>
      </c>
    </row>
    <row r="67" spans="33:33">
      <c r="AG67" t="s">
        <v>13</v>
      </c>
    </row>
    <row r="68" spans="33:33">
      <c r="AG68" t="s">
        <v>23</v>
      </c>
    </row>
    <row r="69" spans="33:33">
      <c r="AG69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274A-8DF1-4223-9CD6-AFE17574F881}">
  <dimension ref="A1:Y165"/>
  <sheetViews>
    <sheetView topLeftCell="A137" zoomScale="85" zoomScaleNormal="85" workbookViewId="0">
      <selection activeCell="M160" sqref="M160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56</v>
      </c>
      <c r="D14" s="1">
        <v>1.22</v>
      </c>
      <c r="E14" s="6">
        <v>35849.233200000002</v>
      </c>
      <c r="F14" s="12"/>
      <c r="G14" s="5">
        <v>1</v>
      </c>
      <c r="H14" s="1" t="s">
        <v>56</v>
      </c>
      <c r="I14" s="1">
        <v>3.19</v>
      </c>
      <c r="J14" s="6">
        <v>37564.591399999998</v>
      </c>
      <c r="L14" s="1" t="s">
        <v>56</v>
      </c>
      <c r="M14">
        <f>(E25-E14)</f>
        <v>724.56269999999495</v>
      </c>
      <c r="N14">
        <f>(J25-J14)</f>
        <v>795.39830000000075</v>
      </c>
      <c r="O14">
        <f>(N14-M14)/J25</f>
        <v>1.84660112148064E-3</v>
      </c>
      <c r="R14" s="1" t="s">
        <v>56</v>
      </c>
      <c r="S14">
        <f t="shared" ref="S14:S18" si="0">O14</f>
        <v>1.84660112148064E-3</v>
      </c>
      <c r="T14">
        <f>O36</f>
        <v>-1.5201766311424818E-3</v>
      </c>
      <c r="U14">
        <f>O58</f>
        <v>5.0999917204654684E-4</v>
      </c>
      <c r="V14">
        <f>O80</f>
        <v>2.5110190913524622E-3</v>
      </c>
      <c r="W14">
        <f>O102</f>
        <v>-4.3783808569623599E-3</v>
      </c>
      <c r="X14">
        <f>O124</f>
        <v>-1.5373849597813405E-3</v>
      </c>
      <c r="Y14">
        <f>O146</f>
        <v>-2.7912312313329466E-3</v>
      </c>
    </row>
    <row r="15" spans="1:25" ht="24">
      <c r="B15" s="5">
        <v>2</v>
      </c>
      <c r="C15" s="1" t="s">
        <v>57</v>
      </c>
      <c r="D15" s="1">
        <v>0.84</v>
      </c>
      <c r="E15" s="6">
        <v>24608.226200000001</v>
      </c>
      <c r="F15" s="12"/>
      <c r="G15" s="5">
        <v>2</v>
      </c>
      <c r="H15" s="1" t="s">
        <v>57</v>
      </c>
      <c r="I15" s="1">
        <v>2.19</v>
      </c>
      <c r="J15" s="6">
        <v>25784.7238</v>
      </c>
      <c r="L15" s="1" t="s">
        <v>57</v>
      </c>
      <c r="M15">
        <f>(E26-E15)</f>
        <v>949.24669999999969</v>
      </c>
      <c r="N15">
        <f>(J26-J15)</f>
        <v>1034.8362000000016</v>
      </c>
      <c r="O15">
        <f>(N15-M15)/J26</f>
        <v>3.1913088805335305E-3</v>
      </c>
      <c r="R15" s="1" t="s">
        <v>57</v>
      </c>
      <c r="S15">
        <f t="shared" si="0"/>
        <v>3.1913088805335305E-3</v>
      </c>
      <c r="T15">
        <f>O37</f>
        <v>-5.7116545935386993E-4</v>
      </c>
      <c r="U15">
        <f>O59</f>
        <v>-1.421265568600874E-3</v>
      </c>
      <c r="V15">
        <f>O81</f>
        <v>3.4216173825542945E-4</v>
      </c>
      <c r="W15">
        <f>O103</f>
        <v>-3.3087208057001262E-3</v>
      </c>
      <c r="X15">
        <f>O125</f>
        <v>6.5727421164857409E-6</v>
      </c>
      <c r="Y15">
        <f>O147</f>
        <v>-1.751315887463808E-3</v>
      </c>
    </row>
    <row r="16" spans="1:25" ht="24">
      <c r="B16" s="5">
        <v>3</v>
      </c>
      <c r="C16" s="1" t="s">
        <v>58</v>
      </c>
      <c r="D16" s="1">
        <v>1.04</v>
      </c>
      <c r="E16" s="6">
        <v>30476.962299999999</v>
      </c>
      <c r="F16" s="12"/>
      <c r="G16" s="5">
        <v>3</v>
      </c>
      <c r="H16" s="1" t="s">
        <v>58</v>
      </c>
      <c r="I16" s="1">
        <v>2.71</v>
      </c>
      <c r="J16" s="6">
        <v>31913.8848</v>
      </c>
      <c r="L16" s="1" t="s">
        <v>58</v>
      </c>
      <c r="M16">
        <f>(E27-E16)</f>
        <v>176.78910000000178</v>
      </c>
      <c r="N16">
        <f>(J27-J16)</f>
        <v>238.21280000000115</v>
      </c>
      <c r="O16">
        <f>(N16-M16)/J27</f>
        <v>1.9104103490902369E-3</v>
      </c>
      <c r="R16" s="1" t="s">
        <v>58</v>
      </c>
      <c r="S16">
        <f t="shared" si="0"/>
        <v>1.9104103490902369E-3</v>
      </c>
      <c r="T16">
        <f>O38</f>
        <v>-1.3543025297689942E-3</v>
      </c>
      <c r="U16">
        <f>O60</f>
        <v>1.4592737221724166E-4</v>
      </c>
      <c r="V16">
        <f>O82</f>
        <v>1.5341601202678177E-3</v>
      </c>
      <c r="W16">
        <f>O104</f>
        <v>-2.8684891762528891E-3</v>
      </c>
      <c r="X16">
        <f>O126</f>
        <v>-9.4499598744381911E-4</v>
      </c>
      <c r="Y16">
        <f>O148</f>
        <v>-1.3539563749391094E-3</v>
      </c>
    </row>
    <row r="17" spans="2:25" ht="24">
      <c r="B17" s="5">
        <v>4</v>
      </c>
      <c r="C17" s="1" t="s">
        <v>66</v>
      </c>
      <c r="D17" s="1">
        <v>4.96</v>
      </c>
      <c r="E17" s="6">
        <v>145591.4803</v>
      </c>
      <c r="F17" s="12"/>
      <c r="G17" s="5">
        <v>4</v>
      </c>
      <c r="H17" s="1" t="s">
        <v>66</v>
      </c>
      <c r="I17" s="1">
        <v>12.99</v>
      </c>
      <c r="J17" s="6">
        <v>152812.08910000001</v>
      </c>
      <c r="L17" s="1" t="s">
        <v>66</v>
      </c>
      <c r="M17">
        <f>(E28-E17)</f>
        <v>840.57320000001346</v>
      </c>
      <c r="N17">
        <f>(J28-J17)</f>
        <v>987.43519999997807</v>
      </c>
      <c r="O17">
        <f>(N17-M17)/J28</f>
        <v>9.5489242030096855E-4</v>
      </c>
      <c r="R17" s="1" t="s">
        <v>66</v>
      </c>
      <c r="S17">
        <f t="shared" si="0"/>
        <v>9.5489242030096855E-4</v>
      </c>
      <c r="T17">
        <f>O39</f>
        <v>-1.6219647440590771E-4</v>
      </c>
      <c r="U17">
        <f>O61</f>
        <v>8.6416172842495762E-4</v>
      </c>
      <c r="V17">
        <f>O83</f>
        <v>8.5421945018561234E-4</v>
      </c>
      <c r="W17">
        <f>O105</f>
        <v>-1.3990250874067439E-3</v>
      </c>
      <c r="X17">
        <f>O127</f>
        <v>-4.674310657061111E-4</v>
      </c>
      <c r="Y17">
        <f>O149</f>
        <v>-6.167278990563918E-4</v>
      </c>
    </row>
    <row r="18" spans="2:25" ht="24">
      <c r="B18" s="5">
        <v>5</v>
      </c>
      <c r="C18" s="1" t="s">
        <v>67</v>
      </c>
      <c r="D18" s="1">
        <v>6.93</v>
      </c>
      <c r="E18" s="6">
        <v>203585.78909999999</v>
      </c>
      <c r="F18" s="12"/>
      <c r="G18" s="5">
        <v>5</v>
      </c>
      <c r="H18" s="1" t="s">
        <v>67</v>
      </c>
      <c r="I18" s="1">
        <v>18.2</v>
      </c>
      <c r="J18" s="6">
        <v>213978.75899999999</v>
      </c>
      <c r="L18" s="1" t="s">
        <v>67</v>
      </c>
      <c r="M18">
        <f>(E29-E18)</f>
        <v>25771.529100000014</v>
      </c>
      <c r="N18">
        <f>(J29-J18)</f>
        <v>27183.309800000017</v>
      </c>
      <c r="O18">
        <f>(N18-M18)/J29</f>
        <v>5.8540744281424199E-3</v>
      </c>
      <c r="R18" s="1" t="s">
        <v>67</v>
      </c>
      <c r="S18">
        <f t="shared" si="0"/>
        <v>5.8540744281424199E-3</v>
      </c>
      <c r="T18">
        <f>O40</f>
        <v>-6.9125689289812481E-4</v>
      </c>
      <c r="U18">
        <f>O62</f>
        <v>-9.4693318451697837E-4</v>
      </c>
      <c r="V18">
        <f>O84</f>
        <v>-2.7492158805191172E-5</v>
      </c>
      <c r="W18">
        <f>O106</f>
        <v>1.0396841186011651E-3</v>
      </c>
      <c r="X18">
        <f>O128</f>
        <v>6.2056780470380927E-4</v>
      </c>
      <c r="Y18">
        <f>O150</f>
        <v>-4.0905393686478008E-4</v>
      </c>
    </row>
    <row r="19" spans="2:25" ht="24">
      <c r="B19" s="5">
        <v>6</v>
      </c>
      <c r="C19" s="1" t="s">
        <v>68</v>
      </c>
      <c r="D19" s="1">
        <v>0.64</v>
      </c>
      <c r="E19" s="6">
        <v>18703.261299999998</v>
      </c>
      <c r="F19" s="12"/>
      <c r="G19" s="5">
        <v>6</v>
      </c>
      <c r="H19" s="1" t="s">
        <v>68</v>
      </c>
      <c r="I19" s="1">
        <v>1.68</v>
      </c>
      <c r="J19" s="6">
        <v>19730.176100000001</v>
      </c>
      <c r="L19" s="1" t="s">
        <v>68</v>
      </c>
      <c r="M19">
        <f t="shared" ref="M19:M22" si="1">(E30-E19)</f>
        <v>5958.1373000000021</v>
      </c>
      <c r="N19">
        <f t="shared" ref="N19:N22" si="2">(J30-J19)</f>
        <v>6266.8149999999987</v>
      </c>
      <c r="O19">
        <f t="shared" ref="O19:O22" si="3">(N19-M19)/J30</f>
        <v>1.1873593325190489E-2</v>
      </c>
      <c r="R19" s="1" t="s">
        <v>68</v>
      </c>
      <c r="S19">
        <f t="shared" ref="S19:S22" si="4">O19</f>
        <v>1.1873593325190489E-2</v>
      </c>
      <c r="T19">
        <f t="shared" ref="T19:T22" si="5">O41</f>
        <v>-2.8472200724571697E-3</v>
      </c>
      <c r="U19">
        <f t="shared" ref="U19:U22" si="6">O63</f>
        <v>-3.7090617626608035E-3</v>
      </c>
      <c r="V19">
        <f t="shared" ref="V19:V22" si="7">O85</f>
        <v>2.6010343443315972E-4</v>
      </c>
      <c r="W19">
        <f t="shared" ref="W19:W22" si="8">O107</f>
        <v>5.092696392836377E-3</v>
      </c>
      <c r="X19">
        <f t="shared" ref="X19:X22" si="9">O129</f>
        <v>7.1420385200505739E-4</v>
      </c>
      <c r="Y19">
        <f t="shared" ref="Y19:Y22" si="10">O151</f>
        <v>1.9935042096258988E-3</v>
      </c>
    </row>
    <row r="20" spans="2:25" ht="24">
      <c r="B20" s="5">
        <v>7</v>
      </c>
      <c r="C20" s="1" t="s">
        <v>69</v>
      </c>
      <c r="D20" s="1">
        <v>1.18</v>
      </c>
      <c r="E20" s="6">
        <v>34618.432800000002</v>
      </c>
      <c r="F20" s="12"/>
      <c r="G20" s="5">
        <v>7</v>
      </c>
      <c r="H20" s="1" t="s">
        <v>69</v>
      </c>
      <c r="I20" s="1">
        <v>3.09</v>
      </c>
      <c r="J20" s="6">
        <v>36312.713900000002</v>
      </c>
      <c r="L20" s="1" t="s">
        <v>69</v>
      </c>
      <c r="M20">
        <f t="shared" si="1"/>
        <v>11722.824000000001</v>
      </c>
      <c r="N20">
        <f>(J31-J20)</f>
        <v>12376.922399999996</v>
      </c>
      <c r="O20">
        <f t="shared" si="3"/>
        <v>1.3434037501734128E-2</v>
      </c>
      <c r="R20" s="1" t="s">
        <v>69</v>
      </c>
      <c r="S20">
        <f t="shared" si="4"/>
        <v>1.3434037501734128E-2</v>
      </c>
      <c r="T20">
        <f t="shared" si="5"/>
        <v>-1.9485859151681434E-3</v>
      </c>
      <c r="U20">
        <f t="shared" si="6"/>
        <v>-1.2424321977189947E-3</v>
      </c>
      <c r="V20">
        <f t="shared" si="7"/>
        <v>6.4976732688498857E-4</v>
      </c>
      <c r="W20">
        <f t="shared" si="8"/>
        <v>1.0074271289694724E-3</v>
      </c>
      <c r="X20">
        <f t="shared" si="9"/>
        <v>7.3865191278458435E-4</v>
      </c>
      <c r="Y20">
        <f t="shared" si="10"/>
        <v>-2.4674885410482217E-3</v>
      </c>
    </row>
    <row r="21" spans="2:25" ht="24">
      <c r="B21" s="5">
        <v>8</v>
      </c>
      <c r="C21" s="1" t="s">
        <v>70</v>
      </c>
      <c r="D21" s="1">
        <v>0.32</v>
      </c>
      <c r="E21" s="6">
        <v>9365.9920999999995</v>
      </c>
      <c r="F21" s="12"/>
      <c r="G21" s="5">
        <v>8</v>
      </c>
      <c r="H21" s="1" t="s">
        <v>70</v>
      </c>
      <c r="I21" s="1">
        <v>0.83</v>
      </c>
      <c r="J21" s="6">
        <v>9734.5648999999994</v>
      </c>
      <c r="L21" s="1" t="s">
        <v>70</v>
      </c>
      <c r="M21">
        <f t="shared" si="1"/>
        <v>2853.8257000000012</v>
      </c>
      <c r="N21">
        <f t="shared" si="2"/>
        <v>3012.2663000000011</v>
      </c>
      <c r="O21">
        <f t="shared" si="3"/>
        <v>1.2429802945848997E-2</v>
      </c>
      <c r="R21" s="1" t="s">
        <v>70</v>
      </c>
      <c r="S21">
        <f t="shared" si="4"/>
        <v>1.2429802945848997E-2</v>
      </c>
      <c r="T21">
        <f t="shared" si="5"/>
        <v>-1.405203222304228E-3</v>
      </c>
      <c r="U21">
        <f t="shared" si="6"/>
        <v>-2.0738273059658727E-3</v>
      </c>
      <c r="V21">
        <f t="shared" si="7"/>
        <v>5.2892622547854988E-4</v>
      </c>
      <c r="W21">
        <f t="shared" si="8"/>
        <v>-9.6833289792531681E-4</v>
      </c>
      <c r="X21">
        <f t="shared" si="9"/>
        <v>-8.9796667272384455E-4</v>
      </c>
      <c r="Y21">
        <f t="shared" si="10"/>
        <v>-2.6575049374509474E-3</v>
      </c>
    </row>
    <row r="22" spans="2:25" ht="24">
      <c r="B22" s="7">
        <v>9</v>
      </c>
      <c r="C22" s="8" t="s">
        <v>60</v>
      </c>
      <c r="D22" s="8">
        <v>0.81</v>
      </c>
      <c r="E22" s="9">
        <v>23797.847900000001</v>
      </c>
      <c r="F22" s="12"/>
      <c r="G22" s="7">
        <v>9</v>
      </c>
      <c r="H22" s="8" t="s">
        <v>60</v>
      </c>
      <c r="I22" s="8">
        <v>2.12</v>
      </c>
      <c r="J22" s="9">
        <v>24891.177</v>
      </c>
      <c r="L22" s="8" t="s">
        <v>60</v>
      </c>
      <c r="M22">
        <f t="shared" si="1"/>
        <v>3922.3464999999997</v>
      </c>
      <c r="N22">
        <f t="shared" si="2"/>
        <v>4140.8775999999998</v>
      </c>
      <c r="O22">
        <f t="shared" si="3"/>
        <v>7.5272350858695391E-3</v>
      </c>
      <c r="R22" s="8" t="s">
        <v>60</v>
      </c>
      <c r="S22">
        <f t="shared" si="4"/>
        <v>7.5272350858695391E-3</v>
      </c>
      <c r="T22">
        <f t="shared" si="5"/>
        <v>-2.1402225408920809E-3</v>
      </c>
      <c r="U22">
        <f t="shared" si="6"/>
        <v>-1.1850402699124035E-3</v>
      </c>
      <c r="V22">
        <f t="shared" si="7"/>
        <v>9.1289299839772539E-4</v>
      </c>
      <c r="W22">
        <f t="shared" si="8"/>
        <v>2.5470241784005736E-3</v>
      </c>
      <c r="X22">
        <f t="shared" si="9"/>
        <v>6.2030054354654513E-5</v>
      </c>
      <c r="Y22">
        <f t="shared" si="10"/>
        <v>-1.0236196152368347E-3</v>
      </c>
    </row>
    <row r="23" spans="2:25">
      <c r="B23">
        <v>0.25</v>
      </c>
      <c r="C23" s="10" t="s">
        <v>5</v>
      </c>
      <c r="D23" s="10" t="s">
        <v>4</v>
      </c>
      <c r="E23" s="10"/>
      <c r="F23" s="10"/>
      <c r="G23">
        <v>0.25</v>
      </c>
      <c r="H23" s="10" t="s">
        <v>5</v>
      </c>
      <c r="I23" s="10" t="s">
        <v>6</v>
      </c>
      <c r="J23" s="10"/>
    </row>
    <row r="24" spans="2:25">
      <c r="B24" s="2"/>
      <c r="C24" s="3" t="s">
        <v>0</v>
      </c>
      <c r="D24" s="3" t="s">
        <v>1</v>
      </c>
      <c r="E24" s="4" t="s">
        <v>2</v>
      </c>
      <c r="G24" s="2"/>
      <c r="H24" s="3" t="s">
        <v>0</v>
      </c>
      <c r="I24" s="3" t="s">
        <v>1</v>
      </c>
      <c r="J24" s="4" t="s">
        <v>2</v>
      </c>
    </row>
    <row r="25" spans="2:25" ht="24">
      <c r="B25" s="5">
        <v>1</v>
      </c>
      <c r="C25" s="1" t="s">
        <v>56</v>
      </c>
      <c r="D25" s="1">
        <v>3.03</v>
      </c>
      <c r="E25" s="6">
        <v>36573.795899999997</v>
      </c>
      <c r="G25" s="5">
        <v>1</v>
      </c>
      <c r="H25" s="1" t="s">
        <v>56</v>
      </c>
      <c r="I25" s="1">
        <v>3.02</v>
      </c>
      <c r="J25" s="6">
        <v>38359.989699999998</v>
      </c>
    </row>
    <row r="26" spans="2:25" ht="24">
      <c r="B26" s="5">
        <v>2</v>
      </c>
      <c r="C26" s="1" t="s">
        <v>57</v>
      </c>
      <c r="D26" s="1">
        <v>2.12</v>
      </c>
      <c r="E26" s="6">
        <v>25557.472900000001</v>
      </c>
      <c r="G26" s="5">
        <v>2</v>
      </c>
      <c r="H26" s="1" t="s">
        <v>57</v>
      </c>
      <c r="I26" s="1">
        <v>2.11</v>
      </c>
      <c r="J26" s="6">
        <v>26819.56</v>
      </c>
    </row>
    <row r="27" spans="2:25" ht="24">
      <c r="B27" s="5">
        <v>3</v>
      </c>
      <c r="C27" s="1" t="s">
        <v>58</v>
      </c>
      <c r="D27" s="1">
        <v>2.54</v>
      </c>
      <c r="E27" s="6">
        <v>30653.751400000001</v>
      </c>
      <c r="G27" s="5">
        <v>3</v>
      </c>
      <c r="H27" s="1" t="s">
        <v>58</v>
      </c>
      <c r="I27" s="1">
        <v>2.54</v>
      </c>
      <c r="J27" s="6">
        <v>32152.097600000001</v>
      </c>
    </row>
    <row r="28" spans="2:25" ht="24">
      <c r="B28" s="5">
        <v>4</v>
      </c>
      <c r="C28" s="1" t="s">
        <v>66</v>
      </c>
      <c r="D28" s="1">
        <v>12.13</v>
      </c>
      <c r="E28" s="6">
        <v>146432.05350000001</v>
      </c>
      <c r="G28" s="5">
        <v>4</v>
      </c>
      <c r="H28" s="1" t="s">
        <v>66</v>
      </c>
      <c r="I28" s="1">
        <v>12.13</v>
      </c>
      <c r="J28" s="6">
        <v>153799.52429999999</v>
      </c>
    </row>
    <row r="29" spans="2:25" ht="24">
      <c r="B29" s="5">
        <v>5</v>
      </c>
      <c r="C29" s="1" t="s">
        <v>67</v>
      </c>
      <c r="D29" s="1">
        <v>19</v>
      </c>
      <c r="E29" s="6">
        <v>229357.31820000001</v>
      </c>
      <c r="G29" s="5">
        <v>5</v>
      </c>
      <c r="H29" s="1" t="s">
        <v>67</v>
      </c>
      <c r="I29" s="1">
        <v>19.02</v>
      </c>
      <c r="J29" s="6">
        <v>241162.06880000001</v>
      </c>
    </row>
    <row r="30" spans="2:25" ht="24">
      <c r="B30" s="5">
        <v>6</v>
      </c>
      <c r="C30" s="1" t="s">
        <v>68</v>
      </c>
      <c r="D30" s="1">
        <v>2.04</v>
      </c>
      <c r="E30" s="6">
        <v>24661.3986</v>
      </c>
      <c r="G30" s="5">
        <v>6</v>
      </c>
      <c r="H30" s="1" t="s">
        <v>68</v>
      </c>
      <c r="I30" s="1">
        <v>2.0499999999999998</v>
      </c>
      <c r="J30" s="6">
        <v>25996.991099999999</v>
      </c>
    </row>
    <row r="31" spans="2:25" ht="24">
      <c r="B31" s="5">
        <v>7</v>
      </c>
      <c r="C31" s="1" t="s">
        <v>69</v>
      </c>
      <c r="D31" s="1">
        <v>3.84</v>
      </c>
      <c r="E31" s="6">
        <v>46341.256800000003</v>
      </c>
      <c r="G31" s="5">
        <v>7</v>
      </c>
      <c r="H31" s="1" t="s">
        <v>69</v>
      </c>
      <c r="I31" s="1">
        <v>3.84</v>
      </c>
      <c r="J31" s="6">
        <v>48689.636299999998</v>
      </c>
    </row>
    <row r="32" spans="2:25" ht="24">
      <c r="B32" s="5">
        <v>8</v>
      </c>
      <c r="C32" s="1" t="s">
        <v>70</v>
      </c>
      <c r="D32" s="1">
        <v>1.01</v>
      </c>
      <c r="E32" s="6">
        <v>12219.817800000001</v>
      </c>
      <c r="G32" s="5">
        <v>8</v>
      </c>
      <c r="H32" s="1" t="s">
        <v>70</v>
      </c>
      <c r="I32" s="1">
        <v>1.01</v>
      </c>
      <c r="J32" s="6">
        <v>12746.831200000001</v>
      </c>
    </row>
    <row r="33" spans="2:15" ht="24">
      <c r="B33" s="7">
        <v>9</v>
      </c>
      <c r="C33" s="8" t="s">
        <v>60</v>
      </c>
      <c r="D33" s="8">
        <v>2.2999999999999998</v>
      </c>
      <c r="E33" s="9">
        <v>27720.1944</v>
      </c>
      <c r="G33" s="7">
        <v>9</v>
      </c>
      <c r="H33" s="8" t="s">
        <v>60</v>
      </c>
      <c r="I33" s="8">
        <v>2.29</v>
      </c>
      <c r="J33" s="9">
        <v>29032.054599999999</v>
      </c>
    </row>
    <row r="34" spans="2:15">
      <c r="B34">
        <v>0.5</v>
      </c>
      <c r="C34" s="10" t="s">
        <v>3</v>
      </c>
      <c r="D34" s="10" t="s">
        <v>4</v>
      </c>
      <c r="G34">
        <v>0.5</v>
      </c>
      <c r="H34" s="10" t="s">
        <v>3</v>
      </c>
      <c r="I34" s="10" t="s">
        <v>6</v>
      </c>
    </row>
    <row r="35" spans="2:15">
      <c r="B35" s="2"/>
      <c r="C35" s="3" t="s">
        <v>0</v>
      </c>
      <c r="D35" s="3" t="s">
        <v>1</v>
      </c>
      <c r="E35" s="4" t="s">
        <v>2</v>
      </c>
      <c r="G35" s="2"/>
      <c r="H35" s="3" t="s">
        <v>0</v>
      </c>
      <c r="I35" s="3" t="s">
        <v>1</v>
      </c>
      <c r="J35" s="4" t="s">
        <v>2</v>
      </c>
      <c r="L35" s="14" t="s">
        <v>37</v>
      </c>
      <c r="M35" t="s">
        <v>4</v>
      </c>
      <c r="N35" t="s">
        <v>6</v>
      </c>
      <c r="O35" t="s">
        <v>36</v>
      </c>
    </row>
    <row r="36" spans="2:15" ht="24">
      <c r="B36" s="5">
        <v>1</v>
      </c>
      <c r="C36" s="1" t="s">
        <v>56</v>
      </c>
      <c r="D36" s="1">
        <v>4.4400000000000004</v>
      </c>
      <c r="E36" s="6">
        <v>35209.523800000003</v>
      </c>
      <c r="G36" s="5">
        <v>1</v>
      </c>
      <c r="H36" s="1" t="s">
        <v>56</v>
      </c>
      <c r="I36" s="1">
        <v>4.42</v>
      </c>
      <c r="J36" s="6">
        <v>36825.535799999998</v>
      </c>
      <c r="L36" s="1" t="s">
        <v>56</v>
      </c>
      <c r="M36">
        <f t="shared" ref="M36:M41" si="11">(E47-E36)</f>
        <v>77.116900000000896</v>
      </c>
      <c r="N36">
        <f t="shared" ref="N36:N42" si="12">(J47-J36)</f>
        <v>21.103500000004715</v>
      </c>
      <c r="O36">
        <f>(N36-M36)/J47</f>
        <v>-1.5201766311424818E-3</v>
      </c>
    </row>
    <row r="37" spans="2:15" ht="24">
      <c r="B37" s="5">
        <v>2</v>
      </c>
      <c r="C37" s="1" t="s">
        <v>57</v>
      </c>
      <c r="D37" s="1">
        <v>2.92</v>
      </c>
      <c r="E37" s="6">
        <v>23207.085299999999</v>
      </c>
      <c r="G37" s="5">
        <v>2</v>
      </c>
      <c r="H37" s="1" t="s">
        <v>57</v>
      </c>
      <c r="I37" s="1">
        <v>2.92</v>
      </c>
      <c r="J37" s="6">
        <v>24314.380799999999</v>
      </c>
      <c r="L37" s="1" t="s">
        <v>57</v>
      </c>
      <c r="M37">
        <f t="shared" si="11"/>
        <v>9.622800000001007</v>
      </c>
      <c r="N37">
        <f t="shared" si="12"/>
        <v>-4.2622999999985041</v>
      </c>
      <c r="O37">
        <f>(N37-M37)/J48</f>
        <v>-5.7116545935386993E-4</v>
      </c>
    </row>
    <row r="38" spans="2:15" ht="24">
      <c r="B38" s="5">
        <v>3</v>
      </c>
      <c r="C38" s="1" t="s">
        <v>58</v>
      </c>
      <c r="D38" s="1">
        <v>3.84</v>
      </c>
      <c r="E38" s="6">
        <v>30458.464499999998</v>
      </c>
      <c r="G38" s="5">
        <v>3</v>
      </c>
      <c r="H38" s="1" t="s">
        <v>58</v>
      </c>
      <c r="I38" s="1">
        <v>3.82</v>
      </c>
      <c r="J38" s="6">
        <v>31822.044999999998</v>
      </c>
      <c r="L38" s="1" t="s">
        <v>58</v>
      </c>
      <c r="M38">
        <f t="shared" si="11"/>
        <v>62.412400000001071</v>
      </c>
      <c r="N38">
        <f t="shared" si="12"/>
        <v>19.289600000000064</v>
      </c>
      <c r="O38">
        <f>(N38-M38)/J49</f>
        <v>-1.3543025297689942E-3</v>
      </c>
    </row>
    <row r="39" spans="2:15" ht="24">
      <c r="B39" s="5">
        <v>4</v>
      </c>
      <c r="C39" s="1" t="s">
        <v>66</v>
      </c>
      <c r="D39" s="1">
        <v>18.239999999999998</v>
      </c>
      <c r="E39" s="6">
        <v>144728.88310000001</v>
      </c>
      <c r="G39" s="5">
        <v>4</v>
      </c>
      <c r="H39" s="1" t="s">
        <v>66</v>
      </c>
      <c r="I39" s="1">
        <v>18.239999999999998</v>
      </c>
      <c r="J39" s="6">
        <v>151827.0607</v>
      </c>
      <c r="L39" s="1" t="s">
        <v>66</v>
      </c>
      <c r="M39">
        <f t="shared" si="11"/>
        <v>102.85250000000815</v>
      </c>
      <c r="N39">
        <f t="shared" si="12"/>
        <v>78.214000000007218</v>
      </c>
      <c r="O39">
        <f>(N39-M39)/J50</f>
        <v>-1.6219647440590771E-4</v>
      </c>
    </row>
    <row r="40" spans="2:15" ht="24">
      <c r="B40" s="5">
        <v>5</v>
      </c>
      <c r="C40" s="1" t="s">
        <v>67</v>
      </c>
      <c r="D40" s="1">
        <v>23.15</v>
      </c>
      <c r="E40" s="6">
        <v>183708.41089999999</v>
      </c>
      <c r="G40" s="5">
        <v>5</v>
      </c>
      <c r="H40" s="1" t="s">
        <v>67</v>
      </c>
      <c r="I40" s="1">
        <v>23.18</v>
      </c>
      <c r="J40" s="6">
        <v>192981.11970000001</v>
      </c>
      <c r="L40" s="1" t="s">
        <v>67</v>
      </c>
      <c r="M40">
        <f t="shared" si="11"/>
        <v>-68.733299999992596</v>
      </c>
      <c r="N40">
        <f t="shared" si="12"/>
        <v>-201.99319999999716</v>
      </c>
      <c r="O40">
        <f>(N40-M40)/J51</f>
        <v>-6.9125689289812481E-4</v>
      </c>
    </row>
    <row r="41" spans="2:15" ht="24">
      <c r="B41" s="5">
        <v>6</v>
      </c>
      <c r="C41" s="1" t="s">
        <v>68</v>
      </c>
      <c r="D41" s="1">
        <v>2.04</v>
      </c>
      <c r="E41" s="6">
        <v>16170.206</v>
      </c>
      <c r="G41" s="5">
        <v>6</v>
      </c>
      <c r="H41" s="1" t="s">
        <v>68</v>
      </c>
      <c r="I41" s="1">
        <v>2.06</v>
      </c>
      <c r="J41" s="6">
        <v>17115.547200000001</v>
      </c>
      <c r="L41" s="1" t="s">
        <v>68</v>
      </c>
      <c r="M41">
        <f t="shared" si="11"/>
        <v>-78.887899999999718</v>
      </c>
      <c r="N41">
        <f t="shared" si="12"/>
        <v>-127.25730000000112</v>
      </c>
      <c r="O41">
        <f t="shared" ref="O41:O44" si="13">(N41-M41)/J52</f>
        <v>-2.8472200724571697E-3</v>
      </c>
    </row>
    <row r="42" spans="2:15" ht="24">
      <c r="B42" s="5">
        <v>7</v>
      </c>
      <c r="C42" s="1" t="s">
        <v>69</v>
      </c>
      <c r="D42" s="1">
        <v>3.74</v>
      </c>
      <c r="E42" s="6">
        <v>29651.2415</v>
      </c>
      <c r="G42" s="5">
        <v>7</v>
      </c>
      <c r="H42" s="1" t="s">
        <v>69</v>
      </c>
      <c r="I42" s="1">
        <v>3.73</v>
      </c>
      <c r="J42" s="6">
        <v>31094.287899999999</v>
      </c>
      <c r="L42" s="1" t="s">
        <v>69</v>
      </c>
      <c r="M42">
        <f t="shared" ref="M42:M44" si="14">(E53-E42)</f>
        <v>-31.189099999999598</v>
      </c>
      <c r="N42">
        <f t="shared" si="12"/>
        <v>-91.600500000000466</v>
      </c>
      <c r="O42">
        <f t="shared" si="13"/>
        <v>-1.9485859151681434E-3</v>
      </c>
    </row>
    <row r="43" spans="2:15" ht="24">
      <c r="B43" s="5">
        <v>8</v>
      </c>
      <c r="C43" s="1" t="s">
        <v>70</v>
      </c>
      <c r="D43" s="1">
        <v>1.01</v>
      </c>
      <c r="E43" s="6">
        <v>8038.4202999999998</v>
      </c>
      <c r="G43" s="5">
        <v>8</v>
      </c>
      <c r="H43" s="1" t="s">
        <v>70</v>
      </c>
      <c r="I43" s="1">
        <v>1</v>
      </c>
      <c r="J43" s="6">
        <v>8361.9981000000007</v>
      </c>
      <c r="L43" s="1" t="s">
        <v>70</v>
      </c>
      <c r="M43">
        <f t="shared" si="14"/>
        <v>-13.553199999999379</v>
      </c>
      <c r="N43">
        <f t="shared" ref="N43:N44" si="15">(J54-J43)</f>
        <v>-25.268000000000029</v>
      </c>
      <c r="O43">
        <f t="shared" si="13"/>
        <v>-1.405203222304228E-3</v>
      </c>
    </row>
    <row r="44" spans="2:15" ht="24">
      <c r="B44" s="7">
        <v>9</v>
      </c>
      <c r="C44" s="8" t="s">
        <v>60</v>
      </c>
      <c r="D44" s="8">
        <v>2.63</v>
      </c>
      <c r="E44" s="9">
        <v>20876.455900000001</v>
      </c>
      <c r="G44" s="7">
        <v>9</v>
      </c>
      <c r="H44" s="8" t="s">
        <v>60</v>
      </c>
      <c r="I44" s="8">
        <v>2.62</v>
      </c>
      <c r="J44" s="9">
        <v>21854.929700000001</v>
      </c>
      <c r="L44" s="8" t="s">
        <v>60</v>
      </c>
      <c r="M44">
        <f t="shared" si="14"/>
        <v>-24.77900000000227</v>
      </c>
      <c r="N44">
        <f t="shared" si="15"/>
        <v>-71.40060000000085</v>
      </c>
      <c r="O44">
        <f t="shared" si="13"/>
        <v>-2.1402225408920809E-3</v>
      </c>
    </row>
    <row r="45" spans="2:15">
      <c r="B45">
        <v>0.5</v>
      </c>
      <c r="C45" s="10" t="s">
        <v>5</v>
      </c>
      <c r="D45" s="10" t="s">
        <v>4</v>
      </c>
      <c r="G45">
        <v>0.5</v>
      </c>
      <c r="H45" s="10" t="s">
        <v>5</v>
      </c>
      <c r="I45" s="10" t="s">
        <v>6</v>
      </c>
    </row>
    <row r="46" spans="2:15">
      <c r="B46" s="2"/>
      <c r="C46" s="3" t="s">
        <v>0</v>
      </c>
      <c r="D46" s="3" t="s">
        <v>1</v>
      </c>
      <c r="E46" s="4" t="s">
        <v>2</v>
      </c>
      <c r="G46" s="2"/>
      <c r="H46" s="3" t="s">
        <v>0</v>
      </c>
      <c r="I46" s="3" t="s">
        <v>1</v>
      </c>
      <c r="J46" s="4" t="s">
        <v>2</v>
      </c>
    </row>
    <row r="47" spans="2:15" ht="24">
      <c r="B47" s="5">
        <v>1</v>
      </c>
      <c r="C47" s="1" t="s">
        <v>56</v>
      </c>
      <c r="D47" s="1">
        <v>4.45</v>
      </c>
      <c r="E47" s="6">
        <v>35286.640700000004</v>
      </c>
      <c r="G47" s="5">
        <v>1</v>
      </c>
      <c r="H47" s="1" t="s">
        <v>56</v>
      </c>
      <c r="I47" s="1">
        <v>4.43</v>
      </c>
      <c r="J47" s="6">
        <v>36846.639300000003</v>
      </c>
    </row>
    <row r="48" spans="2:15" ht="24">
      <c r="B48" s="5">
        <v>2</v>
      </c>
      <c r="C48" s="1" t="s">
        <v>57</v>
      </c>
      <c r="D48" s="1">
        <v>2.93</v>
      </c>
      <c r="E48" s="6">
        <v>23216.7081</v>
      </c>
      <c r="G48" s="5">
        <v>2</v>
      </c>
      <c r="H48" s="1" t="s">
        <v>57</v>
      </c>
      <c r="I48" s="1">
        <v>2.92</v>
      </c>
      <c r="J48" s="6">
        <v>24310.1185</v>
      </c>
    </row>
    <row r="49" spans="2:15" ht="24">
      <c r="B49" s="5">
        <v>3</v>
      </c>
      <c r="C49" s="1" t="s">
        <v>58</v>
      </c>
      <c r="D49" s="1">
        <v>3.85</v>
      </c>
      <c r="E49" s="6">
        <v>30520.876899999999</v>
      </c>
      <c r="G49" s="5">
        <v>3</v>
      </c>
      <c r="H49" s="1" t="s">
        <v>58</v>
      </c>
      <c r="I49" s="1">
        <v>3.83</v>
      </c>
      <c r="J49" s="6">
        <v>31841.334599999998</v>
      </c>
    </row>
    <row r="50" spans="2:15" ht="24">
      <c r="B50" s="5">
        <v>4</v>
      </c>
      <c r="C50" s="1" t="s">
        <v>66</v>
      </c>
      <c r="D50" s="1">
        <v>18.25</v>
      </c>
      <c r="E50" s="6">
        <v>144831.73560000001</v>
      </c>
      <c r="G50" s="5">
        <v>4</v>
      </c>
      <c r="H50" s="1" t="s">
        <v>66</v>
      </c>
      <c r="I50" s="1">
        <v>18.260000000000002</v>
      </c>
      <c r="J50" s="6">
        <v>151905.27470000001</v>
      </c>
    </row>
    <row r="51" spans="2:15" ht="24">
      <c r="B51" s="5">
        <v>5</v>
      </c>
      <c r="C51" s="1" t="s">
        <v>67</v>
      </c>
      <c r="D51" s="1">
        <v>23.14</v>
      </c>
      <c r="E51" s="6">
        <v>183639.6776</v>
      </c>
      <c r="G51" s="5">
        <v>5</v>
      </c>
      <c r="H51" s="1" t="s">
        <v>67</v>
      </c>
      <c r="I51" s="1">
        <v>23.17</v>
      </c>
      <c r="J51" s="6">
        <v>192779.12650000001</v>
      </c>
    </row>
    <row r="52" spans="2:15" ht="24">
      <c r="B52" s="5">
        <v>6</v>
      </c>
      <c r="C52" s="1" t="s">
        <v>68</v>
      </c>
      <c r="D52" s="1">
        <v>2.0299999999999998</v>
      </c>
      <c r="E52" s="6">
        <v>16091.3181</v>
      </c>
      <c r="G52" s="5">
        <v>6</v>
      </c>
      <c r="H52" s="1" t="s">
        <v>68</v>
      </c>
      <c r="I52" s="1">
        <v>2.04</v>
      </c>
      <c r="J52" s="6">
        <v>16988.2899</v>
      </c>
    </row>
    <row r="53" spans="2:15" ht="24">
      <c r="B53" s="5">
        <v>7</v>
      </c>
      <c r="C53" s="1" t="s">
        <v>69</v>
      </c>
      <c r="D53" s="1">
        <v>3.73</v>
      </c>
      <c r="E53" s="6">
        <v>29620.0524</v>
      </c>
      <c r="G53" s="5">
        <v>7</v>
      </c>
      <c r="H53" s="1" t="s">
        <v>69</v>
      </c>
      <c r="I53" s="1">
        <v>3.73</v>
      </c>
      <c r="J53" s="6">
        <v>31002.687399999999</v>
      </c>
    </row>
    <row r="54" spans="2:15" ht="24">
      <c r="B54" s="5">
        <v>8</v>
      </c>
      <c r="C54" s="1" t="s">
        <v>70</v>
      </c>
      <c r="D54" s="1">
        <v>1.01</v>
      </c>
      <c r="E54" s="6">
        <v>8024.8671000000004</v>
      </c>
      <c r="G54" s="5">
        <v>8</v>
      </c>
      <c r="H54" s="1" t="s">
        <v>70</v>
      </c>
      <c r="I54" s="1">
        <v>1</v>
      </c>
      <c r="J54" s="6">
        <v>8336.7301000000007</v>
      </c>
    </row>
    <row r="55" spans="2:15" ht="24">
      <c r="B55" s="7">
        <v>9</v>
      </c>
      <c r="C55" s="8" t="s">
        <v>60</v>
      </c>
      <c r="D55" s="8">
        <v>2.63</v>
      </c>
      <c r="E55" s="9">
        <v>20851.676899999999</v>
      </c>
      <c r="G55" s="7">
        <v>9</v>
      </c>
      <c r="H55" s="8" t="s">
        <v>60</v>
      </c>
      <c r="I55" s="8">
        <v>2.62</v>
      </c>
      <c r="J55" s="9">
        <v>21783.5291</v>
      </c>
    </row>
    <row r="56" spans="2:15">
      <c r="B56">
        <v>0.75</v>
      </c>
      <c r="C56" s="10" t="s">
        <v>3</v>
      </c>
      <c r="D56" s="10" t="s">
        <v>4</v>
      </c>
      <c r="G56">
        <v>0.75</v>
      </c>
      <c r="H56" s="10" t="s">
        <v>3</v>
      </c>
      <c r="I56" s="10" t="s">
        <v>6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  <c r="L57" s="14" t="s">
        <v>37</v>
      </c>
      <c r="M57" t="s">
        <v>4</v>
      </c>
      <c r="N57" t="s">
        <v>6</v>
      </c>
      <c r="O57" t="s">
        <v>36</v>
      </c>
    </row>
    <row r="58" spans="2:15" ht="24">
      <c r="B58" s="5">
        <v>1</v>
      </c>
      <c r="C58" s="1" t="s">
        <v>56</v>
      </c>
      <c r="D58" s="1">
        <v>4.8</v>
      </c>
      <c r="E58" s="6">
        <v>34526.477400000003</v>
      </c>
      <c r="G58" s="5">
        <v>1</v>
      </c>
      <c r="H58" s="1" t="s">
        <v>56</v>
      </c>
      <c r="I58" s="1">
        <v>4.78</v>
      </c>
      <c r="J58" s="6">
        <v>36044.329700000002</v>
      </c>
      <c r="L58" s="1" t="s">
        <v>56</v>
      </c>
      <c r="M58">
        <f>(E69-E58)</f>
        <v>22.619499999993423</v>
      </c>
      <c r="N58">
        <f>(J69-J58)</f>
        <v>41.023000000001048</v>
      </c>
      <c r="O58">
        <f>(N58-M58)/J69</f>
        <v>5.0999917204654684E-4</v>
      </c>
    </row>
    <row r="59" spans="2:15" ht="24">
      <c r="B59" s="5">
        <v>2</v>
      </c>
      <c r="C59" s="1" t="s">
        <v>57</v>
      </c>
      <c r="D59" s="1">
        <v>3.05</v>
      </c>
      <c r="E59" s="6">
        <v>21900.440500000001</v>
      </c>
      <c r="G59" s="5">
        <v>2</v>
      </c>
      <c r="H59" s="1" t="s">
        <v>57</v>
      </c>
      <c r="I59" s="1">
        <v>3.05</v>
      </c>
      <c r="J59" s="6">
        <v>22983.788400000001</v>
      </c>
      <c r="L59" s="1" t="s">
        <v>57</v>
      </c>
      <c r="M59">
        <f>(E70-E59)</f>
        <v>22.965799999998126</v>
      </c>
      <c r="N59">
        <f>(J70-J59)</f>
        <v>-9.6864999999997963</v>
      </c>
      <c r="O59">
        <f>(N59-M59)/J70</f>
        <v>-1.421265568600874E-3</v>
      </c>
    </row>
    <row r="60" spans="2:15" ht="24">
      <c r="B60" s="5">
        <v>3</v>
      </c>
      <c r="C60" s="1" t="s">
        <v>58</v>
      </c>
      <c r="D60" s="1">
        <v>4.22</v>
      </c>
      <c r="E60" s="6">
        <v>30360.617200000001</v>
      </c>
      <c r="G60" s="5">
        <v>3</v>
      </c>
      <c r="H60" s="1" t="s">
        <v>58</v>
      </c>
      <c r="I60" s="1">
        <v>4.21</v>
      </c>
      <c r="J60" s="6">
        <v>31694.188600000001</v>
      </c>
      <c r="L60" s="1" t="s">
        <v>58</v>
      </c>
      <c r="M60">
        <f>(E71-E60)</f>
        <v>25.182300000000396</v>
      </c>
      <c r="N60">
        <f>(J71-J60)</f>
        <v>29.811699999998382</v>
      </c>
      <c r="O60">
        <f>(N60-M60)/J71</f>
        <v>1.4592737221724166E-4</v>
      </c>
    </row>
    <row r="61" spans="2:15" ht="24">
      <c r="B61" s="5">
        <v>4</v>
      </c>
      <c r="C61" s="1" t="s">
        <v>66</v>
      </c>
      <c r="D61" s="1">
        <v>20.04</v>
      </c>
      <c r="E61" s="6">
        <v>143995.46429999999</v>
      </c>
      <c r="G61" s="5">
        <v>4</v>
      </c>
      <c r="H61" s="1" t="s">
        <v>66</v>
      </c>
      <c r="I61" s="1">
        <v>20.05</v>
      </c>
      <c r="J61" s="6">
        <v>151046.32939999999</v>
      </c>
      <c r="L61" s="1" t="s">
        <v>66</v>
      </c>
      <c r="M61">
        <f>(E72-E61)</f>
        <v>-17.519000000000233</v>
      </c>
      <c r="N61">
        <f>(J72-J61)</f>
        <v>113.10719999999856</v>
      </c>
      <c r="O61">
        <f>(N61-M61)/J72</f>
        <v>8.6416172842495762E-4</v>
      </c>
    </row>
    <row r="62" spans="2:15" ht="24">
      <c r="B62" s="5">
        <v>5</v>
      </c>
      <c r="C62" s="1" t="s">
        <v>67</v>
      </c>
      <c r="D62" s="1">
        <v>23.43</v>
      </c>
      <c r="E62" s="6">
        <v>168409.40429999999</v>
      </c>
      <c r="G62" s="5">
        <v>5</v>
      </c>
      <c r="H62" s="1" t="s">
        <v>67</v>
      </c>
      <c r="I62" s="1">
        <v>23.45</v>
      </c>
      <c r="J62" s="6">
        <v>176697.18150000001</v>
      </c>
      <c r="L62" s="1" t="s">
        <v>67</v>
      </c>
      <c r="M62">
        <f>(E73-E62)</f>
        <v>57.256300000008196</v>
      </c>
      <c r="N62">
        <f>(J73-J62)</f>
        <v>-109.95999999999185</v>
      </c>
      <c r="O62">
        <f>(N62-M62)/J73</f>
        <v>-9.4693318451697837E-4</v>
      </c>
    </row>
    <row r="63" spans="2:15" ht="24">
      <c r="B63" s="5">
        <v>6</v>
      </c>
      <c r="C63" s="1" t="s">
        <v>68</v>
      </c>
      <c r="D63" s="1">
        <v>2.0299999999999998</v>
      </c>
      <c r="E63" s="6">
        <v>14599.493</v>
      </c>
      <c r="G63" s="5">
        <v>6</v>
      </c>
      <c r="H63" s="1" t="s">
        <v>68</v>
      </c>
      <c r="I63" s="1">
        <v>2.0499999999999998</v>
      </c>
      <c r="J63" s="6">
        <v>15444.164500000001</v>
      </c>
      <c r="L63" s="1" t="s">
        <v>68</v>
      </c>
      <c r="M63">
        <f t="shared" ref="M63:M66" si="16">(E74-E63)</f>
        <v>11.561099999998987</v>
      </c>
      <c r="N63">
        <f t="shared" ref="N63:N66" si="17">(J74-J63)</f>
        <v>-45.5533000000014</v>
      </c>
      <c r="O63">
        <f t="shared" ref="O63:O66" si="18">(N63-M63)/J74</f>
        <v>-3.7090617626608035E-3</v>
      </c>
    </row>
    <row r="64" spans="2:15" ht="24">
      <c r="B64" s="5">
        <v>7</v>
      </c>
      <c r="C64" s="1" t="s">
        <v>69</v>
      </c>
      <c r="D64" s="1">
        <v>3.74</v>
      </c>
      <c r="E64" s="6">
        <v>26843.364600000001</v>
      </c>
      <c r="G64" s="5">
        <v>7</v>
      </c>
      <c r="H64" s="1" t="s">
        <v>69</v>
      </c>
      <c r="I64" s="1">
        <v>3.73</v>
      </c>
      <c r="J64" s="6">
        <v>28124.102500000001</v>
      </c>
      <c r="L64" s="1" t="s">
        <v>69</v>
      </c>
      <c r="M64">
        <f t="shared" si="16"/>
        <v>6.8250000000007276</v>
      </c>
      <c r="N64">
        <f t="shared" si="17"/>
        <v>-28.082399999999325</v>
      </c>
      <c r="O64">
        <f t="shared" si="18"/>
        <v>-1.2424321977189947E-3</v>
      </c>
    </row>
    <row r="65" spans="2:15" ht="24">
      <c r="B65" s="5">
        <v>8</v>
      </c>
      <c r="C65" s="1" t="s">
        <v>70</v>
      </c>
      <c r="D65" s="1">
        <v>1.01</v>
      </c>
      <c r="E65" s="6">
        <v>7284.6553000000004</v>
      </c>
      <c r="G65" s="5">
        <v>8</v>
      </c>
      <c r="H65" s="1" t="s">
        <v>70</v>
      </c>
      <c r="I65" s="1">
        <v>1.01</v>
      </c>
      <c r="J65" s="6">
        <v>7575.9282999999996</v>
      </c>
      <c r="L65" s="1" t="s">
        <v>70</v>
      </c>
      <c r="M65">
        <f t="shared" si="16"/>
        <v>7.4643999999998414</v>
      </c>
      <c r="N65">
        <f t="shared" si="17"/>
        <v>-8.2296999999998661</v>
      </c>
      <c r="O65">
        <f t="shared" si="18"/>
        <v>-2.0738273059658727E-3</v>
      </c>
    </row>
    <row r="66" spans="2:15" ht="24">
      <c r="B66" s="7">
        <v>9</v>
      </c>
      <c r="C66" s="8" t="s">
        <v>60</v>
      </c>
      <c r="D66" s="8">
        <v>2.67</v>
      </c>
      <c r="E66" s="9">
        <v>19208.286899999999</v>
      </c>
      <c r="G66" s="7">
        <v>9</v>
      </c>
      <c r="H66" s="8" t="s">
        <v>60</v>
      </c>
      <c r="I66" s="8">
        <v>2.67</v>
      </c>
      <c r="J66" s="9">
        <v>20098.505799999999</v>
      </c>
      <c r="L66" s="8" t="s">
        <v>60</v>
      </c>
      <c r="M66">
        <f t="shared" si="16"/>
        <v>16.941500000000815</v>
      </c>
      <c r="N66">
        <f t="shared" si="17"/>
        <v>-6.8678999999974621</v>
      </c>
      <c r="O66">
        <f t="shared" si="18"/>
        <v>-1.1850402699124035E-3</v>
      </c>
    </row>
    <row r="67" spans="2:15">
      <c r="B67">
        <v>0.75</v>
      </c>
      <c r="C67" s="10" t="s">
        <v>5</v>
      </c>
      <c r="D67" s="10" t="s">
        <v>4</v>
      </c>
      <c r="G67">
        <v>0.75</v>
      </c>
      <c r="H67" s="10" t="s">
        <v>5</v>
      </c>
      <c r="I67" s="10" t="s">
        <v>6</v>
      </c>
    </row>
    <row r="68" spans="2:15">
      <c r="B68" s="2"/>
      <c r="C68" s="3" t="s">
        <v>0</v>
      </c>
      <c r="D68" s="3" t="s">
        <v>1</v>
      </c>
      <c r="E68" s="4" t="s">
        <v>2</v>
      </c>
      <c r="G68" s="2"/>
      <c r="H68" s="3" t="s">
        <v>0</v>
      </c>
      <c r="I68" s="3" t="s">
        <v>1</v>
      </c>
      <c r="J68" s="4" t="s">
        <v>2</v>
      </c>
    </row>
    <row r="69" spans="2:15" ht="24">
      <c r="B69" s="5">
        <v>1</v>
      </c>
      <c r="C69" s="1" t="s">
        <v>56</v>
      </c>
      <c r="D69" s="1">
        <v>4.8099999999999996</v>
      </c>
      <c r="E69" s="6">
        <v>34549.096899999997</v>
      </c>
      <c r="G69" s="5">
        <v>1</v>
      </c>
      <c r="H69" s="1" t="s">
        <v>56</v>
      </c>
      <c r="I69" s="1">
        <v>4.79</v>
      </c>
      <c r="J69" s="6">
        <v>36085.352700000003</v>
      </c>
    </row>
    <row r="70" spans="2:15" ht="24">
      <c r="B70" s="5">
        <v>2</v>
      </c>
      <c r="C70" s="1" t="s">
        <v>57</v>
      </c>
      <c r="D70" s="1">
        <v>3.05</v>
      </c>
      <c r="E70" s="6">
        <v>21923.406299999999</v>
      </c>
      <c r="G70" s="5">
        <v>2</v>
      </c>
      <c r="H70" s="1" t="s">
        <v>57</v>
      </c>
      <c r="I70" s="1">
        <v>3.05</v>
      </c>
      <c r="J70" s="6">
        <v>22974.101900000001</v>
      </c>
    </row>
    <row r="71" spans="2:15" ht="24">
      <c r="B71" s="5">
        <v>3</v>
      </c>
      <c r="C71" s="1" t="s">
        <v>58</v>
      </c>
      <c r="D71" s="1">
        <v>4.2300000000000004</v>
      </c>
      <c r="E71" s="6">
        <v>30385.799500000001</v>
      </c>
      <c r="G71" s="5">
        <v>3</v>
      </c>
      <c r="H71" s="1" t="s">
        <v>58</v>
      </c>
      <c r="I71" s="1">
        <v>4.21</v>
      </c>
      <c r="J71" s="6">
        <v>31724.0003</v>
      </c>
    </row>
    <row r="72" spans="2:15" ht="24">
      <c r="B72" s="5">
        <v>4</v>
      </c>
      <c r="C72" s="1" t="s">
        <v>66</v>
      </c>
      <c r="D72" s="1">
        <v>20.03</v>
      </c>
      <c r="E72" s="6">
        <v>143977.94529999999</v>
      </c>
      <c r="G72" s="5">
        <v>4</v>
      </c>
      <c r="H72" s="1" t="s">
        <v>66</v>
      </c>
      <c r="I72" s="1">
        <v>20.059999999999999</v>
      </c>
      <c r="J72" s="6">
        <v>151159.43659999999</v>
      </c>
    </row>
    <row r="73" spans="2:15" ht="24">
      <c r="B73" s="5">
        <v>5</v>
      </c>
      <c r="C73" s="1" t="s">
        <v>67</v>
      </c>
      <c r="D73" s="1">
        <v>23.43</v>
      </c>
      <c r="E73" s="6">
        <v>168466.6606</v>
      </c>
      <c r="G73" s="5">
        <v>5</v>
      </c>
      <c r="H73" s="1" t="s">
        <v>67</v>
      </c>
      <c r="I73" s="1">
        <v>23.44</v>
      </c>
      <c r="J73" s="6">
        <v>176587.22150000001</v>
      </c>
    </row>
    <row r="74" spans="2:15" ht="24">
      <c r="B74" s="5">
        <v>6</v>
      </c>
      <c r="C74" s="1" t="s">
        <v>68</v>
      </c>
      <c r="D74" s="1">
        <v>2.0299999999999998</v>
      </c>
      <c r="E74" s="6">
        <v>14611.054099999999</v>
      </c>
      <c r="G74" s="5">
        <v>6</v>
      </c>
      <c r="H74" s="1" t="s">
        <v>68</v>
      </c>
      <c r="I74" s="1">
        <v>2.04</v>
      </c>
      <c r="J74" s="6">
        <v>15398.611199999999</v>
      </c>
    </row>
    <row r="75" spans="2:15" ht="24">
      <c r="B75" s="5">
        <v>7</v>
      </c>
      <c r="C75" s="1" t="s">
        <v>69</v>
      </c>
      <c r="D75" s="1">
        <v>3.73</v>
      </c>
      <c r="E75" s="6">
        <v>26850.189600000002</v>
      </c>
      <c r="G75" s="5">
        <v>7</v>
      </c>
      <c r="H75" s="1" t="s">
        <v>69</v>
      </c>
      <c r="I75" s="1">
        <v>3.73</v>
      </c>
      <c r="J75" s="6">
        <v>28096.020100000002</v>
      </c>
    </row>
    <row r="76" spans="2:15" ht="24">
      <c r="B76" s="5">
        <v>8</v>
      </c>
      <c r="C76" s="1" t="s">
        <v>70</v>
      </c>
      <c r="D76" s="1">
        <v>1.01</v>
      </c>
      <c r="E76" s="6">
        <v>7292.1197000000002</v>
      </c>
      <c r="G76" s="5">
        <v>8</v>
      </c>
      <c r="H76" s="1" t="s">
        <v>70</v>
      </c>
      <c r="I76" s="1">
        <v>1</v>
      </c>
      <c r="J76" s="6">
        <v>7567.6985999999997</v>
      </c>
    </row>
    <row r="77" spans="2:15" ht="24">
      <c r="B77" s="7">
        <v>9</v>
      </c>
      <c r="C77" s="8" t="s">
        <v>60</v>
      </c>
      <c r="D77" s="8">
        <v>2.67</v>
      </c>
      <c r="E77" s="9">
        <v>19225.2284</v>
      </c>
      <c r="G77" s="7">
        <v>9</v>
      </c>
      <c r="H77" s="8" t="s">
        <v>60</v>
      </c>
      <c r="I77" s="8">
        <v>2.67</v>
      </c>
      <c r="J77" s="9">
        <v>20091.637900000002</v>
      </c>
    </row>
    <row r="78" spans="2:15">
      <c r="B78">
        <v>1</v>
      </c>
      <c r="C78" s="10" t="s">
        <v>3</v>
      </c>
      <c r="D78" s="10" t="s">
        <v>4</v>
      </c>
      <c r="G78">
        <v>1</v>
      </c>
      <c r="H78" s="10" t="s">
        <v>3</v>
      </c>
      <c r="I78" s="10" t="s">
        <v>6</v>
      </c>
    </row>
    <row r="79" spans="2:15">
      <c r="B79" s="2"/>
      <c r="C79" s="3" t="s">
        <v>0</v>
      </c>
      <c r="D79" s="3" t="s">
        <v>1</v>
      </c>
      <c r="E79" s="4" t="s">
        <v>2</v>
      </c>
      <c r="G79" s="2"/>
      <c r="H79" s="3" t="s">
        <v>0</v>
      </c>
      <c r="I79" s="3" t="s">
        <v>1</v>
      </c>
      <c r="J79" s="4" t="s">
        <v>2</v>
      </c>
      <c r="L79" s="14" t="s">
        <v>37</v>
      </c>
      <c r="M79" t="s">
        <v>4</v>
      </c>
      <c r="N79" t="s">
        <v>6</v>
      </c>
      <c r="O79" t="s">
        <v>36</v>
      </c>
    </row>
    <row r="80" spans="2:15" ht="24">
      <c r="B80" s="5">
        <v>1</v>
      </c>
      <c r="C80" s="1" t="s">
        <v>56</v>
      </c>
      <c r="D80" s="1">
        <v>4.9800000000000004</v>
      </c>
      <c r="E80" s="6">
        <v>33876.402399999999</v>
      </c>
      <c r="G80" s="5">
        <v>1</v>
      </c>
      <c r="H80" s="1" t="s">
        <v>56</v>
      </c>
      <c r="I80" s="1">
        <v>4.9800000000000004</v>
      </c>
      <c r="J80" s="6">
        <v>35458.467799999999</v>
      </c>
      <c r="L80" s="1" t="s">
        <v>56</v>
      </c>
      <c r="M80">
        <f>(E91-E80)</f>
        <v>-16.694499999997788</v>
      </c>
      <c r="N80">
        <f>(J91-J80)</f>
        <v>72.524499999999534</v>
      </c>
      <c r="O80">
        <f>(N80-M80)/J91</f>
        <v>2.5110190913524622E-3</v>
      </c>
    </row>
    <row r="81" spans="2:15" ht="24">
      <c r="B81" s="5">
        <v>2</v>
      </c>
      <c r="C81" s="1" t="s">
        <v>57</v>
      </c>
      <c r="D81" s="1">
        <v>3.06</v>
      </c>
      <c r="E81" s="6">
        <v>20836.895700000001</v>
      </c>
      <c r="G81" s="5">
        <v>2</v>
      </c>
      <c r="H81" s="1" t="s">
        <v>57</v>
      </c>
      <c r="I81" s="1">
        <v>3.07</v>
      </c>
      <c r="J81" s="6">
        <v>21858.785500000002</v>
      </c>
      <c r="L81" s="1" t="s">
        <v>57</v>
      </c>
      <c r="M81">
        <f>(E92-E81)</f>
        <v>8.7646999999997206</v>
      </c>
      <c r="N81">
        <f>(J92-J81)</f>
        <v>16.249499999998079</v>
      </c>
      <c r="O81">
        <f>(N81-M81)/J92</f>
        <v>3.4216173825542945E-4</v>
      </c>
    </row>
    <row r="82" spans="2:15" ht="24">
      <c r="B82" s="5">
        <v>3</v>
      </c>
      <c r="C82" s="1" t="s">
        <v>58</v>
      </c>
      <c r="D82" s="1">
        <v>4.4400000000000004</v>
      </c>
      <c r="E82" s="6">
        <v>30220.686399999999</v>
      </c>
      <c r="G82" s="5">
        <v>3</v>
      </c>
      <c r="H82" s="1" t="s">
        <v>58</v>
      </c>
      <c r="I82" s="1">
        <v>4.4400000000000004</v>
      </c>
      <c r="J82" s="6">
        <v>31629.612799999999</v>
      </c>
      <c r="L82" s="1" t="s">
        <v>58</v>
      </c>
      <c r="M82">
        <f>(E93-E82)</f>
        <v>-2.1801999999988766</v>
      </c>
      <c r="N82">
        <f>(J93-J82)</f>
        <v>46.415899999999965</v>
      </c>
      <c r="O82">
        <f>(N82-M82)/J93</f>
        <v>1.5341601202678177E-3</v>
      </c>
    </row>
    <row r="83" spans="2:15" ht="24">
      <c r="B83" s="5">
        <v>4</v>
      </c>
      <c r="C83" s="1" t="s">
        <v>66</v>
      </c>
      <c r="D83" s="1">
        <v>21.08</v>
      </c>
      <c r="E83" s="6">
        <v>143361.6249</v>
      </c>
      <c r="G83" s="5">
        <v>4</v>
      </c>
      <c r="H83" s="1" t="s">
        <v>66</v>
      </c>
      <c r="I83" s="1">
        <v>21.14</v>
      </c>
      <c r="J83" s="6">
        <v>150581.20449999999</v>
      </c>
      <c r="L83" s="1" t="s">
        <v>66</v>
      </c>
      <c r="M83">
        <f>(E94-E83)</f>
        <v>-28.850099999981467</v>
      </c>
      <c r="N83">
        <f>(J94-J83)</f>
        <v>99.864600000000792</v>
      </c>
      <c r="O83">
        <f>(N83-M83)/J94</f>
        <v>8.5421945018561234E-4</v>
      </c>
    </row>
    <row r="84" spans="2:15" ht="24">
      <c r="B84" s="5">
        <v>5</v>
      </c>
      <c r="C84" s="1" t="s">
        <v>67</v>
      </c>
      <c r="D84" s="1">
        <v>23.06</v>
      </c>
      <c r="E84" s="6">
        <v>156817.71900000001</v>
      </c>
      <c r="G84" s="5">
        <v>5</v>
      </c>
      <c r="H84" s="1" t="s">
        <v>67</v>
      </c>
      <c r="I84" s="1">
        <v>23.04</v>
      </c>
      <c r="J84" s="6">
        <v>164168.09419999999</v>
      </c>
      <c r="L84" s="1" t="s">
        <v>67</v>
      </c>
      <c r="M84">
        <f>(E95-E84)</f>
        <v>21.416199999977835</v>
      </c>
      <c r="N84">
        <f>(J95-J84)</f>
        <v>16.902400000020862</v>
      </c>
      <c r="O84">
        <f>(N84-M84)/J95</f>
        <v>-2.7492158805191172E-5</v>
      </c>
    </row>
    <row r="85" spans="2:15" ht="24">
      <c r="B85" s="5">
        <v>6</v>
      </c>
      <c r="C85" s="1" t="s">
        <v>68</v>
      </c>
      <c r="D85" s="1">
        <v>2</v>
      </c>
      <c r="E85" s="6">
        <v>13595.405500000001</v>
      </c>
      <c r="G85" s="5">
        <v>6</v>
      </c>
      <c r="H85" s="1" t="s">
        <v>68</v>
      </c>
      <c r="I85" s="1">
        <v>2</v>
      </c>
      <c r="J85" s="6">
        <v>14240.397499999999</v>
      </c>
      <c r="L85" s="1" t="s">
        <v>68</v>
      </c>
      <c r="M85">
        <f t="shared" ref="M85:M88" si="19">(E96-E85)</f>
        <v>10.992899999999281</v>
      </c>
      <c r="N85">
        <f t="shared" ref="N85:N88" si="20">(J96-J85)</f>
        <v>14.700700000001234</v>
      </c>
      <c r="O85">
        <f t="shared" ref="O85:O88" si="21">(N85-M85)/J96</f>
        <v>2.6010343443315972E-4</v>
      </c>
    </row>
    <row r="86" spans="2:15" ht="24">
      <c r="B86" s="5">
        <v>7</v>
      </c>
      <c r="C86" s="1" t="s">
        <v>69</v>
      </c>
      <c r="D86" s="1">
        <v>3.68</v>
      </c>
      <c r="E86" s="6">
        <v>25051.974900000001</v>
      </c>
      <c r="G86" s="5">
        <v>7</v>
      </c>
      <c r="H86" s="1" t="s">
        <v>69</v>
      </c>
      <c r="I86" s="1">
        <v>3.67</v>
      </c>
      <c r="J86" s="6">
        <v>26164.463800000001</v>
      </c>
      <c r="L86" s="1" t="s">
        <v>69</v>
      </c>
      <c r="M86">
        <f t="shared" si="19"/>
        <v>18.659999999999854</v>
      </c>
      <c r="N86">
        <f t="shared" si="20"/>
        <v>35.683999999997468</v>
      </c>
      <c r="O86">
        <f t="shared" si="21"/>
        <v>6.4976732688498857E-4</v>
      </c>
    </row>
    <row r="87" spans="2:15" ht="24">
      <c r="B87" s="5">
        <v>8</v>
      </c>
      <c r="C87" s="1" t="s">
        <v>70</v>
      </c>
      <c r="D87" s="1">
        <v>1</v>
      </c>
      <c r="E87" s="6">
        <v>6815.1813000000002</v>
      </c>
      <c r="G87" s="5">
        <v>8</v>
      </c>
      <c r="H87" s="1" t="s">
        <v>70</v>
      </c>
      <c r="I87" s="1">
        <v>0.99</v>
      </c>
      <c r="J87" s="6">
        <v>7062.9017000000003</v>
      </c>
      <c r="L87" s="1" t="s">
        <v>70</v>
      </c>
      <c r="M87">
        <f t="shared" si="19"/>
        <v>7.3110999999998967</v>
      </c>
      <c r="N87">
        <f t="shared" si="20"/>
        <v>11.052699999999277</v>
      </c>
      <c r="O87">
        <f t="shared" si="21"/>
        <v>5.2892622547854988E-4</v>
      </c>
    </row>
    <row r="88" spans="2:15" ht="24">
      <c r="B88" s="7">
        <v>9</v>
      </c>
      <c r="C88" s="8" t="s">
        <v>60</v>
      </c>
      <c r="D88" s="8">
        <v>2.68</v>
      </c>
      <c r="E88" s="9">
        <v>18234.326700000001</v>
      </c>
      <c r="G88" s="7">
        <v>9</v>
      </c>
      <c r="H88" s="8" t="s">
        <v>60</v>
      </c>
      <c r="I88" s="8">
        <v>2.67</v>
      </c>
      <c r="J88" s="9">
        <v>19030.234799999998</v>
      </c>
      <c r="L88" s="8" t="s">
        <v>60</v>
      </c>
      <c r="M88">
        <f t="shared" si="19"/>
        <v>13.415499999999156</v>
      </c>
      <c r="N88">
        <f t="shared" si="20"/>
        <v>30.816200000001118</v>
      </c>
      <c r="O88">
        <f t="shared" si="21"/>
        <v>9.1289299839772539E-4</v>
      </c>
    </row>
    <row r="89" spans="2:15">
      <c r="B89">
        <v>1</v>
      </c>
      <c r="C89" s="10" t="s">
        <v>5</v>
      </c>
      <c r="D89" s="10" t="s">
        <v>4</v>
      </c>
      <c r="G89">
        <v>1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56</v>
      </c>
      <c r="D91" s="1">
        <v>4.9800000000000004</v>
      </c>
      <c r="E91" s="6">
        <v>33859.707900000001</v>
      </c>
      <c r="G91" s="5">
        <v>1</v>
      </c>
      <c r="H91" s="1" t="s">
        <v>56</v>
      </c>
      <c r="I91" s="1">
        <v>4.9800000000000004</v>
      </c>
      <c r="J91" s="6">
        <v>35530.992299999998</v>
      </c>
    </row>
    <row r="92" spans="2:15" ht="24">
      <c r="B92" s="5">
        <v>2</v>
      </c>
      <c r="C92" s="1" t="s">
        <v>57</v>
      </c>
      <c r="D92" s="1">
        <v>3.07</v>
      </c>
      <c r="E92" s="6">
        <v>20845.660400000001</v>
      </c>
      <c r="G92" s="5">
        <v>2</v>
      </c>
      <c r="H92" s="1" t="s">
        <v>57</v>
      </c>
      <c r="I92" s="1">
        <v>3.07</v>
      </c>
      <c r="J92" s="6">
        <v>21875.035</v>
      </c>
    </row>
    <row r="93" spans="2:15" ht="24">
      <c r="B93" s="5">
        <v>3</v>
      </c>
      <c r="C93" s="1" t="s">
        <v>58</v>
      </c>
      <c r="D93" s="1">
        <v>4.4400000000000004</v>
      </c>
      <c r="E93" s="6">
        <v>30218.5062</v>
      </c>
      <c r="G93" s="5">
        <v>3</v>
      </c>
      <c r="H93" s="1" t="s">
        <v>58</v>
      </c>
      <c r="I93" s="1">
        <v>4.4400000000000004</v>
      </c>
      <c r="J93" s="6">
        <v>31676.028699999999</v>
      </c>
    </row>
    <row r="94" spans="2:15" ht="24">
      <c r="B94" s="5">
        <v>4</v>
      </c>
      <c r="C94" s="1" t="s">
        <v>66</v>
      </c>
      <c r="D94" s="1">
        <v>21.08</v>
      </c>
      <c r="E94" s="6">
        <v>143332.77480000001</v>
      </c>
      <c r="G94" s="5">
        <v>4</v>
      </c>
      <c r="H94" s="1" t="s">
        <v>66</v>
      </c>
      <c r="I94" s="1">
        <v>21.14</v>
      </c>
      <c r="J94" s="6">
        <v>150681.06909999999</v>
      </c>
    </row>
    <row r="95" spans="2:15" ht="24">
      <c r="B95" s="5">
        <v>5</v>
      </c>
      <c r="C95" s="1" t="s">
        <v>67</v>
      </c>
      <c r="D95" s="1">
        <v>23.06</v>
      </c>
      <c r="E95" s="6">
        <v>156839.13519999999</v>
      </c>
      <c r="G95" s="5">
        <v>5</v>
      </c>
      <c r="H95" s="1" t="s">
        <v>67</v>
      </c>
      <c r="I95" s="1">
        <v>23.03</v>
      </c>
      <c r="J95" s="6">
        <v>164184.99660000001</v>
      </c>
    </row>
    <row r="96" spans="2:15" ht="24">
      <c r="B96" s="5">
        <v>6</v>
      </c>
      <c r="C96" s="1" t="s">
        <v>68</v>
      </c>
      <c r="D96" s="1">
        <v>2</v>
      </c>
      <c r="E96" s="6">
        <v>13606.3984</v>
      </c>
      <c r="G96" s="5">
        <v>6</v>
      </c>
      <c r="H96" s="1" t="s">
        <v>68</v>
      </c>
      <c r="I96" s="1">
        <v>2</v>
      </c>
      <c r="J96" s="6">
        <v>14255.0982</v>
      </c>
    </row>
    <row r="97" spans="2:15" ht="24">
      <c r="B97" s="5">
        <v>7</v>
      </c>
      <c r="C97" s="1" t="s">
        <v>69</v>
      </c>
      <c r="D97" s="1">
        <v>3.69</v>
      </c>
      <c r="E97" s="6">
        <v>25070.634900000001</v>
      </c>
      <c r="G97" s="5">
        <v>7</v>
      </c>
      <c r="H97" s="1" t="s">
        <v>69</v>
      </c>
      <c r="I97" s="1">
        <v>3.67</v>
      </c>
      <c r="J97" s="6">
        <v>26200.147799999999</v>
      </c>
    </row>
    <row r="98" spans="2:15" ht="24">
      <c r="B98" s="5">
        <v>8</v>
      </c>
      <c r="C98" s="1" t="s">
        <v>70</v>
      </c>
      <c r="D98" s="1">
        <v>1</v>
      </c>
      <c r="E98" s="6">
        <v>6822.4924000000001</v>
      </c>
      <c r="G98" s="5">
        <v>8</v>
      </c>
      <c r="H98" s="1" t="s">
        <v>70</v>
      </c>
      <c r="I98" s="1">
        <v>0.99</v>
      </c>
      <c r="J98" s="6">
        <v>7073.9543999999996</v>
      </c>
    </row>
    <row r="99" spans="2:15" ht="24">
      <c r="B99" s="7">
        <v>9</v>
      </c>
      <c r="C99" s="8" t="s">
        <v>60</v>
      </c>
      <c r="D99" s="8">
        <v>2.68</v>
      </c>
      <c r="E99" s="9">
        <v>18247.742200000001</v>
      </c>
      <c r="G99" s="7">
        <v>9</v>
      </c>
      <c r="H99" s="8" t="s">
        <v>60</v>
      </c>
      <c r="I99" s="8">
        <v>2.67</v>
      </c>
      <c r="J99" s="9">
        <v>19061.050999999999</v>
      </c>
    </row>
    <row r="100" spans="2:15">
      <c r="B100">
        <v>1.25</v>
      </c>
      <c r="C100" s="10" t="s">
        <v>3</v>
      </c>
      <c r="D100" s="10" t="s">
        <v>4</v>
      </c>
      <c r="G100">
        <v>1.25</v>
      </c>
      <c r="H100" s="10" t="s">
        <v>3</v>
      </c>
      <c r="I100" s="10" t="s">
        <v>6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  <c r="L101" s="14" t="s">
        <v>37</v>
      </c>
      <c r="M101" t="s">
        <v>4</v>
      </c>
      <c r="N101" t="s">
        <v>6</v>
      </c>
      <c r="O101" t="s">
        <v>36</v>
      </c>
    </row>
    <row r="102" spans="2:15" ht="24">
      <c r="B102" s="5">
        <v>1</v>
      </c>
      <c r="C102" s="1" t="s">
        <v>56</v>
      </c>
      <c r="D102" s="1">
        <v>5.14</v>
      </c>
      <c r="E102" s="6">
        <v>33366.072899999999</v>
      </c>
      <c r="G102" s="5">
        <v>1</v>
      </c>
      <c r="H102" s="1" t="s">
        <v>56</v>
      </c>
      <c r="I102" s="1">
        <v>5.23</v>
      </c>
      <c r="J102" s="6">
        <v>35057.676200000002</v>
      </c>
      <c r="L102" s="1" t="s">
        <v>56</v>
      </c>
      <c r="M102">
        <f>(E113-E102)</f>
        <v>12.702799999999115</v>
      </c>
      <c r="N102">
        <f>(J113-J102)</f>
        <v>-140.17930000000342</v>
      </c>
      <c r="O102">
        <f>(N102-M102)/J113</f>
        <v>-4.3783808569623599E-3</v>
      </c>
    </row>
    <row r="103" spans="2:15" ht="24">
      <c r="B103" s="5">
        <v>2</v>
      </c>
      <c r="C103" s="1" t="s">
        <v>57</v>
      </c>
      <c r="D103" s="1">
        <v>3.08</v>
      </c>
      <c r="E103" s="6">
        <v>20032.7444</v>
      </c>
      <c r="G103" s="5">
        <v>2</v>
      </c>
      <c r="H103" s="1" t="s">
        <v>57</v>
      </c>
      <c r="I103" s="1">
        <v>3.14</v>
      </c>
      <c r="J103" s="6">
        <v>21020.1495</v>
      </c>
      <c r="L103" s="1" t="s">
        <v>57</v>
      </c>
      <c r="M103">
        <f>(E114-E103)</f>
        <v>17.452799999999115</v>
      </c>
      <c r="N103">
        <f>(J114-J103)</f>
        <v>-51.925199999997858</v>
      </c>
      <c r="O103">
        <f>(N103-M103)/J114</f>
        <v>-3.3087208057001262E-3</v>
      </c>
    </row>
    <row r="104" spans="2:15" ht="24">
      <c r="B104" s="5">
        <v>3</v>
      </c>
      <c r="C104" s="1" t="s">
        <v>58</v>
      </c>
      <c r="D104" s="1">
        <v>4.6399999999999997</v>
      </c>
      <c r="E104" s="6">
        <v>30119.6237</v>
      </c>
      <c r="G104" s="5">
        <v>3</v>
      </c>
      <c r="H104" s="1" t="s">
        <v>58</v>
      </c>
      <c r="I104" s="1">
        <v>4.71</v>
      </c>
      <c r="J104" s="6">
        <v>31568.437000000002</v>
      </c>
      <c r="L104" s="1" t="s">
        <v>58</v>
      </c>
      <c r="M104">
        <f>(E115-E104)</f>
        <v>11.044200000000274</v>
      </c>
      <c r="N104">
        <f>(J115-J104)</f>
        <v>-79.282100000000355</v>
      </c>
      <c r="O104">
        <f>(N104-M104)/J115</f>
        <v>-2.8684891762528891E-3</v>
      </c>
    </row>
    <row r="105" spans="2:15" ht="24">
      <c r="B105" s="5">
        <v>4</v>
      </c>
      <c r="C105" s="1" t="s">
        <v>66</v>
      </c>
      <c r="D105" s="1">
        <v>22</v>
      </c>
      <c r="E105" s="6">
        <v>142944.13080000001</v>
      </c>
      <c r="G105" s="5">
        <v>4</v>
      </c>
      <c r="H105" s="1" t="s">
        <v>66</v>
      </c>
      <c r="I105" s="1">
        <v>22.41</v>
      </c>
      <c r="J105" s="6">
        <v>150253.9376</v>
      </c>
      <c r="L105" s="1" t="s">
        <v>66</v>
      </c>
      <c r="M105">
        <f>(E116-E105)</f>
        <v>41.120799999975134</v>
      </c>
      <c r="N105">
        <f>(J116-J105)</f>
        <v>-168.8520000000135</v>
      </c>
      <c r="O105">
        <f>(N105-M105)/J116</f>
        <v>-1.3990250874067439E-3</v>
      </c>
    </row>
    <row r="106" spans="2:15" ht="24">
      <c r="B106" s="5">
        <v>5</v>
      </c>
      <c r="C106" s="1" t="s">
        <v>67</v>
      </c>
      <c r="D106" s="1">
        <v>22.77</v>
      </c>
      <c r="E106" s="6">
        <v>147935.8553</v>
      </c>
      <c r="G106" s="5">
        <v>5</v>
      </c>
      <c r="H106" s="1" t="s">
        <v>67</v>
      </c>
      <c r="I106" s="1">
        <v>23.07</v>
      </c>
      <c r="J106" s="6">
        <v>154651.1122</v>
      </c>
      <c r="L106" s="1" t="s">
        <v>67</v>
      </c>
      <c r="M106">
        <f>(E117-E106)</f>
        <v>58.276000000012573</v>
      </c>
      <c r="N106">
        <f>(J117-J106)</f>
        <v>219.29230000000098</v>
      </c>
      <c r="O106">
        <f>(N106-M106)/J117</f>
        <v>1.0396841186011651E-3</v>
      </c>
    </row>
    <row r="107" spans="2:15" ht="24">
      <c r="B107" s="5">
        <v>6</v>
      </c>
      <c r="C107" s="1" t="s">
        <v>68</v>
      </c>
      <c r="D107" s="1">
        <v>1.98</v>
      </c>
      <c r="E107" s="6">
        <v>12870.7323</v>
      </c>
      <c r="G107" s="5">
        <v>6</v>
      </c>
      <c r="H107" s="1" t="s">
        <v>68</v>
      </c>
      <c r="I107" s="1">
        <v>2</v>
      </c>
      <c r="J107" s="6">
        <v>13433.084999999999</v>
      </c>
      <c r="L107" s="1" t="s">
        <v>68</v>
      </c>
      <c r="M107">
        <f t="shared" ref="M107:M110" si="22">(E118-E107)</f>
        <v>23.833599999999933</v>
      </c>
      <c r="N107">
        <f t="shared" ref="N107:N110" si="23">(J118-J107)</f>
        <v>92.716400000001158</v>
      </c>
      <c r="O107">
        <f t="shared" ref="O107:O110" si="24">(N107-M107)/J118</f>
        <v>5.092696392836377E-3</v>
      </c>
    </row>
    <row r="108" spans="2:15" ht="24">
      <c r="B108" s="5">
        <v>7</v>
      </c>
      <c r="C108" s="1" t="s">
        <v>69</v>
      </c>
      <c r="D108" s="1">
        <v>3.67</v>
      </c>
      <c r="E108" s="6">
        <v>23862.7824</v>
      </c>
      <c r="G108" s="5">
        <v>7</v>
      </c>
      <c r="H108" s="1" t="s">
        <v>69</v>
      </c>
      <c r="I108" s="1">
        <v>3.71</v>
      </c>
      <c r="J108" s="6">
        <v>24849.335999999999</v>
      </c>
      <c r="L108" s="1" t="s">
        <v>69</v>
      </c>
      <c r="M108">
        <f t="shared" si="22"/>
        <v>39.525799999999435</v>
      </c>
      <c r="N108">
        <f t="shared" si="23"/>
        <v>64.624800000001414</v>
      </c>
      <c r="O108">
        <f t="shared" si="24"/>
        <v>1.0074271289694724E-3</v>
      </c>
    </row>
    <row r="109" spans="2:15" ht="24">
      <c r="B109" s="5">
        <v>8</v>
      </c>
      <c r="C109" s="1" t="s">
        <v>70</v>
      </c>
      <c r="D109" s="1">
        <v>1</v>
      </c>
      <c r="E109" s="6">
        <v>6499.7087000000001</v>
      </c>
      <c r="G109" s="5">
        <v>8</v>
      </c>
      <c r="H109" s="1" t="s">
        <v>70</v>
      </c>
      <c r="I109" s="1">
        <v>1</v>
      </c>
      <c r="J109" s="6">
        <v>6721.2731999999996</v>
      </c>
      <c r="L109" s="1" t="s">
        <v>70</v>
      </c>
      <c r="M109">
        <f t="shared" si="22"/>
        <v>12.266200000000026</v>
      </c>
      <c r="N109">
        <f t="shared" si="23"/>
        <v>5.752200000000812</v>
      </c>
      <c r="O109">
        <f t="shared" si="24"/>
        <v>-9.6833289792531681E-4</v>
      </c>
    </row>
    <row r="110" spans="2:15" ht="24">
      <c r="B110" s="7">
        <v>9</v>
      </c>
      <c r="C110" s="8" t="s">
        <v>60</v>
      </c>
      <c r="D110" s="8">
        <v>2.71</v>
      </c>
      <c r="E110" s="9">
        <v>17635.912400000001</v>
      </c>
      <c r="G110" s="7">
        <v>9</v>
      </c>
      <c r="H110" s="8" t="s">
        <v>60</v>
      </c>
      <c r="I110" s="8">
        <v>2.74</v>
      </c>
      <c r="J110" s="9">
        <v>18351.447199999999</v>
      </c>
      <c r="L110" s="8" t="s">
        <v>60</v>
      </c>
      <c r="M110">
        <f t="shared" si="22"/>
        <v>12.126099999997678</v>
      </c>
      <c r="N110">
        <f t="shared" si="23"/>
        <v>59.018000000000029</v>
      </c>
      <c r="O110">
        <f t="shared" si="24"/>
        <v>2.5470241784005736E-3</v>
      </c>
    </row>
    <row r="111" spans="2:15">
      <c r="B111">
        <v>1.25</v>
      </c>
      <c r="C111" s="10" t="s">
        <v>5</v>
      </c>
      <c r="D111" s="10" t="s">
        <v>4</v>
      </c>
      <c r="G111">
        <v>1.25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56</v>
      </c>
      <c r="D113" s="1">
        <v>5.14</v>
      </c>
      <c r="E113" s="6">
        <v>33378.775699999998</v>
      </c>
      <c r="G113" s="5">
        <v>1</v>
      </c>
      <c r="H113" s="1" t="s">
        <v>56</v>
      </c>
      <c r="I113" s="1">
        <v>5.21</v>
      </c>
      <c r="J113" s="6">
        <v>34917.496899999998</v>
      </c>
    </row>
    <row r="114" spans="2:15" ht="24">
      <c r="B114" s="5">
        <v>2</v>
      </c>
      <c r="C114" s="1" t="s">
        <v>57</v>
      </c>
      <c r="D114" s="1">
        <v>3.08</v>
      </c>
      <c r="E114" s="6">
        <v>20050.197199999999</v>
      </c>
      <c r="G114" s="5">
        <v>2</v>
      </c>
      <c r="H114" s="1" t="s">
        <v>57</v>
      </c>
      <c r="I114" s="1">
        <v>3.13</v>
      </c>
      <c r="J114" s="6">
        <v>20968.224300000002</v>
      </c>
    </row>
    <row r="115" spans="2:15" ht="24">
      <c r="B115" s="5">
        <v>3</v>
      </c>
      <c r="C115" s="1" t="s">
        <v>58</v>
      </c>
      <c r="D115" s="1">
        <v>4.6399999999999997</v>
      </c>
      <c r="E115" s="6">
        <v>30130.6679</v>
      </c>
      <c r="G115" s="5">
        <v>3</v>
      </c>
      <c r="H115" s="1" t="s">
        <v>58</v>
      </c>
      <c r="I115" s="1">
        <v>4.7</v>
      </c>
      <c r="J115" s="6">
        <v>31489.154900000001</v>
      </c>
    </row>
    <row r="116" spans="2:15" ht="24">
      <c r="B116" s="5">
        <v>4</v>
      </c>
      <c r="C116" s="1" t="s">
        <v>66</v>
      </c>
      <c r="D116" s="1">
        <v>22</v>
      </c>
      <c r="E116" s="6">
        <v>142985.25159999999</v>
      </c>
      <c r="G116" s="5">
        <v>4</v>
      </c>
      <c r="H116" s="1" t="s">
        <v>66</v>
      </c>
      <c r="I116" s="1">
        <v>22.39</v>
      </c>
      <c r="J116" s="6">
        <v>150085.08559999999</v>
      </c>
    </row>
    <row r="117" spans="2:15" ht="24">
      <c r="B117" s="5">
        <v>5</v>
      </c>
      <c r="C117" s="1" t="s">
        <v>67</v>
      </c>
      <c r="D117" s="1">
        <v>22.77</v>
      </c>
      <c r="E117" s="6">
        <v>147994.13130000001</v>
      </c>
      <c r="G117" s="5">
        <v>5</v>
      </c>
      <c r="H117" s="1" t="s">
        <v>67</v>
      </c>
      <c r="I117" s="1">
        <v>23.1</v>
      </c>
      <c r="J117" s="6">
        <v>154870.4045</v>
      </c>
    </row>
    <row r="118" spans="2:15" ht="24">
      <c r="B118" s="5">
        <v>6</v>
      </c>
      <c r="C118" s="1" t="s">
        <v>68</v>
      </c>
      <c r="D118" s="1">
        <v>1.98</v>
      </c>
      <c r="E118" s="6">
        <v>12894.5659</v>
      </c>
      <c r="G118" s="5">
        <v>6</v>
      </c>
      <c r="H118" s="1" t="s">
        <v>68</v>
      </c>
      <c r="I118" s="1">
        <v>2.02</v>
      </c>
      <c r="J118" s="6">
        <v>13525.8014</v>
      </c>
    </row>
    <row r="119" spans="2:15" ht="24">
      <c r="B119" s="5">
        <v>7</v>
      </c>
      <c r="C119" s="1" t="s">
        <v>69</v>
      </c>
      <c r="D119" s="1">
        <v>3.68</v>
      </c>
      <c r="E119" s="6">
        <v>23902.308199999999</v>
      </c>
      <c r="G119" s="5">
        <v>7</v>
      </c>
      <c r="H119" s="1" t="s">
        <v>69</v>
      </c>
      <c r="I119" s="1">
        <v>3.72</v>
      </c>
      <c r="J119" s="6">
        <v>24913.960800000001</v>
      </c>
    </row>
    <row r="120" spans="2:15" ht="24">
      <c r="B120" s="5">
        <v>8</v>
      </c>
      <c r="C120" s="1" t="s">
        <v>70</v>
      </c>
      <c r="D120" s="1">
        <v>1</v>
      </c>
      <c r="E120" s="6">
        <v>6511.9749000000002</v>
      </c>
      <c r="G120" s="5">
        <v>8</v>
      </c>
      <c r="H120" s="1" t="s">
        <v>70</v>
      </c>
      <c r="I120" s="1">
        <v>1</v>
      </c>
      <c r="J120" s="6">
        <v>6727.0254000000004</v>
      </c>
    </row>
    <row r="121" spans="2:15" ht="24">
      <c r="B121" s="7">
        <v>9</v>
      </c>
      <c r="C121" s="8" t="s">
        <v>60</v>
      </c>
      <c r="D121" s="8">
        <v>2.72</v>
      </c>
      <c r="E121" s="9">
        <v>17648.038499999999</v>
      </c>
      <c r="G121" s="7">
        <v>9</v>
      </c>
      <c r="H121" s="8" t="s">
        <v>60</v>
      </c>
      <c r="I121" s="8">
        <v>2.75</v>
      </c>
      <c r="J121" s="9">
        <v>18410.465199999999</v>
      </c>
    </row>
    <row r="122" spans="2:15">
      <c r="B122">
        <v>1.5</v>
      </c>
      <c r="C122" s="10" t="s">
        <v>3</v>
      </c>
      <c r="D122" s="10" t="s">
        <v>4</v>
      </c>
      <c r="G122">
        <v>1.5</v>
      </c>
      <c r="H122" s="10" t="s">
        <v>3</v>
      </c>
      <c r="I122" s="10" t="s">
        <v>6</v>
      </c>
    </row>
    <row r="123" spans="2:15">
      <c r="B123" s="2"/>
      <c r="C123" s="3" t="s">
        <v>0</v>
      </c>
      <c r="D123" s="3" t="s">
        <v>1</v>
      </c>
      <c r="E123" s="4" t="s">
        <v>2</v>
      </c>
      <c r="G123" s="2"/>
      <c r="H123" s="3" t="s">
        <v>0</v>
      </c>
      <c r="I123" s="3" t="s">
        <v>1</v>
      </c>
      <c r="J123" s="4" t="s">
        <v>2</v>
      </c>
      <c r="L123" s="14" t="s">
        <v>37</v>
      </c>
      <c r="M123" t="s">
        <v>4</v>
      </c>
      <c r="N123" t="s">
        <v>6</v>
      </c>
      <c r="O123" t="s">
        <v>36</v>
      </c>
    </row>
    <row r="124" spans="2:15" ht="24">
      <c r="B124" s="5">
        <v>1</v>
      </c>
      <c r="C124" s="1" t="s">
        <v>56</v>
      </c>
      <c r="D124" s="1">
        <v>5.27</v>
      </c>
      <c r="E124" s="6">
        <v>32952.082399999999</v>
      </c>
      <c r="G124" s="5">
        <v>1</v>
      </c>
      <c r="H124" s="1" t="s">
        <v>56</v>
      </c>
      <c r="I124" s="1">
        <v>5.36</v>
      </c>
      <c r="J124" s="6">
        <v>34545.228300000002</v>
      </c>
      <c r="L124" s="1" t="s">
        <v>56</v>
      </c>
      <c r="M124">
        <f>(E135-E124)</f>
        <v>22.872400000000198</v>
      </c>
      <c r="N124">
        <f>(J135-J124)</f>
        <v>-30.190500000004249</v>
      </c>
      <c r="O124">
        <f>(N124-M124)/J135</f>
        <v>-1.5373849597813405E-3</v>
      </c>
    </row>
    <row r="125" spans="2:15" ht="24">
      <c r="B125" s="5">
        <v>2</v>
      </c>
      <c r="C125" s="1" t="s">
        <v>57</v>
      </c>
      <c r="D125" s="1">
        <v>3.11</v>
      </c>
      <c r="E125" s="6">
        <v>19423.4889</v>
      </c>
      <c r="G125" s="5">
        <v>2</v>
      </c>
      <c r="H125" s="1" t="s">
        <v>57</v>
      </c>
      <c r="I125" s="1">
        <v>3.15</v>
      </c>
      <c r="J125" s="6">
        <v>20348.896499999999</v>
      </c>
      <c r="L125" s="1" t="s">
        <v>57</v>
      </c>
      <c r="M125">
        <f>(E136-E125)</f>
        <v>7.7701999999990221</v>
      </c>
      <c r="N125">
        <f>(J136-J125)</f>
        <v>7.9040000000022701</v>
      </c>
      <c r="O125">
        <f>(N125-M125)/J136</f>
        <v>6.5727421164857409E-6</v>
      </c>
    </row>
    <row r="126" spans="2:15" ht="24">
      <c r="B126" s="5">
        <v>3</v>
      </c>
      <c r="C126" s="1" t="s">
        <v>58</v>
      </c>
      <c r="D126" s="1">
        <v>4.8</v>
      </c>
      <c r="E126" s="6">
        <v>30022.0844</v>
      </c>
      <c r="G126" s="5">
        <v>3</v>
      </c>
      <c r="H126" s="1" t="s">
        <v>58</v>
      </c>
      <c r="I126" s="1">
        <v>4.87</v>
      </c>
      <c r="J126" s="6">
        <v>31435.2595</v>
      </c>
      <c r="L126" s="1" t="s">
        <v>58</v>
      </c>
      <c r="M126">
        <f>(E137-E126)</f>
        <v>8.3165000000008149</v>
      </c>
      <c r="N126">
        <f>(J137-J126)</f>
        <v>-21.369500000000698</v>
      </c>
      <c r="O126">
        <f>(N126-M126)/J137</f>
        <v>-9.4499598744381911E-4</v>
      </c>
    </row>
    <row r="127" spans="2:15" ht="24">
      <c r="B127" s="5">
        <v>4</v>
      </c>
      <c r="C127" s="1" t="s">
        <v>66</v>
      </c>
      <c r="D127" s="1">
        <v>22.82</v>
      </c>
      <c r="E127" s="6">
        <v>142627.89079999999</v>
      </c>
      <c r="G127" s="5">
        <v>4</v>
      </c>
      <c r="H127" s="1" t="s">
        <v>66</v>
      </c>
      <c r="I127" s="1">
        <v>23.23</v>
      </c>
      <c r="J127" s="6">
        <v>149848.66010000001</v>
      </c>
      <c r="L127" s="1" t="s">
        <v>66</v>
      </c>
      <c r="M127">
        <f>(E138-E127)</f>
        <v>-10.045699999987846</v>
      </c>
      <c r="N127">
        <f>(J138-J127)</f>
        <v>-80.052200000005541</v>
      </c>
      <c r="O127">
        <f>(N127-M127)/J138</f>
        <v>-4.674310657061111E-4</v>
      </c>
    </row>
    <row r="128" spans="2:15" ht="24">
      <c r="B128" s="5">
        <v>5</v>
      </c>
      <c r="C128" s="1" t="s">
        <v>67</v>
      </c>
      <c r="D128" s="1">
        <v>22.59</v>
      </c>
      <c r="E128" s="6">
        <v>141197.31340000001</v>
      </c>
      <c r="G128" s="5">
        <v>5</v>
      </c>
      <c r="H128" s="1" t="s">
        <v>67</v>
      </c>
      <c r="I128" s="1">
        <v>22.87</v>
      </c>
      <c r="J128" s="6">
        <v>147547.902</v>
      </c>
      <c r="L128" s="1" t="s">
        <v>67</v>
      </c>
      <c r="M128">
        <f>(E139-E128)</f>
        <v>-8.4294000000227243</v>
      </c>
      <c r="N128">
        <f>(J139-J128)</f>
        <v>83.185700000001816</v>
      </c>
      <c r="O128">
        <f>(N128-M128)/J139</f>
        <v>6.2056780470380927E-4</v>
      </c>
    </row>
    <row r="129" spans="2:15" ht="24">
      <c r="B129" s="5">
        <v>6</v>
      </c>
      <c r="C129" s="1" t="s">
        <v>68</v>
      </c>
      <c r="D129" s="1">
        <v>1.98</v>
      </c>
      <c r="E129" s="6">
        <v>12351.1859</v>
      </c>
      <c r="G129" s="5">
        <v>6</v>
      </c>
      <c r="H129" s="1" t="s">
        <v>68</v>
      </c>
      <c r="I129" s="1">
        <v>2.0099999999999998</v>
      </c>
      <c r="J129" s="6">
        <v>12934.7922</v>
      </c>
      <c r="L129" s="1" t="s">
        <v>68</v>
      </c>
      <c r="M129">
        <f t="shared" ref="M129:M132" si="25">(E140-E129)</f>
        <v>3.6643999999996595</v>
      </c>
      <c r="N129">
        <f t="shared" ref="N129:N132" si="26">(J140-J129)</f>
        <v>12.911700000000565</v>
      </c>
      <c r="O129">
        <f t="shared" ref="O129:O132" si="27">(N129-M129)/J140</f>
        <v>7.1420385200505739E-4</v>
      </c>
    </row>
    <row r="130" spans="2:15" ht="24">
      <c r="B130" s="5">
        <v>7</v>
      </c>
      <c r="C130" s="1" t="s">
        <v>69</v>
      </c>
      <c r="D130" s="1">
        <v>3.68</v>
      </c>
      <c r="E130" s="6">
        <v>23010.422299999998</v>
      </c>
      <c r="G130" s="5">
        <v>7</v>
      </c>
      <c r="H130" s="1" t="s">
        <v>69</v>
      </c>
      <c r="I130" s="1">
        <v>3.72</v>
      </c>
      <c r="J130" s="6">
        <v>23996.084800000001</v>
      </c>
      <c r="L130" s="1" t="s">
        <v>69</v>
      </c>
      <c r="M130">
        <f t="shared" si="25"/>
        <v>-0.88749999999708962</v>
      </c>
      <c r="N130">
        <f t="shared" si="26"/>
        <v>16.849699999998847</v>
      </c>
      <c r="O130">
        <f t="shared" si="27"/>
        <v>7.3865191278458435E-4</v>
      </c>
    </row>
    <row r="131" spans="2:15" ht="24">
      <c r="B131" s="5">
        <v>8</v>
      </c>
      <c r="C131" s="1" t="s">
        <v>70</v>
      </c>
      <c r="D131" s="1">
        <v>1</v>
      </c>
      <c r="E131" s="6">
        <v>6275.7781999999997</v>
      </c>
      <c r="G131" s="5">
        <v>8</v>
      </c>
      <c r="H131" s="1" t="s">
        <v>70</v>
      </c>
      <c r="I131" s="1">
        <v>1.01</v>
      </c>
      <c r="J131" s="6">
        <v>6489.2433000000001</v>
      </c>
      <c r="L131" s="1" t="s">
        <v>70</v>
      </c>
      <c r="M131">
        <f t="shared" si="25"/>
        <v>7.6950000000006185</v>
      </c>
      <c r="N131">
        <f t="shared" si="26"/>
        <v>1.8661999999994805</v>
      </c>
      <c r="O131">
        <f t="shared" si="27"/>
        <v>-8.9796667272384455E-4</v>
      </c>
    </row>
    <row r="132" spans="2:15" ht="24">
      <c r="B132" s="7">
        <v>9</v>
      </c>
      <c r="C132" s="8" t="s">
        <v>60</v>
      </c>
      <c r="D132" s="8">
        <v>2.76</v>
      </c>
      <c r="E132" s="9">
        <v>17233.530500000001</v>
      </c>
      <c r="G132" s="7">
        <v>9</v>
      </c>
      <c r="H132" s="8" t="s">
        <v>60</v>
      </c>
      <c r="I132" s="8">
        <v>2.78</v>
      </c>
      <c r="J132" s="9">
        <v>17956.829600000001</v>
      </c>
      <c r="L132" s="8" t="s">
        <v>60</v>
      </c>
      <c r="M132">
        <f t="shared" si="25"/>
        <v>5.9287999999978638</v>
      </c>
      <c r="N132">
        <f t="shared" si="26"/>
        <v>7.0430999999989581</v>
      </c>
      <c r="O132">
        <f t="shared" si="27"/>
        <v>6.2030054354654513E-5</v>
      </c>
    </row>
    <row r="133" spans="2:15">
      <c r="B133">
        <v>1.5</v>
      </c>
      <c r="C133" s="10" t="s">
        <v>5</v>
      </c>
      <c r="D133" s="10" t="s">
        <v>4</v>
      </c>
      <c r="G133">
        <v>1.5</v>
      </c>
      <c r="H133" s="10" t="s">
        <v>5</v>
      </c>
      <c r="I133" s="10" t="s">
        <v>6</v>
      </c>
    </row>
    <row r="134" spans="2:15">
      <c r="B134" s="2"/>
      <c r="C134" s="3" t="s">
        <v>0</v>
      </c>
      <c r="D134" s="3" t="s">
        <v>1</v>
      </c>
      <c r="E134" s="4" t="s">
        <v>2</v>
      </c>
      <c r="G134" s="2"/>
      <c r="H134" s="3" t="s">
        <v>0</v>
      </c>
      <c r="I134" s="3" t="s">
        <v>1</v>
      </c>
      <c r="J134" s="4" t="s">
        <v>2</v>
      </c>
    </row>
    <row r="135" spans="2:15" ht="24">
      <c r="B135" s="5">
        <v>1</v>
      </c>
      <c r="C135" s="1" t="s">
        <v>56</v>
      </c>
      <c r="D135" s="1">
        <v>5.27</v>
      </c>
      <c r="E135" s="6">
        <v>32974.9548</v>
      </c>
      <c r="G135" s="5">
        <v>1</v>
      </c>
      <c r="H135" s="1" t="s">
        <v>56</v>
      </c>
      <c r="I135" s="1">
        <v>5.35</v>
      </c>
      <c r="J135" s="6">
        <v>34515.037799999998</v>
      </c>
    </row>
    <row r="136" spans="2:15" ht="24">
      <c r="B136" s="5">
        <v>2</v>
      </c>
      <c r="C136" s="1" t="s">
        <v>57</v>
      </c>
      <c r="D136" s="1">
        <v>3.11</v>
      </c>
      <c r="E136" s="6">
        <v>19431.259099999999</v>
      </c>
      <c r="G136" s="5">
        <v>2</v>
      </c>
      <c r="H136" s="1" t="s">
        <v>57</v>
      </c>
      <c r="I136" s="1">
        <v>3.16</v>
      </c>
      <c r="J136" s="6">
        <v>20356.800500000001</v>
      </c>
    </row>
    <row r="137" spans="2:15" ht="24">
      <c r="B137" s="5">
        <v>3</v>
      </c>
      <c r="C137" s="1" t="s">
        <v>58</v>
      </c>
      <c r="D137" s="1">
        <v>4.8</v>
      </c>
      <c r="E137" s="6">
        <v>30030.400900000001</v>
      </c>
      <c r="G137" s="5">
        <v>3</v>
      </c>
      <c r="H137" s="1" t="s">
        <v>58</v>
      </c>
      <c r="I137" s="1">
        <v>4.87</v>
      </c>
      <c r="J137" s="6">
        <v>31413.89</v>
      </c>
    </row>
    <row r="138" spans="2:15" ht="24">
      <c r="B138" s="5">
        <v>4</v>
      </c>
      <c r="C138" s="1" t="s">
        <v>66</v>
      </c>
      <c r="D138" s="1">
        <v>22.81</v>
      </c>
      <c r="E138" s="6">
        <v>142617.84510000001</v>
      </c>
      <c r="G138" s="5">
        <v>4</v>
      </c>
      <c r="H138" s="1" t="s">
        <v>66</v>
      </c>
      <c r="I138" s="1">
        <v>23.22</v>
      </c>
      <c r="J138" s="6">
        <v>149768.6079</v>
      </c>
    </row>
    <row r="139" spans="2:15" ht="24">
      <c r="B139" s="5">
        <v>5</v>
      </c>
      <c r="C139" s="1" t="s">
        <v>67</v>
      </c>
      <c r="D139" s="1">
        <v>22.58</v>
      </c>
      <c r="E139" s="6">
        <v>141188.88399999999</v>
      </c>
      <c r="G139" s="5">
        <v>5</v>
      </c>
      <c r="H139" s="1" t="s">
        <v>67</v>
      </c>
      <c r="I139" s="1">
        <v>22.89</v>
      </c>
      <c r="J139" s="6">
        <v>147631.0877</v>
      </c>
    </row>
    <row r="140" spans="2:15" ht="24">
      <c r="B140" s="5">
        <v>6</v>
      </c>
      <c r="C140" s="1" t="s">
        <v>68</v>
      </c>
      <c r="D140" s="1">
        <v>1.98</v>
      </c>
      <c r="E140" s="6">
        <v>12354.8503</v>
      </c>
      <c r="G140" s="5">
        <v>6</v>
      </c>
      <c r="H140" s="1" t="s">
        <v>68</v>
      </c>
      <c r="I140" s="1">
        <v>2.0099999999999998</v>
      </c>
      <c r="J140" s="6">
        <v>12947.7039</v>
      </c>
    </row>
    <row r="141" spans="2:15" ht="24">
      <c r="B141" s="5">
        <v>7</v>
      </c>
      <c r="C141" s="1" t="s">
        <v>69</v>
      </c>
      <c r="D141" s="1">
        <v>3.68</v>
      </c>
      <c r="E141" s="6">
        <v>23009.534800000001</v>
      </c>
      <c r="G141" s="5">
        <v>7</v>
      </c>
      <c r="H141" s="1" t="s">
        <v>69</v>
      </c>
      <c r="I141" s="1">
        <v>3.72</v>
      </c>
      <c r="J141" s="6">
        <v>24012.934499999999</v>
      </c>
    </row>
    <row r="142" spans="2:15" ht="24">
      <c r="B142" s="5">
        <v>8</v>
      </c>
      <c r="C142" s="1" t="s">
        <v>70</v>
      </c>
      <c r="D142" s="1">
        <v>1.01</v>
      </c>
      <c r="E142" s="6">
        <v>6283.4732000000004</v>
      </c>
      <c r="G142" s="5">
        <v>8</v>
      </c>
      <c r="H142" s="1" t="s">
        <v>70</v>
      </c>
      <c r="I142" s="1">
        <v>1.01</v>
      </c>
      <c r="J142" s="6">
        <v>6491.1094999999996</v>
      </c>
    </row>
    <row r="143" spans="2:15" ht="24">
      <c r="B143" s="7">
        <v>9</v>
      </c>
      <c r="C143" s="8" t="s">
        <v>60</v>
      </c>
      <c r="D143" s="8">
        <v>2.76</v>
      </c>
      <c r="E143" s="9">
        <v>17239.459299999999</v>
      </c>
      <c r="G143" s="7">
        <v>9</v>
      </c>
      <c r="H143" s="8" t="s">
        <v>60</v>
      </c>
      <c r="I143" s="8">
        <v>2.78</v>
      </c>
      <c r="J143" s="9">
        <v>17963.8727</v>
      </c>
    </row>
    <row r="144" spans="2:15">
      <c r="B144">
        <v>1.75</v>
      </c>
      <c r="C144" s="10" t="s">
        <v>3</v>
      </c>
      <c r="D144" s="10" t="s">
        <v>4</v>
      </c>
      <c r="G144">
        <v>1.75</v>
      </c>
      <c r="H144" s="10" t="s">
        <v>3</v>
      </c>
      <c r="I144" s="10" t="s">
        <v>6</v>
      </c>
    </row>
    <row r="145" spans="2:15">
      <c r="B145" s="2"/>
      <c r="C145" s="3" t="s">
        <v>0</v>
      </c>
      <c r="D145" s="3" t="s">
        <v>1</v>
      </c>
      <c r="E145" s="4" t="s">
        <v>2</v>
      </c>
      <c r="G145" s="2"/>
      <c r="H145" s="3" t="s">
        <v>0</v>
      </c>
      <c r="I145" s="3" t="s">
        <v>1</v>
      </c>
      <c r="J145" s="4" t="s">
        <v>2</v>
      </c>
      <c r="L145" s="14" t="s">
        <v>37</v>
      </c>
      <c r="M145" t="s">
        <v>4</v>
      </c>
      <c r="N145" t="s">
        <v>6</v>
      </c>
      <c r="O145" t="s">
        <v>36</v>
      </c>
    </row>
    <row r="146" spans="2:15" ht="24">
      <c r="B146" s="5">
        <v>1</v>
      </c>
      <c r="C146" s="1" t="s">
        <v>56</v>
      </c>
      <c r="D146" s="1">
        <v>5.33</v>
      </c>
      <c r="E146" s="6">
        <v>32705.914000000001</v>
      </c>
      <c r="G146" s="5">
        <v>1</v>
      </c>
      <c r="H146" s="1" t="s">
        <v>56</v>
      </c>
      <c r="I146" s="1">
        <v>5.33</v>
      </c>
      <c r="J146" s="6">
        <v>34230.419500000004</v>
      </c>
      <c r="L146" s="1" t="s">
        <v>56</v>
      </c>
      <c r="M146">
        <f>(E157-E146)</f>
        <v>8.8845999999975902</v>
      </c>
      <c r="N146">
        <f>(J157-J146)</f>
        <v>-86.419200000003912</v>
      </c>
      <c r="O146">
        <f>(N146-M146)/J157</f>
        <v>-2.7912312313329466E-3</v>
      </c>
    </row>
    <row r="147" spans="2:15" ht="24">
      <c r="B147" s="5">
        <v>2</v>
      </c>
      <c r="C147" s="1" t="s">
        <v>57</v>
      </c>
      <c r="D147" s="1">
        <v>3.09</v>
      </c>
      <c r="E147" s="6">
        <v>18940.837</v>
      </c>
      <c r="G147" s="5">
        <v>2</v>
      </c>
      <c r="H147" s="1" t="s">
        <v>57</v>
      </c>
      <c r="I147" s="1">
        <v>3.09</v>
      </c>
      <c r="J147" s="6">
        <v>19873.492099999999</v>
      </c>
      <c r="L147" s="1" t="s">
        <v>57</v>
      </c>
      <c r="M147">
        <f>(E158-E147)</f>
        <v>-9.9612999999990279</v>
      </c>
      <c r="N147">
        <f>(J158-J147)</f>
        <v>-44.687799999999697</v>
      </c>
      <c r="O147">
        <f>(N147-M147)/J158</f>
        <v>-1.751315887463808E-3</v>
      </c>
    </row>
    <row r="148" spans="2:15" ht="24">
      <c r="B148" s="5">
        <v>3</v>
      </c>
      <c r="C148" s="1" t="s">
        <v>58</v>
      </c>
      <c r="D148" s="1">
        <v>4.8899999999999997</v>
      </c>
      <c r="E148" s="6">
        <v>29981.6384</v>
      </c>
      <c r="G148" s="5">
        <v>3</v>
      </c>
      <c r="H148" s="1" t="s">
        <v>58</v>
      </c>
      <c r="I148" s="1">
        <v>4.88</v>
      </c>
      <c r="J148" s="6">
        <v>31333.1109</v>
      </c>
      <c r="L148" s="1" t="s">
        <v>58</v>
      </c>
      <c r="M148">
        <f>(E159-E148)</f>
        <v>1.5508000000008906</v>
      </c>
      <c r="N148">
        <f>(J159-J148)</f>
        <v>-40.817599999998492</v>
      </c>
      <c r="O148">
        <f>(N148-M148)/J159</f>
        <v>-1.3539563749391094E-3</v>
      </c>
    </row>
    <row r="149" spans="2:15" ht="24">
      <c r="B149" s="5">
        <v>4</v>
      </c>
      <c r="C149" s="1" t="s">
        <v>66</v>
      </c>
      <c r="D149" s="1">
        <v>23.2</v>
      </c>
      <c r="E149" s="6">
        <v>142354.8382</v>
      </c>
      <c r="G149" s="5">
        <v>4</v>
      </c>
      <c r="H149" s="1" t="s">
        <v>66</v>
      </c>
      <c r="I149" s="1">
        <v>23.28</v>
      </c>
      <c r="J149" s="6">
        <v>149523.54060000001</v>
      </c>
      <c r="L149" s="1" t="s">
        <v>66</v>
      </c>
      <c r="M149">
        <f>(E160-E149)</f>
        <v>-18.013100000011036</v>
      </c>
      <c r="N149">
        <f>(J160-J149)</f>
        <v>-110.16049999999814</v>
      </c>
      <c r="O149">
        <f>(N149-M149)/J160</f>
        <v>-6.167278990563918E-4</v>
      </c>
    </row>
    <row r="150" spans="2:15" ht="24">
      <c r="B150" s="5">
        <v>5</v>
      </c>
      <c r="C150" s="1" t="s">
        <v>67</v>
      </c>
      <c r="D150" s="1">
        <v>22.15</v>
      </c>
      <c r="E150" s="6">
        <v>135916.04819999999</v>
      </c>
      <c r="G150" s="5">
        <v>5</v>
      </c>
      <c r="H150" s="1" t="s">
        <v>67</v>
      </c>
      <c r="I150" s="1">
        <v>22.11</v>
      </c>
      <c r="J150" s="6">
        <v>142034.24299999999</v>
      </c>
      <c r="L150" s="1" t="s">
        <v>67</v>
      </c>
      <c r="M150">
        <f>(E161-E150)</f>
        <v>48.399499999999534</v>
      </c>
      <c r="N150">
        <f>(J161-J150)</f>
        <v>-9.6961999999766704</v>
      </c>
      <c r="O150">
        <f>(N150-M150)/J161</f>
        <v>-4.0905393686478008E-4</v>
      </c>
    </row>
    <row r="151" spans="2:15" ht="24">
      <c r="B151" s="5">
        <v>6</v>
      </c>
      <c r="C151" s="1" t="s">
        <v>68</v>
      </c>
      <c r="D151" s="1">
        <v>1.95</v>
      </c>
      <c r="E151" s="6">
        <v>11967.7916</v>
      </c>
      <c r="G151" s="5">
        <v>6</v>
      </c>
      <c r="H151" s="1" t="s">
        <v>68</v>
      </c>
      <c r="I151" s="1">
        <v>1.95</v>
      </c>
      <c r="J151" s="6">
        <v>12515.1816</v>
      </c>
      <c r="L151" s="1" t="s">
        <v>68</v>
      </c>
      <c r="M151">
        <f t="shared" ref="M151:M154" si="28">(E162-E151)</f>
        <v>22.126500000000306</v>
      </c>
      <c r="N151">
        <f t="shared" ref="N151:N154" si="29">(J162-J151)</f>
        <v>47.169599999999264</v>
      </c>
      <c r="O151">
        <f t="shared" ref="O151:O154" si="30">(N151-M151)/J162</f>
        <v>1.9935042096258988E-3</v>
      </c>
    </row>
    <row r="152" spans="2:15" ht="24">
      <c r="B152" s="5">
        <v>7</v>
      </c>
      <c r="C152" s="1" t="s">
        <v>69</v>
      </c>
      <c r="D152" s="1">
        <v>3.64</v>
      </c>
      <c r="E152" s="6">
        <v>22357.710800000001</v>
      </c>
      <c r="G152" s="5">
        <v>7</v>
      </c>
      <c r="H152" s="1" t="s">
        <v>69</v>
      </c>
      <c r="I152" s="1">
        <v>3.63</v>
      </c>
      <c r="J152" s="6">
        <v>23337.308300000001</v>
      </c>
      <c r="L152" s="1" t="s">
        <v>69</v>
      </c>
      <c r="M152">
        <f t="shared" si="28"/>
        <v>28.925899999998364</v>
      </c>
      <c r="N152">
        <f t="shared" si="29"/>
        <v>-28.58810000000085</v>
      </c>
      <c r="O152">
        <f t="shared" si="30"/>
        <v>-2.4674885410482217E-3</v>
      </c>
    </row>
    <row r="153" spans="2:15" ht="24">
      <c r="B153" s="5">
        <v>8</v>
      </c>
      <c r="C153" s="1" t="s">
        <v>70</v>
      </c>
      <c r="D153" s="1">
        <v>1</v>
      </c>
      <c r="E153" s="6">
        <v>6115.0779000000002</v>
      </c>
      <c r="G153" s="5">
        <v>8</v>
      </c>
      <c r="H153" s="1" t="s">
        <v>70</v>
      </c>
      <c r="I153" s="1">
        <v>0.98</v>
      </c>
      <c r="J153" s="6">
        <v>6320.6659</v>
      </c>
      <c r="L153" s="1" t="s">
        <v>70</v>
      </c>
      <c r="M153">
        <f t="shared" si="28"/>
        <v>10.760199999999713</v>
      </c>
      <c r="N153">
        <f t="shared" si="29"/>
        <v>-6.0209999999997308</v>
      </c>
      <c r="O153">
        <f t="shared" si="30"/>
        <v>-2.6575049374509474E-3</v>
      </c>
    </row>
    <row r="154" spans="2:15" ht="24">
      <c r="B154" s="7">
        <v>9</v>
      </c>
      <c r="C154" s="8" t="s">
        <v>60</v>
      </c>
      <c r="D154" s="8">
        <v>2.76</v>
      </c>
      <c r="E154" s="9">
        <v>16948.269100000001</v>
      </c>
      <c r="G154" s="7">
        <v>9</v>
      </c>
      <c r="H154" s="8" t="s">
        <v>60</v>
      </c>
      <c r="I154" s="8">
        <v>2.75</v>
      </c>
      <c r="J154" s="9">
        <v>17663.688900000001</v>
      </c>
      <c r="L154" s="8" t="s">
        <v>60</v>
      </c>
      <c r="M154">
        <f t="shared" si="28"/>
        <v>15.833199999997305</v>
      </c>
      <c r="N154">
        <f t="shared" si="29"/>
        <v>-2.2453999999997905</v>
      </c>
      <c r="O154">
        <f t="shared" si="30"/>
        <v>-1.0236196152368347E-3</v>
      </c>
    </row>
    <row r="155" spans="2:15">
      <c r="B155">
        <v>1.75</v>
      </c>
      <c r="C155" s="10" t="s">
        <v>5</v>
      </c>
      <c r="D155" s="10" t="s">
        <v>4</v>
      </c>
      <c r="G155">
        <v>1.75</v>
      </c>
      <c r="H155" s="10" t="s">
        <v>5</v>
      </c>
      <c r="I155" s="10" t="s">
        <v>6</v>
      </c>
    </row>
    <row r="156" spans="2:15">
      <c r="B156" s="2"/>
      <c r="C156" s="3" t="s">
        <v>0</v>
      </c>
      <c r="D156" s="3" t="s">
        <v>1</v>
      </c>
      <c r="E156" s="4" t="s">
        <v>2</v>
      </c>
      <c r="G156" s="2"/>
      <c r="H156" s="3" t="s">
        <v>0</v>
      </c>
      <c r="I156" s="3" t="s">
        <v>1</v>
      </c>
      <c r="J156" s="4" t="s">
        <v>2</v>
      </c>
    </row>
    <row r="157" spans="2:15" ht="24">
      <c r="B157" s="5">
        <v>1</v>
      </c>
      <c r="C157" s="1" t="s">
        <v>56</v>
      </c>
      <c r="D157" s="1">
        <v>5.33</v>
      </c>
      <c r="E157" s="6">
        <v>32714.798599999998</v>
      </c>
      <c r="G157" s="5">
        <v>1</v>
      </c>
      <c r="H157" s="1" t="s">
        <v>56</v>
      </c>
      <c r="I157" s="1">
        <v>5.47</v>
      </c>
      <c r="J157" s="6">
        <v>34144.0003</v>
      </c>
    </row>
    <row r="158" spans="2:15" ht="24">
      <c r="B158" s="5">
        <v>2</v>
      </c>
      <c r="C158" s="1" t="s">
        <v>57</v>
      </c>
      <c r="D158" s="1">
        <v>3.08</v>
      </c>
      <c r="E158" s="6">
        <v>18930.875700000001</v>
      </c>
      <c r="G158" s="5">
        <v>2</v>
      </c>
      <c r="H158" s="1" t="s">
        <v>57</v>
      </c>
      <c r="I158" s="1">
        <v>3.18</v>
      </c>
      <c r="J158" s="6">
        <v>19828.8043</v>
      </c>
    </row>
    <row r="159" spans="2:15" ht="24">
      <c r="B159" s="5">
        <v>3</v>
      </c>
      <c r="C159" s="1" t="s">
        <v>58</v>
      </c>
      <c r="D159" s="1">
        <v>4.88</v>
      </c>
      <c r="E159" s="6">
        <v>29983.189200000001</v>
      </c>
      <c r="G159" s="5">
        <v>3</v>
      </c>
      <c r="H159" s="1" t="s">
        <v>58</v>
      </c>
      <c r="I159" s="1">
        <v>5.0199999999999996</v>
      </c>
      <c r="J159" s="6">
        <v>31292.293300000001</v>
      </c>
    </row>
    <row r="160" spans="2:15" ht="24">
      <c r="B160" s="5">
        <v>4</v>
      </c>
      <c r="C160" s="1" t="s">
        <v>66</v>
      </c>
      <c r="D160" s="1">
        <v>23.19</v>
      </c>
      <c r="E160" s="6">
        <v>142336.82509999999</v>
      </c>
      <c r="G160" s="5">
        <v>4</v>
      </c>
      <c r="H160" s="1" t="s">
        <v>66</v>
      </c>
      <c r="I160" s="1">
        <v>23.96</v>
      </c>
      <c r="J160" s="6">
        <v>149413.38010000001</v>
      </c>
    </row>
    <row r="161" spans="2:10" ht="24">
      <c r="B161" s="5">
        <v>5</v>
      </c>
      <c r="C161" s="1" t="s">
        <v>67</v>
      </c>
      <c r="D161" s="1">
        <v>22.15</v>
      </c>
      <c r="E161" s="6">
        <v>135964.44769999999</v>
      </c>
      <c r="G161" s="5">
        <v>5</v>
      </c>
      <c r="H161" s="1" t="s">
        <v>67</v>
      </c>
      <c r="I161" s="1">
        <v>22.77</v>
      </c>
      <c r="J161" s="6">
        <v>142024.54680000001</v>
      </c>
    </row>
    <row r="162" spans="2:10" ht="24">
      <c r="B162" s="5">
        <v>6</v>
      </c>
      <c r="C162" s="1" t="s">
        <v>68</v>
      </c>
      <c r="D162" s="1">
        <v>1.95</v>
      </c>
      <c r="E162" s="6">
        <v>11989.918100000001</v>
      </c>
      <c r="G162" s="5">
        <v>6</v>
      </c>
      <c r="H162" s="1" t="s">
        <v>68</v>
      </c>
      <c r="I162" s="1">
        <v>2.0099999999999998</v>
      </c>
      <c r="J162" s="6">
        <v>12562.351199999999</v>
      </c>
    </row>
    <row r="163" spans="2:10" ht="24">
      <c r="B163" s="5">
        <v>7</v>
      </c>
      <c r="C163" s="1" t="s">
        <v>69</v>
      </c>
      <c r="D163" s="1">
        <v>3.65</v>
      </c>
      <c r="E163" s="6">
        <v>22386.636699999999</v>
      </c>
      <c r="G163" s="5">
        <v>7</v>
      </c>
      <c r="H163" s="1" t="s">
        <v>69</v>
      </c>
      <c r="I163" s="1">
        <v>3.74</v>
      </c>
      <c r="J163" s="6">
        <v>23308.7202</v>
      </c>
    </row>
    <row r="164" spans="2:10" ht="24">
      <c r="B164" s="5">
        <v>8</v>
      </c>
      <c r="C164" s="1" t="s">
        <v>70</v>
      </c>
      <c r="D164" s="1">
        <v>1</v>
      </c>
      <c r="E164" s="6">
        <v>6125.8380999999999</v>
      </c>
      <c r="G164" s="5">
        <v>8</v>
      </c>
      <c r="H164" s="1" t="s">
        <v>70</v>
      </c>
      <c r="I164" s="1">
        <v>1.01</v>
      </c>
      <c r="J164" s="6">
        <v>6314.6449000000002</v>
      </c>
    </row>
    <row r="165" spans="2:10" ht="24">
      <c r="B165" s="7">
        <v>9</v>
      </c>
      <c r="C165" s="8" t="s">
        <v>60</v>
      </c>
      <c r="D165" s="8">
        <v>2.76</v>
      </c>
      <c r="E165" s="9">
        <v>16964.102299999999</v>
      </c>
      <c r="G165" s="7">
        <v>9</v>
      </c>
      <c r="H165" s="8" t="s">
        <v>60</v>
      </c>
      <c r="I165" s="8">
        <v>2.83</v>
      </c>
      <c r="J165" s="9">
        <v>17661.443500000001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EA0A-BC07-4166-BF00-1CB30275A5E2}">
  <dimension ref="A1:Y165"/>
  <sheetViews>
    <sheetView topLeftCell="A140" zoomScale="85" zoomScaleNormal="85" workbookViewId="0">
      <selection activeCell="R13" sqref="R13:Y22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56</v>
      </c>
      <c r="D14" s="1">
        <v>3.2</v>
      </c>
      <c r="E14" s="6">
        <v>36796.288399999998</v>
      </c>
      <c r="F14" s="12"/>
      <c r="G14" s="5">
        <v>1</v>
      </c>
      <c r="H14" s="1" t="s">
        <v>56</v>
      </c>
      <c r="I14" s="1">
        <v>3.21</v>
      </c>
      <c r="J14" s="6">
        <v>36528.470200000003</v>
      </c>
      <c r="L14" s="1" t="s">
        <v>56</v>
      </c>
      <c r="M14">
        <f>(E25-E14)</f>
        <v>805.050900000002</v>
      </c>
      <c r="N14">
        <f>(J25-J14)</f>
        <v>785.80839999999444</v>
      </c>
      <c r="O14">
        <f>(N14-M14)/J25</f>
        <v>-5.1568731118407766E-4</v>
      </c>
      <c r="R14" s="1" t="s">
        <v>56</v>
      </c>
      <c r="S14">
        <f t="shared" ref="S14:S22" si="0">O14</f>
        <v>-5.1568731118407766E-4</v>
      </c>
      <c r="T14">
        <f>O36</f>
        <v>3.4230872338196928E-3</v>
      </c>
      <c r="U14">
        <f>O58</f>
        <v>-1.7521846650282312E-3</v>
      </c>
      <c r="V14">
        <f>O80</f>
        <v>-1.1330016575200426E-3</v>
      </c>
      <c r="W14">
        <f>O102</f>
        <v>-2.7975365165534339E-4</v>
      </c>
      <c r="X14">
        <f>O124</f>
        <v>8.3792392667559289E-4</v>
      </c>
      <c r="Y14">
        <f>O146</f>
        <v>-3.2741215831935742E-3</v>
      </c>
    </row>
    <row r="15" spans="1:25" ht="24">
      <c r="B15" s="5">
        <v>2</v>
      </c>
      <c r="C15" s="1" t="s">
        <v>57</v>
      </c>
      <c r="D15" s="1">
        <v>2.19</v>
      </c>
      <c r="E15" s="6">
        <v>25276.3469</v>
      </c>
      <c r="F15" s="12"/>
      <c r="G15" s="5">
        <v>2</v>
      </c>
      <c r="H15" s="1" t="s">
        <v>57</v>
      </c>
      <c r="I15" s="1">
        <v>2.2000000000000002</v>
      </c>
      <c r="J15" s="6">
        <v>25004.702700000002</v>
      </c>
      <c r="L15" s="1" t="s">
        <v>57</v>
      </c>
      <c r="M15">
        <f>(E26-E15)</f>
        <v>977.14609999999811</v>
      </c>
      <c r="N15">
        <f>(J26-J15)</f>
        <v>981.99979999999778</v>
      </c>
      <c r="O15">
        <f>(N15-M15)/J26</f>
        <v>1.8677629452985281E-4</v>
      </c>
      <c r="R15" s="1" t="s">
        <v>57</v>
      </c>
      <c r="S15">
        <f t="shared" si="0"/>
        <v>1.8677629452985281E-4</v>
      </c>
      <c r="T15">
        <f>O37</f>
        <v>1.2384627187014589E-3</v>
      </c>
      <c r="U15">
        <f>O59</f>
        <v>-8.9505944076608121E-4</v>
      </c>
      <c r="V15">
        <f>O81</f>
        <v>-5.6545689724667256E-4</v>
      </c>
      <c r="W15">
        <f>O103</f>
        <v>1.049051710741625E-4</v>
      </c>
      <c r="X15">
        <f>O125</f>
        <v>-5.4500081169689017E-4</v>
      </c>
      <c r="Y15">
        <f>O147</f>
        <v>-2.4142489059272888E-3</v>
      </c>
    </row>
    <row r="16" spans="1:25" ht="24">
      <c r="B16" s="5">
        <v>3</v>
      </c>
      <c r="C16" s="1" t="s">
        <v>58</v>
      </c>
      <c r="D16" s="1">
        <v>2.72</v>
      </c>
      <c r="E16" s="6">
        <v>31286.474900000001</v>
      </c>
      <c r="F16" s="12"/>
      <c r="G16" s="5">
        <v>3</v>
      </c>
      <c r="H16" s="1" t="s">
        <v>58</v>
      </c>
      <c r="I16" s="1">
        <v>2.72</v>
      </c>
      <c r="J16" s="6">
        <v>31017.854200000002</v>
      </c>
      <c r="L16" s="1" t="s">
        <v>58</v>
      </c>
      <c r="M16">
        <f>(E27-E16)</f>
        <v>209.67770000000019</v>
      </c>
      <c r="N16">
        <f>(J27-J16)</f>
        <v>246.53319999999803</v>
      </c>
      <c r="O16">
        <f>(N16-M16)/J27</f>
        <v>1.1788332689351799E-3</v>
      </c>
      <c r="R16" s="1" t="s">
        <v>58</v>
      </c>
      <c r="S16">
        <f t="shared" si="0"/>
        <v>1.1788332689351799E-3</v>
      </c>
      <c r="T16">
        <f>O38</f>
        <v>2.7777729035337001E-3</v>
      </c>
      <c r="U16">
        <f>O60</f>
        <v>-1.561062985538368E-4</v>
      </c>
      <c r="V16">
        <f>O82</f>
        <v>-1.0347285255930835E-3</v>
      </c>
      <c r="W16">
        <f>O104</f>
        <v>1.5688021289311275E-3</v>
      </c>
      <c r="X16">
        <f>O126</f>
        <v>4.8530503492529275E-4</v>
      </c>
      <c r="Y16">
        <f>O148</f>
        <v>-3.0416010890516065E-3</v>
      </c>
    </row>
    <row r="17" spans="2:25" ht="24">
      <c r="B17" s="5">
        <v>4</v>
      </c>
      <c r="C17" s="1" t="s">
        <v>66</v>
      </c>
      <c r="D17" s="1">
        <v>12.98</v>
      </c>
      <c r="E17" s="6">
        <v>149442.73139999999</v>
      </c>
      <c r="F17" s="12"/>
      <c r="G17" s="5">
        <v>4</v>
      </c>
      <c r="H17" s="1" t="s">
        <v>66</v>
      </c>
      <c r="I17" s="1">
        <v>13.01</v>
      </c>
      <c r="J17" s="6">
        <v>148105.51190000001</v>
      </c>
      <c r="L17" s="1" t="s">
        <v>66</v>
      </c>
      <c r="M17">
        <f>(E28-E17)</f>
        <v>931.02160000000731</v>
      </c>
      <c r="N17">
        <f>(J28-J17)</f>
        <v>869.82529999999679</v>
      </c>
      <c r="O17">
        <f>(N17-M17)/J28</f>
        <v>-4.1078141624109388E-4</v>
      </c>
      <c r="R17" s="1" t="s">
        <v>66</v>
      </c>
      <c r="S17">
        <f t="shared" si="0"/>
        <v>-4.1078141624109388E-4</v>
      </c>
      <c r="T17">
        <f>O39</f>
        <v>1.3216474490478948E-3</v>
      </c>
      <c r="U17">
        <f>O61</f>
        <v>2.2043779002431364E-5</v>
      </c>
      <c r="V17">
        <f>O83</f>
        <v>-1.1055273955152722E-4</v>
      </c>
      <c r="W17">
        <f>O105</f>
        <v>3.4152296824568071E-4</v>
      </c>
      <c r="X17">
        <f>O127</f>
        <v>-2.9739466725914553E-5</v>
      </c>
      <c r="Y17">
        <f>O149</f>
        <v>-1.0777035240093016E-3</v>
      </c>
    </row>
    <row r="18" spans="2:25" ht="24">
      <c r="B18" s="5">
        <v>5</v>
      </c>
      <c r="C18" s="1" t="s">
        <v>67</v>
      </c>
      <c r="D18" s="1">
        <v>18.190000000000001</v>
      </c>
      <c r="E18" s="6">
        <v>209432.5411</v>
      </c>
      <c r="F18" s="12"/>
      <c r="G18" s="5">
        <v>5</v>
      </c>
      <c r="H18" s="1" t="s">
        <v>67</v>
      </c>
      <c r="I18" s="1">
        <v>18.18</v>
      </c>
      <c r="J18" s="6">
        <v>206980.2758</v>
      </c>
      <c r="L18" s="1" t="s">
        <v>67</v>
      </c>
      <c r="M18">
        <f>(E29-E18)</f>
        <v>26624.972299999994</v>
      </c>
      <c r="N18">
        <f>(J29-J18)</f>
        <v>26644.373099999997</v>
      </c>
      <c r="O18">
        <f>(N18-M18)/J29</f>
        <v>8.3042607410433537E-5</v>
      </c>
      <c r="R18" s="1" t="s">
        <v>67</v>
      </c>
      <c r="S18">
        <f t="shared" si="0"/>
        <v>8.3042607410433537E-5</v>
      </c>
      <c r="T18">
        <f>O40</f>
        <v>-4.3424508874811117E-4</v>
      </c>
      <c r="U18">
        <f>O62</f>
        <v>-1.4619623212125274E-4</v>
      </c>
      <c r="V18">
        <f>O84</f>
        <v>2.742358072599413E-4</v>
      </c>
      <c r="W18">
        <f>O106</f>
        <v>7.5394980600783452E-6</v>
      </c>
      <c r="X18">
        <f>O128</f>
        <v>2.1580197646956279E-4</v>
      </c>
      <c r="Y18">
        <f>O150</f>
        <v>1.308641493692757E-3</v>
      </c>
    </row>
    <row r="19" spans="2:25" ht="24">
      <c r="B19" s="5">
        <v>6</v>
      </c>
      <c r="C19" s="1" t="s">
        <v>68</v>
      </c>
      <c r="D19" s="1">
        <v>1.68</v>
      </c>
      <c r="E19" s="6">
        <v>19311.374800000001</v>
      </c>
      <c r="F19" s="12"/>
      <c r="G19" s="5">
        <v>6</v>
      </c>
      <c r="H19" s="1" t="s">
        <v>68</v>
      </c>
      <c r="I19" s="1">
        <v>1.67</v>
      </c>
      <c r="J19" s="6">
        <v>18987.476299999998</v>
      </c>
      <c r="L19" s="1" t="s">
        <v>68</v>
      </c>
      <c r="M19">
        <f t="shared" ref="M19:M22" si="1">(E30-E19)</f>
        <v>6146.2284</v>
      </c>
      <c r="N19">
        <f t="shared" ref="N19:N22" si="2">(J30-J19)</f>
        <v>6113.7571000000025</v>
      </c>
      <c r="O19">
        <f t="shared" ref="O19:O22" si="3">(N19-M19)/J30</f>
        <v>-1.2936137233797215E-3</v>
      </c>
      <c r="R19" s="1" t="s">
        <v>68</v>
      </c>
      <c r="S19">
        <f t="shared" si="0"/>
        <v>-1.2936137233797215E-3</v>
      </c>
      <c r="T19">
        <f t="shared" ref="T19:T22" si="4">O41</f>
        <v>-7.3136256929929823E-3</v>
      </c>
      <c r="U19">
        <f t="shared" ref="U19:U22" si="5">O63</f>
        <v>-5.610984153758565E-5</v>
      </c>
      <c r="V19">
        <f t="shared" ref="V19:V22" si="6">O85</f>
        <v>2.0744411381943958E-3</v>
      </c>
      <c r="W19">
        <f t="shared" ref="W19:W22" si="7">O107</f>
        <v>-2.086417469217147E-3</v>
      </c>
      <c r="X19">
        <f t="shared" ref="X19:X22" si="8">O129</f>
        <v>2.3873666287187079E-3</v>
      </c>
      <c r="Y19">
        <f t="shared" ref="Y19:Y22" si="9">O151</f>
        <v>1.1403239620482461E-2</v>
      </c>
    </row>
    <row r="20" spans="2:25" ht="24">
      <c r="B20" s="5">
        <v>7</v>
      </c>
      <c r="C20" s="1" t="s">
        <v>69</v>
      </c>
      <c r="D20" s="1">
        <v>3.09</v>
      </c>
      <c r="E20" s="6">
        <v>35599.036699999997</v>
      </c>
      <c r="F20" s="12"/>
      <c r="G20" s="5">
        <v>7</v>
      </c>
      <c r="H20" s="1" t="s">
        <v>69</v>
      </c>
      <c r="I20" s="1">
        <v>3.08</v>
      </c>
      <c r="J20" s="6">
        <v>35084.259700000002</v>
      </c>
      <c r="L20" s="1" t="s">
        <v>69</v>
      </c>
      <c r="M20">
        <f t="shared" si="1"/>
        <v>12135.695</v>
      </c>
      <c r="N20">
        <f>(J31-J20)</f>
        <v>12013.245499999997</v>
      </c>
      <c r="O20">
        <f t="shared" si="3"/>
        <v>-2.5999147827473978E-3</v>
      </c>
      <c r="R20" s="1" t="s">
        <v>69</v>
      </c>
      <c r="S20">
        <f t="shared" si="0"/>
        <v>-2.5999147827473978E-3</v>
      </c>
      <c r="T20">
        <f t="shared" si="4"/>
        <v>-1.8198084765007278E-3</v>
      </c>
      <c r="U20">
        <f t="shared" si="5"/>
        <v>-9.7877522668821343E-4</v>
      </c>
      <c r="V20">
        <f t="shared" si="6"/>
        <v>9.3690337872755062E-4</v>
      </c>
      <c r="W20">
        <f t="shared" si="7"/>
        <v>4.8981577362997247E-4</v>
      </c>
      <c r="X20">
        <f t="shared" si="8"/>
        <v>8.1856596811018473E-4</v>
      </c>
      <c r="Y20">
        <f t="shared" si="9"/>
        <v>4.0936709936559993E-3</v>
      </c>
    </row>
    <row r="21" spans="2:25" ht="24">
      <c r="B21" s="5">
        <v>8</v>
      </c>
      <c r="C21" s="1" t="s">
        <v>70</v>
      </c>
      <c r="D21" s="1">
        <v>0.84</v>
      </c>
      <c r="E21" s="6">
        <v>9626.4475000000002</v>
      </c>
      <c r="F21" s="12"/>
      <c r="G21" s="5">
        <v>8</v>
      </c>
      <c r="H21" s="1" t="s">
        <v>70</v>
      </c>
      <c r="I21" s="1">
        <v>0.83</v>
      </c>
      <c r="J21" s="6">
        <v>9402.8384000000005</v>
      </c>
      <c r="L21" s="1" t="s">
        <v>70</v>
      </c>
      <c r="M21">
        <f t="shared" si="1"/>
        <v>2959.9439000000002</v>
      </c>
      <c r="N21">
        <f t="shared" si="2"/>
        <v>2915.391599999999</v>
      </c>
      <c r="O21">
        <f t="shared" si="3"/>
        <v>-3.6167777351130154E-3</v>
      </c>
      <c r="R21" s="1" t="s">
        <v>70</v>
      </c>
      <c r="S21">
        <f t="shared" si="0"/>
        <v>-3.6167777351130154E-3</v>
      </c>
      <c r="T21">
        <f t="shared" si="4"/>
        <v>-3.8386500263926215E-3</v>
      </c>
      <c r="U21">
        <f t="shared" si="5"/>
        <v>-1.8182951956114007E-4</v>
      </c>
      <c r="V21">
        <f t="shared" si="6"/>
        <v>-1.6514509520665203E-3</v>
      </c>
      <c r="W21">
        <f t="shared" si="7"/>
        <v>4.4960225924795054E-4</v>
      </c>
      <c r="X21">
        <f t="shared" si="8"/>
        <v>1.3024085098600191E-3</v>
      </c>
      <c r="Y21">
        <f t="shared" si="9"/>
        <v>4.4709645557208817E-3</v>
      </c>
    </row>
    <row r="22" spans="2:25" ht="24">
      <c r="B22" s="7">
        <v>9</v>
      </c>
      <c r="C22" s="8" t="s">
        <v>60</v>
      </c>
      <c r="D22" s="8">
        <v>2.12</v>
      </c>
      <c r="E22" s="9">
        <v>24467.524399999998</v>
      </c>
      <c r="F22" s="12"/>
      <c r="G22" s="7">
        <v>9</v>
      </c>
      <c r="H22" s="8" t="s">
        <v>60</v>
      </c>
      <c r="I22" s="8">
        <v>2.11</v>
      </c>
      <c r="J22" s="9">
        <v>24008.702600000001</v>
      </c>
      <c r="L22" s="8" t="s">
        <v>60</v>
      </c>
      <c r="M22">
        <f t="shared" si="1"/>
        <v>4073.2419000000009</v>
      </c>
      <c r="N22">
        <f t="shared" si="2"/>
        <v>4026.4752999999982</v>
      </c>
      <c r="O22">
        <f t="shared" si="3"/>
        <v>-1.668139940713651E-3</v>
      </c>
      <c r="R22" s="8" t="s">
        <v>60</v>
      </c>
      <c r="S22">
        <f t="shared" si="0"/>
        <v>-1.668139940713651E-3</v>
      </c>
      <c r="T22">
        <f t="shared" si="4"/>
        <v>-1.8215852333780475E-3</v>
      </c>
      <c r="U22">
        <f t="shared" si="5"/>
        <v>7.3000846208658697E-4</v>
      </c>
      <c r="V22">
        <f t="shared" si="6"/>
        <v>4.7202202670842422E-5</v>
      </c>
      <c r="W22">
        <f t="shared" si="7"/>
        <v>1.526537783342076E-3</v>
      </c>
      <c r="X22">
        <f t="shared" si="8"/>
        <v>1.0526920646129973E-3</v>
      </c>
      <c r="Y22">
        <f t="shared" si="9"/>
        <v>3.1013733243575202E-3</v>
      </c>
    </row>
    <row r="23" spans="2:25">
      <c r="B23">
        <v>0.25</v>
      </c>
      <c r="C23" s="10" t="s">
        <v>5</v>
      </c>
      <c r="D23" s="10" t="s">
        <v>4</v>
      </c>
      <c r="E23" s="10"/>
      <c r="F23" s="10"/>
      <c r="G23">
        <v>0.25</v>
      </c>
      <c r="H23" s="10" t="s">
        <v>5</v>
      </c>
      <c r="I23" s="10" t="s">
        <v>6</v>
      </c>
      <c r="J23" s="10"/>
    </row>
    <row r="24" spans="2:25">
      <c r="B24" s="2"/>
      <c r="C24" s="3" t="s">
        <v>0</v>
      </c>
      <c r="D24" s="3" t="s">
        <v>1</v>
      </c>
      <c r="E24" s="4" t="s">
        <v>2</v>
      </c>
      <c r="G24" s="2"/>
      <c r="H24" s="3" t="s">
        <v>0</v>
      </c>
      <c r="I24" s="3" t="s">
        <v>1</v>
      </c>
      <c r="J24" s="4" t="s">
        <v>2</v>
      </c>
    </row>
    <row r="25" spans="2:25" ht="24">
      <c r="B25" s="5">
        <v>1</v>
      </c>
      <c r="C25" s="1" t="s">
        <v>56</v>
      </c>
      <c r="D25" s="1">
        <v>3.03</v>
      </c>
      <c r="E25" s="6">
        <v>37601.3393</v>
      </c>
      <c r="G25" s="5">
        <v>1</v>
      </c>
      <c r="H25" s="1" t="s">
        <v>56</v>
      </c>
      <c r="I25" s="1">
        <v>3.04</v>
      </c>
      <c r="J25" s="6">
        <v>37314.278599999998</v>
      </c>
    </row>
    <row r="26" spans="2:25" ht="24">
      <c r="B26" s="5">
        <v>2</v>
      </c>
      <c r="C26" s="1" t="s">
        <v>57</v>
      </c>
      <c r="D26" s="1">
        <v>2.11</v>
      </c>
      <c r="E26" s="6">
        <v>26253.492999999999</v>
      </c>
      <c r="G26" s="5">
        <v>2</v>
      </c>
      <c r="H26" s="1" t="s">
        <v>57</v>
      </c>
      <c r="I26" s="1">
        <v>2.12</v>
      </c>
      <c r="J26" s="6">
        <v>25986.702499999999</v>
      </c>
    </row>
    <row r="27" spans="2:25" ht="24">
      <c r="B27" s="5">
        <v>3</v>
      </c>
      <c r="C27" s="1" t="s">
        <v>58</v>
      </c>
      <c r="D27" s="1">
        <v>2.54</v>
      </c>
      <c r="E27" s="6">
        <v>31496.152600000001</v>
      </c>
      <c r="G27" s="5">
        <v>3</v>
      </c>
      <c r="H27" s="1" t="s">
        <v>58</v>
      </c>
      <c r="I27" s="1">
        <v>2.54</v>
      </c>
      <c r="J27" s="6">
        <v>31264.3874</v>
      </c>
    </row>
    <row r="28" spans="2:25" ht="24">
      <c r="B28" s="5">
        <v>4</v>
      </c>
      <c r="C28" s="1" t="s">
        <v>66</v>
      </c>
      <c r="D28" s="1">
        <v>12.11</v>
      </c>
      <c r="E28" s="6">
        <v>150373.753</v>
      </c>
      <c r="G28" s="5">
        <v>4</v>
      </c>
      <c r="H28" s="1" t="s">
        <v>66</v>
      </c>
      <c r="I28" s="1">
        <v>12.13</v>
      </c>
      <c r="J28" s="6">
        <v>148975.33720000001</v>
      </c>
    </row>
    <row r="29" spans="2:25" ht="24">
      <c r="B29" s="5">
        <v>5</v>
      </c>
      <c r="C29" s="1" t="s">
        <v>67</v>
      </c>
      <c r="D29" s="1">
        <v>19.010000000000002</v>
      </c>
      <c r="E29" s="6">
        <v>236057.5134</v>
      </c>
      <c r="G29" s="5">
        <v>5</v>
      </c>
      <c r="H29" s="1" t="s">
        <v>67</v>
      </c>
      <c r="I29" s="1">
        <v>19.02</v>
      </c>
      <c r="J29" s="6">
        <v>233624.6489</v>
      </c>
    </row>
    <row r="30" spans="2:25" ht="24">
      <c r="B30" s="5">
        <v>6</v>
      </c>
      <c r="C30" s="1" t="s">
        <v>68</v>
      </c>
      <c r="D30" s="1">
        <v>2.0499999999999998</v>
      </c>
      <c r="E30" s="6">
        <v>25457.603200000001</v>
      </c>
      <c r="G30" s="5">
        <v>6</v>
      </c>
      <c r="H30" s="1" t="s">
        <v>68</v>
      </c>
      <c r="I30" s="1">
        <v>2.04</v>
      </c>
      <c r="J30" s="6">
        <v>25101.233400000001</v>
      </c>
    </row>
    <row r="31" spans="2:25" ht="24">
      <c r="B31" s="5">
        <v>7</v>
      </c>
      <c r="C31" s="1" t="s">
        <v>69</v>
      </c>
      <c r="D31" s="1">
        <v>3.84</v>
      </c>
      <c r="E31" s="6">
        <v>47734.731699999997</v>
      </c>
      <c r="G31" s="5">
        <v>7</v>
      </c>
      <c r="H31" s="1" t="s">
        <v>69</v>
      </c>
      <c r="I31" s="1">
        <v>3.83</v>
      </c>
      <c r="J31" s="6">
        <v>47097.5052</v>
      </c>
    </row>
    <row r="32" spans="2:25" ht="24">
      <c r="B32" s="5">
        <v>8</v>
      </c>
      <c r="C32" s="1" t="s">
        <v>70</v>
      </c>
      <c r="D32" s="1">
        <v>1.01</v>
      </c>
      <c r="E32" s="6">
        <v>12586.3914</v>
      </c>
      <c r="G32" s="5">
        <v>8</v>
      </c>
      <c r="H32" s="1" t="s">
        <v>70</v>
      </c>
      <c r="I32" s="1">
        <v>1</v>
      </c>
      <c r="J32" s="6">
        <v>12318.23</v>
      </c>
    </row>
    <row r="33" spans="2:15" ht="24">
      <c r="B33" s="7">
        <v>9</v>
      </c>
      <c r="C33" s="8" t="s">
        <v>60</v>
      </c>
      <c r="D33" s="8">
        <v>2.2999999999999998</v>
      </c>
      <c r="E33" s="9">
        <v>28540.766299999999</v>
      </c>
      <c r="G33" s="7">
        <v>9</v>
      </c>
      <c r="H33" s="8" t="s">
        <v>60</v>
      </c>
      <c r="I33" s="8">
        <v>2.2799999999999998</v>
      </c>
      <c r="J33" s="9">
        <v>28035.177899999999</v>
      </c>
    </row>
    <row r="34" spans="2:15">
      <c r="B34">
        <v>0.5</v>
      </c>
      <c r="C34" s="10" t="s">
        <v>3</v>
      </c>
      <c r="D34" s="10" t="s">
        <v>4</v>
      </c>
      <c r="G34">
        <v>0.5</v>
      </c>
      <c r="H34" s="10" t="s">
        <v>3</v>
      </c>
      <c r="I34" s="10" t="s">
        <v>6</v>
      </c>
    </row>
    <row r="35" spans="2:15">
      <c r="B35" s="2"/>
      <c r="C35" s="3" t="s">
        <v>0</v>
      </c>
      <c r="D35" s="3" t="s">
        <v>1</v>
      </c>
      <c r="E35" s="4" t="s">
        <v>2</v>
      </c>
      <c r="G35" s="2"/>
      <c r="H35" s="3" t="s">
        <v>0</v>
      </c>
      <c r="I35" s="3" t="s">
        <v>1</v>
      </c>
      <c r="J35" s="4" t="s">
        <v>2</v>
      </c>
      <c r="L35" s="14" t="s">
        <v>37</v>
      </c>
      <c r="M35" t="s">
        <v>4</v>
      </c>
      <c r="N35" t="s">
        <v>6</v>
      </c>
      <c r="O35" t="s">
        <v>36</v>
      </c>
    </row>
    <row r="36" spans="2:15" ht="24">
      <c r="B36" s="5">
        <v>1</v>
      </c>
      <c r="C36" s="1" t="s">
        <v>56</v>
      </c>
      <c r="D36" s="1">
        <v>4.4400000000000004</v>
      </c>
      <c r="E36" s="6">
        <v>36187.212899999999</v>
      </c>
      <c r="G36" s="5">
        <v>1</v>
      </c>
      <c r="H36" s="1" t="s">
        <v>56</v>
      </c>
      <c r="I36" s="1">
        <v>4.45</v>
      </c>
      <c r="J36" s="6">
        <v>35857.842100000002</v>
      </c>
      <c r="L36" s="1" t="s">
        <v>56</v>
      </c>
      <c r="M36">
        <f t="shared" ref="M36:M41" si="10">(E47-E36)</f>
        <v>-46.706599999997707</v>
      </c>
      <c r="N36">
        <f t="shared" ref="N36:N42" si="11">(J47-J36)</f>
        <v>76.299099999996542</v>
      </c>
      <c r="O36">
        <f>(N36-M36)/J47</f>
        <v>3.4230872338196928E-3</v>
      </c>
    </row>
    <row r="37" spans="2:15" ht="24">
      <c r="B37" s="5">
        <v>2</v>
      </c>
      <c r="C37" s="1" t="s">
        <v>57</v>
      </c>
      <c r="D37" s="1">
        <v>2.92</v>
      </c>
      <c r="E37" s="6">
        <v>23822.944299999999</v>
      </c>
      <c r="G37" s="5">
        <v>2</v>
      </c>
      <c r="H37" s="1" t="s">
        <v>57</v>
      </c>
      <c r="I37" s="1">
        <v>2.92</v>
      </c>
      <c r="J37" s="6">
        <v>23489.020499999999</v>
      </c>
      <c r="L37" s="1" t="s">
        <v>57</v>
      </c>
      <c r="M37">
        <f t="shared" si="10"/>
        <v>-9.8774999999986903</v>
      </c>
      <c r="N37">
        <f t="shared" si="11"/>
        <v>19.23660000000018</v>
      </c>
      <c r="O37">
        <f>(N37-M37)/J48</f>
        <v>1.2384627187014589E-3</v>
      </c>
    </row>
    <row r="38" spans="2:15" ht="24">
      <c r="B38" s="5">
        <v>3</v>
      </c>
      <c r="C38" s="1" t="s">
        <v>58</v>
      </c>
      <c r="D38" s="1">
        <v>3.83</v>
      </c>
      <c r="E38" s="6">
        <v>31286.079099999999</v>
      </c>
      <c r="G38" s="5">
        <v>3</v>
      </c>
      <c r="H38" s="1" t="s">
        <v>58</v>
      </c>
      <c r="I38" s="1">
        <v>3.84</v>
      </c>
      <c r="J38" s="6">
        <v>30948.459500000001</v>
      </c>
      <c r="L38" s="1" t="s">
        <v>58</v>
      </c>
      <c r="M38">
        <f t="shared" si="10"/>
        <v>-32.617500000000291</v>
      </c>
      <c r="N38">
        <f t="shared" si="11"/>
        <v>53.498899999998685</v>
      </c>
      <c r="O38">
        <f>(N38-M38)/J49</f>
        <v>2.7777729035337001E-3</v>
      </c>
    </row>
    <row r="39" spans="2:15" ht="24">
      <c r="B39" s="5">
        <v>4</v>
      </c>
      <c r="C39" s="1" t="s">
        <v>66</v>
      </c>
      <c r="D39" s="1">
        <v>18.21</v>
      </c>
      <c r="E39" s="6">
        <v>148576.99100000001</v>
      </c>
      <c r="G39" s="5">
        <v>4</v>
      </c>
      <c r="H39" s="1" t="s">
        <v>66</v>
      </c>
      <c r="I39" s="1">
        <v>18.25</v>
      </c>
      <c r="J39" s="6">
        <v>147007.7787</v>
      </c>
      <c r="L39" s="1" t="s">
        <v>66</v>
      </c>
      <c r="M39">
        <f t="shared" si="10"/>
        <v>-53.182600000000093</v>
      </c>
      <c r="N39">
        <f t="shared" si="11"/>
        <v>141.29660000000149</v>
      </c>
      <c r="O39">
        <f>(N39-M39)/J50</f>
        <v>1.3216474490478948E-3</v>
      </c>
    </row>
    <row r="40" spans="2:15" ht="24">
      <c r="B40" s="5">
        <v>5</v>
      </c>
      <c r="C40" s="1" t="s">
        <v>67</v>
      </c>
      <c r="D40" s="1">
        <v>23.17</v>
      </c>
      <c r="E40" s="6">
        <v>189003.3554</v>
      </c>
      <c r="G40" s="5">
        <v>5</v>
      </c>
      <c r="H40" s="1" t="s">
        <v>67</v>
      </c>
      <c r="I40" s="1">
        <v>23.17</v>
      </c>
      <c r="J40" s="6">
        <v>186635.28049999999</v>
      </c>
      <c r="L40" s="1" t="s">
        <v>67</v>
      </c>
      <c r="M40">
        <f t="shared" si="10"/>
        <v>-38.418100000009872</v>
      </c>
      <c r="N40">
        <f t="shared" si="11"/>
        <v>-119.41169999999693</v>
      </c>
      <c r="O40">
        <f>(N40-M40)/J51</f>
        <v>-4.3424508874811117E-4</v>
      </c>
    </row>
    <row r="41" spans="2:15" ht="24">
      <c r="B41" s="5">
        <v>6</v>
      </c>
      <c r="C41" s="1" t="s">
        <v>68</v>
      </c>
      <c r="D41" s="1">
        <v>2.0499999999999998</v>
      </c>
      <c r="E41" s="6">
        <v>16692.970700000002</v>
      </c>
      <c r="G41" s="5">
        <v>6</v>
      </c>
      <c r="H41" s="1" t="s">
        <v>68</v>
      </c>
      <c r="I41" s="1">
        <v>2.04</v>
      </c>
      <c r="J41" s="6">
        <v>16460.128000000001</v>
      </c>
      <c r="L41" s="1" t="s">
        <v>68</v>
      </c>
      <c r="M41">
        <f t="shared" si="10"/>
        <v>12.53769999999713</v>
      </c>
      <c r="N41">
        <f t="shared" si="11"/>
        <v>-107.0625</v>
      </c>
      <c r="O41">
        <f t="shared" ref="O41:O44" si="12">(N41-M41)/J52</f>
        <v>-7.3136256929929823E-3</v>
      </c>
    </row>
    <row r="42" spans="2:15" ht="24">
      <c r="B42" s="5">
        <v>7</v>
      </c>
      <c r="C42" s="1" t="s">
        <v>69</v>
      </c>
      <c r="D42" s="1">
        <v>3.74</v>
      </c>
      <c r="E42" s="6">
        <v>30503.339499999998</v>
      </c>
      <c r="G42" s="5">
        <v>7</v>
      </c>
      <c r="H42" s="1" t="s">
        <v>69</v>
      </c>
      <c r="I42" s="1">
        <v>3.72</v>
      </c>
      <c r="J42" s="6">
        <v>29942.098999999998</v>
      </c>
      <c r="L42" s="1" t="s">
        <v>69</v>
      </c>
      <c r="M42">
        <f t="shared" ref="M42:M44" si="13">(E53-E42)</f>
        <v>-10.077799999999115</v>
      </c>
      <c r="N42">
        <f t="shared" si="11"/>
        <v>-64.449399999997695</v>
      </c>
      <c r="O42">
        <f t="shared" si="12"/>
        <v>-1.8198084765007278E-3</v>
      </c>
    </row>
    <row r="43" spans="2:15" ht="24">
      <c r="B43" s="5">
        <v>8</v>
      </c>
      <c r="C43" s="1" t="s">
        <v>70</v>
      </c>
      <c r="D43" s="1">
        <v>1.01</v>
      </c>
      <c r="E43" s="6">
        <v>8262.8899000000001</v>
      </c>
      <c r="G43" s="5">
        <v>8</v>
      </c>
      <c r="H43" s="1" t="s">
        <v>70</v>
      </c>
      <c r="I43" s="1">
        <v>1</v>
      </c>
      <c r="J43" s="6">
        <v>8057.4598999999998</v>
      </c>
      <c r="L43" s="1" t="s">
        <v>70</v>
      </c>
      <c r="M43">
        <f t="shared" si="13"/>
        <v>1.9367000000002008</v>
      </c>
      <c r="N43">
        <f t="shared" ref="N43:N44" si="14">(J54-J43)</f>
        <v>-28.882200000000012</v>
      </c>
      <c r="O43">
        <f t="shared" si="12"/>
        <v>-3.8386500263926215E-3</v>
      </c>
    </row>
    <row r="44" spans="2:15" ht="24">
      <c r="B44" s="7">
        <v>9</v>
      </c>
      <c r="C44" s="8" t="s">
        <v>60</v>
      </c>
      <c r="D44" s="8">
        <v>2.63</v>
      </c>
      <c r="E44" s="9">
        <v>21470.469499999999</v>
      </c>
      <c r="G44" s="7">
        <v>9</v>
      </c>
      <c r="H44" s="8" t="s">
        <v>60</v>
      </c>
      <c r="I44" s="8">
        <v>2.61</v>
      </c>
      <c r="J44" s="9">
        <v>21028.5118</v>
      </c>
      <c r="L44" s="8" t="s">
        <v>60</v>
      </c>
      <c r="M44">
        <f t="shared" si="13"/>
        <v>-7.3021000000007916</v>
      </c>
      <c r="N44">
        <f t="shared" si="14"/>
        <v>-45.524399999998423</v>
      </c>
      <c r="O44">
        <f t="shared" si="12"/>
        <v>-1.8215852333780475E-3</v>
      </c>
    </row>
    <row r="45" spans="2:15">
      <c r="B45">
        <v>0.5</v>
      </c>
      <c r="C45" s="10" t="s">
        <v>5</v>
      </c>
      <c r="D45" s="10" t="s">
        <v>4</v>
      </c>
      <c r="G45">
        <v>0.5</v>
      </c>
      <c r="H45" s="10" t="s">
        <v>5</v>
      </c>
      <c r="I45" s="10" t="s">
        <v>6</v>
      </c>
    </row>
    <row r="46" spans="2:15">
      <c r="B46" s="2"/>
      <c r="C46" s="3" t="s">
        <v>0</v>
      </c>
      <c r="D46" s="3" t="s">
        <v>1</v>
      </c>
      <c r="E46" s="4" t="s">
        <v>2</v>
      </c>
      <c r="G46" s="2"/>
      <c r="H46" s="3" t="s">
        <v>0</v>
      </c>
      <c r="I46" s="3" t="s">
        <v>1</v>
      </c>
      <c r="J46" s="4" t="s">
        <v>2</v>
      </c>
    </row>
    <row r="47" spans="2:15" ht="24">
      <c r="B47" s="5">
        <v>1</v>
      </c>
      <c r="C47" s="1" t="s">
        <v>56</v>
      </c>
      <c r="D47" s="1">
        <v>4.43</v>
      </c>
      <c r="E47" s="6">
        <v>36140.506300000001</v>
      </c>
      <c r="G47" s="5">
        <v>1</v>
      </c>
      <c r="H47" s="1" t="s">
        <v>56</v>
      </c>
      <c r="I47" s="1">
        <v>4.53</v>
      </c>
      <c r="J47" s="6">
        <v>35934.141199999998</v>
      </c>
    </row>
    <row r="48" spans="2:15" ht="24">
      <c r="B48" s="5">
        <v>2</v>
      </c>
      <c r="C48" s="1" t="s">
        <v>57</v>
      </c>
      <c r="D48" s="1">
        <v>2.92</v>
      </c>
      <c r="E48" s="6">
        <v>23813.066800000001</v>
      </c>
      <c r="G48" s="5">
        <v>2</v>
      </c>
      <c r="H48" s="1" t="s">
        <v>57</v>
      </c>
      <c r="I48" s="1">
        <v>2.97</v>
      </c>
      <c r="J48" s="6">
        <v>23508.257099999999</v>
      </c>
    </row>
    <row r="49" spans="2:15" ht="24">
      <c r="B49" s="5">
        <v>3</v>
      </c>
      <c r="C49" s="1" t="s">
        <v>58</v>
      </c>
      <c r="D49" s="1">
        <v>3.83</v>
      </c>
      <c r="E49" s="6">
        <v>31253.461599999999</v>
      </c>
      <c r="G49" s="5">
        <v>3</v>
      </c>
      <c r="H49" s="1" t="s">
        <v>58</v>
      </c>
      <c r="I49" s="1">
        <v>3.91</v>
      </c>
      <c r="J49" s="6">
        <v>31001.9584</v>
      </c>
    </row>
    <row r="50" spans="2:15" ht="24">
      <c r="B50" s="5">
        <v>4</v>
      </c>
      <c r="C50" s="1" t="s">
        <v>66</v>
      </c>
      <c r="D50" s="1">
        <v>18.21</v>
      </c>
      <c r="E50" s="6">
        <v>148523.80840000001</v>
      </c>
      <c r="G50" s="5">
        <v>4</v>
      </c>
      <c r="H50" s="1" t="s">
        <v>66</v>
      </c>
      <c r="I50" s="1">
        <v>18.559999999999999</v>
      </c>
      <c r="J50" s="6">
        <v>147149.0753</v>
      </c>
    </row>
    <row r="51" spans="2:15" ht="24">
      <c r="B51" s="5">
        <v>5</v>
      </c>
      <c r="C51" s="1" t="s">
        <v>67</v>
      </c>
      <c r="D51" s="1">
        <v>23.17</v>
      </c>
      <c r="E51" s="6">
        <v>188964.93729999999</v>
      </c>
      <c r="G51" s="5">
        <v>5</v>
      </c>
      <c r="H51" s="1" t="s">
        <v>67</v>
      </c>
      <c r="I51" s="1">
        <v>23.53</v>
      </c>
      <c r="J51" s="6">
        <v>186515.8688</v>
      </c>
    </row>
    <row r="52" spans="2:15" ht="24">
      <c r="B52" s="5">
        <v>6</v>
      </c>
      <c r="C52" s="1" t="s">
        <v>68</v>
      </c>
      <c r="D52" s="1">
        <v>2.0499999999999998</v>
      </c>
      <c r="E52" s="6">
        <v>16705.508399999999</v>
      </c>
      <c r="G52" s="5">
        <v>6</v>
      </c>
      <c r="H52" s="1" t="s">
        <v>68</v>
      </c>
      <c r="I52" s="1">
        <v>2.06</v>
      </c>
      <c r="J52" s="6">
        <v>16353.065500000001</v>
      </c>
    </row>
    <row r="53" spans="2:15" ht="24">
      <c r="B53" s="5">
        <v>7</v>
      </c>
      <c r="C53" s="1" t="s">
        <v>69</v>
      </c>
      <c r="D53" s="1">
        <v>3.74</v>
      </c>
      <c r="E53" s="6">
        <v>30493.261699999999</v>
      </c>
      <c r="G53" s="5">
        <v>7</v>
      </c>
      <c r="H53" s="1" t="s">
        <v>69</v>
      </c>
      <c r="I53" s="1">
        <v>3.77</v>
      </c>
      <c r="J53" s="6">
        <v>29877.649600000001</v>
      </c>
    </row>
    <row r="54" spans="2:15" ht="24">
      <c r="B54" s="5">
        <v>8</v>
      </c>
      <c r="C54" s="1" t="s">
        <v>70</v>
      </c>
      <c r="D54" s="1">
        <v>1.01</v>
      </c>
      <c r="E54" s="6">
        <v>8264.8266000000003</v>
      </c>
      <c r="G54" s="5">
        <v>8</v>
      </c>
      <c r="H54" s="1" t="s">
        <v>70</v>
      </c>
      <c r="I54" s="1">
        <v>1.01</v>
      </c>
      <c r="J54" s="6">
        <v>8028.5776999999998</v>
      </c>
    </row>
    <row r="55" spans="2:15" ht="24">
      <c r="B55" s="7">
        <v>9</v>
      </c>
      <c r="C55" s="8" t="s">
        <v>60</v>
      </c>
      <c r="D55" s="8">
        <v>2.63</v>
      </c>
      <c r="E55" s="9">
        <v>21463.167399999998</v>
      </c>
      <c r="G55" s="7">
        <v>9</v>
      </c>
      <c r="H55" s="8" t="s">
        <v>60</v>
      </c>
      <c r="I55" s="8">
        <v>2.65</v>
      </c>
      <c r="J55" s="9">
        <v>20982.987400000002</v>
      </c>
    </row>
    <row r="56" spans="2:15">
      <c r="B56">
        <v>0.75</v>
      </c>
      <c r="C56" s="10" t="s">
        <v>3</v>
      </c>
      <c r="D56" s="10" t="s">
        <v>4</v>
      </c>
      <c r="G56">
        <v>0.75</v>
      </c>
      <c r="H56" s="10" t="s">
        <v>3</v>
      </c>
      <c r="I56" s="10" t="s">
        <v>6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  <c r="L57" s="14" t="s">
        <v>37</v>
      </c>
      <c r="M57" t="s">
        <v>4</v>
      </c>
      <c r="N57" t="s">
        <v>6</v>
      </c>
      <c r="O57" t="s">
        <v>36</v>
      </c>
    </row>
    <row r="58" spans="2:15" ht="24">
      <c r="B58" s="5">
        <v>1</v>
      </c>
      <c r="C58" s="1" t="s">
        <v>56</v>
      </c>
      <c r="D58" s="1">
        <v>4.72</v>
      </c>
      <c r="E58" s="6">
        <v>35379.0789</v>
      </c>
      <c r="G58" s="5">
        <v>1</v>
      </c>
      <c r="H58" s="1" t="s">
        <v>56</v>
      </c>
      <c r="I58" s="1">
        <v>4.82</v>
      </c>
      <c r="J58" s="6">
        <v>35154.519699999997</v>
      </c>
      <c r="L58" s="1" t="s">
        <v>56</v>
      </c>
      <c r="M58">
        <f>(E69-E58)</f>
        <v>-35.257400000002235</v>
      </c>
      <c r="N58">
        <f>(J69-J58)</f>
        <v>-96.685199999999895</v>
      </c>
      <c r="O58">
        <f>(N58-M58)/J69</f>
        <v>-1.7521846650282312E-3</v>
      </c>
    </row>
    <row r="59" spans="2:15" ht="24">
      <c r="B59" s="5">
        <v>2</v>
      </c>
      <c r="C59" s="1" t="s">
        <v>57</v>
      </c>
      <c r="D59" s="1">
        <v>3</v>
      </c>
      <c r="E59" s="6">
        <v>22519.734100000001</v>
      </c>
      <c r="G59" s="5">
        <v>2</v>
      </c>
      <c r="H59" s="1" t="s">
        <v>57</v>
      </c>
      <c r="I59" s="1">
        <v>3.04</v>
      </c>
      <c r="J59" s="6">
        <v>22197.633699999998</v>
      </c>
      <c r="L59" s="1" t="s">
        <v>57</v>
      </c>
      <c r="M59">
        <f>(E70-E59)</f>
        <v>-8.0897000000004482</v>
      </c>
      <c r="N59">
        <f>(J70-J59)</f>
        <v>-27.93289999999979</v>
      </c>
      <c r="O59">
        <f>(N59-M59)/J70</f>
        <v>-8.9505944076608121E-4</v>
      </c>
    </row>
    <row r="60" spans="2:15" ht="24">
      <c r="B60" s="5">
        <v>3</v>
      </c>
      <c r="C60" s="1" t="s">
        <v>58</v>
      </c>
      <c r="D60" s="1">
        <v>4.1500000000000004</v>
      </c>
      <c r="E60" s="6">
        <v>31145.5353</v>
      </c>
      <c r="G60" s="5">
        <v>3</v>
      </c>
      <c r="H60" s="1" t="s">
        <v>58</v>
      </c>
      <c r="I60" s="1">
        <v>4.2300000000000004</v>
      </c>
      <c r="J60" s="6">
        <v>30862.1194</v>
      </c>
      <c r="L60" s="1" t="s">
        <v>58</v>
      </c>
      <c r="M60">
        <f>(E71-E60)</f>
        <v>-40.486799999998766</v>
      </c>
      <c r="N60">
        <f>(J71-J60)</f>
        <v>-45.297500000000582</v>
      </c>
      <c r="O60">
        <f>(N60-M60)/J71</f>
        <v>-1.561062985538368E-4</v>
      </c>
    </row>
    <row r="61" spans="2:15" ht="24">
      <c r="B61" s="5">
        <v>4</v>
      </c>
      <c r="C61" s="1" t="s">
        <v>66</v>
      </c>
      <c r="D61" s="1">
        <v>19.7</v>
      </c>
      <c r="E61" s="6">
        <v>147769.4852</v>
      </c>
      <c r="G61" s="5">
        <v>4</v>
      </c>
      <c r="H61" s="1" t="s">
        <v>66</v>
      </c>
      <c r="I61" s="1">
        <v>20.059999999999999</v>
      </c>
      <c r="J61" s="6">
        <v>146267.47510000001</v>
      </c>
      <c r="L61" s="1" t="s">
        <v>66</v>
      </c>
      <c r="M61">
        <f>(E72-E61)</f>
        <v>-48.038499999995111</v>
      </c>
      <c r="N61">
        <f>(J72-J61)</f>
        <v>-44.815200000011828</v>
      </c>
      <c r="O61">
        <f>(N61-M61)/J72</f>
        <v>2.2043779002431364E-5</v>
      </c>
    </row>
    <row r="62" spans="2:15" ht="24">
      <c r="B62" s="5">
        <v>5</v>
      </c>
      <c r="C62" s="1" t="s">
        <v>67</v>
      </c>
      <c r="D62" s="1">
        <v>23.09</v>
      </c>
      <c r="E62" s="6">
        <v>173188.8737</v>
      </c>
      <c r="G62" s="5">
        <v>5</v>
      </c>
      <c r="H62" s="1" t="s">
        <v>67</v>
      </c>
      <c r="I62" s="1">
        <v>23.43</v>
      </c>
      <c r="J62" s="6">
        <v>170886.03039999999</v>
      </c>
      <c r="L62" s="1" t="s">
        <v>67</v>
      </c>
      <c r="M62">
        <f>(E73-E62)</f>
        <v>73.597500000003492</v>
      </c>
      <c r="N62">
        <f>(J73-J62)</f>
        <v>48.607500000012806</v>
      </c>
      <c r="O62">
        <f>(N62-M62)/J73</f>
        <v>-1.4619623212125274E-4</v>
      </c>
    </row>
    <row r="63" spans="2:15" ht="24">
      <c r="B63" s="5">
        <v>6</v>
      </c>
      <c r="C63" s="1" t="s">
        <v>68</v>
      </c>
      <c r="D63" s="1">
        <v>2.0099999999999998</v>
      </c>
      <c r="E63" s="6">
        <v>15091.9229</v>
      </c>
      <c r="G63" s="5">
        <v>6</v>
      </c>
      <c r="H63" s="1" t="s">
        <v>68</v>
      </c>
      <c r="I63" s="1">
        <v>2.04</v>
      </c>
      <c r="J63" s="6">
        <v>14862.975</v>
      </c>
      <c r="L63" s="1" t="s">
        <v>68</v>
      </c>
      <c r="M63">
        <f t="shared" ref="M63:M65" si="15">(E74-E63)</f>
        <v>55.031200000001263</v>
      </c>
      <c r="N63">
        <f t="shared" ref="N63:N66" si="16">(J74-J63)</f>
        <v>54.19419999999991</v>
      </c>
      <c r="O63">
        <f t="shared" ref="O63:O66" si="17">(N63-M63)/J74</f>
        <v>-5.610984153758565E-5</v>
      </c>
    </row>
    <row r="64" spans="2:15" ht="24">
      <c r="B64" s="5">
        <v>7</v>
      </c>
      <c r="C64" s="1" t="s">
        <v>69</v>
      </c>
      <c r="D64" s="1">
        <v>3.68</v>
      </c>
      <c r="E64" s="6">
        <v>27617.989399999999</v>
      </c>
      <c r="G64" s="5">
        <v>7</v>
      </c>
      <c r="H64" s="1" t="s">
        <v>69</v>
      </c>
      <c r="I64" s="1">
        <v>3.72</v>
      </c>
      <c r="J64" s="6">
        <v>27092.692200000001</v>
      </c>
      <c r="L64" s="1" t="s">
        <v>69</v>
      </c>
      <c r="M64">
        <f t="shared" si="15"/>
        <v>39.244000000002416</v>
      </c>
      <c r="N64">
        <f t="shared" si="16"/>
        <v>12.71389999999883</v>
      </c>
      <c r="O64">
        <f t="shared" si="17"/>
        <v>-9.7877522668821343E-4</v>
      </c>
    </row>
    <row r="65" spans="2:15" ht="24">
      <c r="B65" s="5">
        <v>8</v>
      </c>
      <c r="C65" s="1" t="s">
        <v>70</v>
      </c>
      <c r="D65" s="1">
        <v>1</v>
      </c>
      <c r="E65" s="6">
        <v>7502.2986000000001</v>
      </c>
      <c r="G65" s="5">
        <v>8</v>
      </c>
      <c r="H65" s="1" t="s">
        <v>70</v>
      </c>
      <c r="I65" s="1">
        <v>1</v>
      </c>
      <c r="J65" s="6">
        <v>7302.5474000000004</v>
      </c>
      <c r="L65" s="1" t="s">
        <v>70</v>
      </c>
      <c r="M65">
        <f t="shared" si="15"/>
        <v>3.4252999999998792</v>
      </c>
      <c r="N65">
        <f t="shared" si="16"/>
        <v>2.0970999999999549</v>
      </c>
      <c r="O65">
        <f t="shared" si="17"/>
        <v>-1.8182951956114007E-4</v>
      </c>
    </row>
    <row r="66" spans="2:15" ht="24">
      <c r="B66" s="7">
        <v>9</v>
      </c>
      <c r="C66" s="8" t="s">
        <v>60</v>
      </c>
      <c r="D66" s="8">
        <v>2.64</v>
      </c>
      <c r="E66" s="9">
        <v>19770.2222</v>
      </c>
      <c r="G66" s="7">
        <v>9</v>
      </c>
      <c r="H66" s="8" t="s">
        <v>60</v>
      </c>
      <c r="I66" s="8">
        <v>2.65</v>
      </c>
      <c r="J66" s="9">
        <v>19350.016800000001</v>
      </c>
      <c r="L66" s="8" t="s">
        <v>60</v>
      </c>
      <c r="M66">
        <f>(E77-E66)</f>
        <v>18.759500000000116</v>
      </c>
      <c r="N66">
        <f t="shared" si="16"/>
        <v>32.909199999998236</v>
      </c>
      <c r="O66">
        <f t="shared" si="17"/>
        <v>7.3000846208658697E-4</v>
      </c>
    </row>
    <row r="67" spans="2:15">
      <c r="B67">
        <v>0.75</v>
      </c>
      <c r="C67" s="10" t="s">
        <v>5</v>
      </c>
      <c r="D67" s="10" t="s">
        <v>4</v>
      </c>
      <c r="G67">
        <v>0.75</v>
      </c>
      <c r="H67" s="10" t="s">
        <v>5</v>
      </c>
      <c r="I67" s="10" t="s">
        <v>6</v>
      </c>
    </row>
    <row r="68" spans="2:15">
      <c r="B68" s="2"/>
      <c r="C68" s="3" t="s">
        <v>0</v>
      </c>
      <c r="D68" s="3" t="s">
        <v>1</v>
      </c>
      <c r="E68" s="4" t="s">
        <v>2</v>
      </c>
      <c r="G68" s="2"/>
      <c r="H68" s="3" t="s">
        <v>0</v>
      </c>
      <c r="I68" s="3" t="s">
        <v>1</v>
      </c>
      <c r="J68" s="4" t="s">
        <v>2</v>
      </c>
    </row>
    <row r="69" spans="2:15" ht="24">
      <c r="B69" s="5">
        <v>1</v>
      </c>
      <c r="C69" s="1" t="s">
        <v>56</v>
      </c>
      <c r="D69" s="1">
        <v>4.71</v>
      </c>
      <c r="E69" s="6">
        <v>35343.821499999998</v>
      </c>
      <c r="G69" s="5">
        <v>1</v>
      </c>
      <c r="H69" s="1" t="s">
        <v>56</v>
      </c>
      <c r="I69" s="1">
        <v>4.8099999999999996</v>
      </c>
      <c r="J69" s="6">
        <v>35057.834499999997</v>
      </c>
    </row>
    <row r="70" spans="2:15" ht="24">
      <c r="B70" s="5">
        <v>2</v>
      </c>
      <c r="C70" s="1" t="s">
        <v>57</v>
      </c>
      <c r="D70" s="1">
        <v>3</v>
      </c>
      <c r="E70" s="6">
        <v>22511.644400000001</v>
      </c>
      <c r="G70" s="5">
        <v>2</v>
      </c>
      <c r="H70" s="1" t="s">
        <v>57</v>
      </c>
      <c r="I70" s="1">
        <v>3.04</v>
      </c>
      <c r="J70" s="6">
        <v>22169.700799999999</v>
      </c>
    </row>
    <row r="71" spans="2:15" ht="24">
      <c r="B71" s="5">
        <v>3</v>
      </c>
      <c r="C71" s="1" t="s">
        <v>58</v>
      </c>
      <c r="D71" s="1">
        <v>4.1500000000000004</v>
      </c>
      <c r="E71" s="6">
        <v>31105.048500000001</v>
      </c>
      <c r="G71" s="5">
        <v>3</v>
      </c>
      <c r="H71" s="1" t="s">
        <v>58</v>
      </c>
      <c r="I71" s="1">
        <v>4.2300000000000004</v>
      </c>
      <c r="J71" s="6">
        <v>30816.821899999999</v>
      </c>
    </row>
    <row r="72" spans="2:15" ht="24">
      <c r="B72" s="5">
        <v>4</v>
      </c>
      <c r="C72" s="1" t="s">
        <v>66</v>
      </c>
      <c r="D72" s="1">
        <v>19.690000000000001</v>
      </c>
      <c r="E72" s="6">
        <v>147721.4467</v>
      </c>
      <c r="G72" s="5">
        <v>4</v>
      </c>
      <c r="H72" s="1" t="s">
        <v>66</v>
      </c>
      <c r="I72" s="1">
        <v>20.059999999999999</v>
      </c>
      <c r="J72" s="6">
        <v>146222.6599</v>
      </c>
    </row>
    <row r="73" spans="2:15" ht="24">
      <c r="B73" s="5">
        <v>5</v>
      </c>
      <c r="C73" s="1" t="s">
        <v>67</v>
      </c>
      <c r="D73" s="1">
        <v>23.1</v>
      </c>
      <c r="E73" s="6">
        <v>173262.4712</v>
      </c>
      <c r="G73" s="5">
        <v>5</v>
      </c>
      <c r="H73" s="1" t="s">
        <v>67</v>
      </c>
      <c r="I73" s="1">
        <v>23.44</v>
      </c>
      <c r="J73" s="6">
        <v>170934.6379</v>
      </c>
    </row>
    <row r="74" spans="2:15" ht="24">
      <c r="B74" s="5">
        <v>6</v>
      </c>
      <c r="C74" s="1" t="s">
        <v>68</v>
      </c>
      <c r="D74" s="1">
        <v>2.02</v>
      </c>
      <c r="E74" s="6">
        <v>15146.954100000001</v>
      </c>
      <c r="G74" s="5">
        <v>6</v>
      </c>
      <c r="H74" s="1" t="s">
        <v>68</v>
      </c>
      <c r="I74" s="1">
        <v>2.0499999999999998</v>
      </c>
      <c r="J74" s="6">
        <v>14917.1692</v>
      </c>
    </row>
    <row r="75" spans="2:15" ht="24">
      <c r="B75" s="5">
        <v>7</v>
      </c>
      <c r="C75" s="1" t="s">
        <v>69</v>
      </c>
      <c r="D75" s="1">
        <v>3.69</v>
      </c>
      <c r="E75" s="6">
        <v>27657.233400000001</v>
      </c>
      <c r="G75" s="5">
        <v>7</v>
      </c>
      <c r="H75" s="1" t="s">
        <v>69</v>
      </c>
      <c r="I75" s="1">
        <v>3.72</v>
      </c>
      <c r="J75" s="6">
        <v>27105.4061</v>
      </c>
    </row>
    <row r="76" spans="2:15" ht="24">
      <c r="B76" s="5">
        <v>8</v>
      </c>
      <c r="C76" s="1" t="s">
        <v>70</v>
      </c>
      <c r="D76" s="1">
        <v>1</v>
      </c>
      <c r="E76" s="6">
        <v>7505.7239</v>
      </c>
      <c r="G76" s="5">
        <v>8</v>
      </c>
      <c r="H76" s="1" t="s">
        <v>70</v>
      </c>
      <c r="I76" s="1">
        <v>1</v>
      </c>
      <c r="J76" s="6">
        <v>7304.6445000000003</v>
      </c>
    </row>
    <row r="77" spans="2:15" ht="24">
      <c r="B77" s="7">
        <v>9</v>
      </c>
      <c r="C77" s="8" t="s">
        <v>60</v>
      </c>
      <c r="D77" s="8">
        <v>2.64</v>
      </c>
      <c r="E77" s="9">
        <v>19788.9817</v>
      </c>
      <c r="G77" s="7">
        <v>9</v>
      </c>
      <c r="H77" s="8" t="s">
        <v>60</v>
      </c>
      <c r="I77" s="8">
        <v>2.66</v>
      </c>
      <c r="J77" s="9">
        <v>19382.925999999999</v>
      </c>
    </row>
    <row r="78" spans="2:15">
      <c r="B78">
        <v>1</v>
      </c>
      <c r="C78" s="10" t="s">
        <v>3</v>
      </c>
      <c r="D78" s="10" t="s">
        <v>4</v>
      </c>
      <c r="G78">
        <v>1</v>
      </c>
      <c r="H78" s="10" t="s">
        <v>3</v>
      </c>
      <c r="I78" s="10" t="s">
        <v>6</v>
      </c>
    </row>
    <row r="79" spans="2:15">
      <c r="B79" s="2"/>
      <c r="C79" s="3" t="s">
        <v>0</v>
      </c>
      <c r="D79" s="3" t="s">
        <v>1</v>
      </c>
      <c r="E79" s="4" t="s">
        <v>2</v>
      </c>
      <c r="G79" s="2"/>
      <c r="H79" s="3" t="s">
        <v>0</v>
      </c>
      <c r="I79" s="3" t="s">
        <v>1</v>
      </c>
      <c r="J79" s="4" t="s">
        <v>2</v>
      </c>
      <c r="L79" s="14" t="s">
        <v>37</v>
      </c>
      <c r="M79" t="s">
        <v>4</v>
      </c>
      <c r="N79" t="s">
        <v>6</v>
      </c>
      <c r="O79" t="s">
        <v>36</v>
      </c>
    </row>
    <row r="80" spans="2:15" ht="24">
      <c r="B80" s="5">
        <v>1</v>
      </c>
      <c r="C80" s="1" t="s">
        <v>56</v>
      </c>
      <c r="D80" s="1">
        <v>4.96</v>
      </c>
      <c r="E80" s="6">
        <v>34680.758199999997</v>
      </c>
      <c r="G80" s="5">
        <v>1</v>
      </c>
      <c r="H80" s="1" t="s">
        <v>56</v>
      </c>
      <c r="I80" s="1">
        <v>5.07</v>
      </c>
      <c r="J80" s="6">
        <v>34475.897499999999</v>
      </c>
      <c r="L80" s="1" t="s">
        <v>56</v>
      </c>
      <c r="M80">
        <f>(E91-E80)</f>
        <v>21.6108000000022</v>
      </c>
      <c r="N80">
        <f>(J91-J80)</f>
        <v>-17.430699999997159</v>
      </c>
      <c r="O80">
        <f>(N80-M80)/J91</f>
        <v>-1.1330016575200426E-3</v>
      </c>
    </row>
    <row r="81" spans="2:15" ht="24">
      <c r="B81" s="5">
        <v>2</v>
      </c>
      <c r="C81" s="1" t="s">
        <v>57</v>
      </c>
      <c r="D81" s="1">
        <v>3.07</v>
      </c>
      <c r="E81" s="6">
        <v>21439.630799999999</v>
      </c>
      <c r="G81" s="5">
        <v>2</v>
      </c>
      <c r="H81" s="1" t="s">
        <v>57</v>
      </c>
      <c r="I81" s="1">
        <v>3.11</v>
      </c>
      <c r="J81" s="6">
        <v>21129.0098</v>
      </c>
      <c r="L81" s="1" t="s">
        <v>57</v>
      </c>
      <c r="M81">
        <f>(E92-E81)</f>
        <v>13.284700000000157</v>
      </c>
      <c r="N81">
        <f>(J92-J81)</f>
        <v>1.3364000000001397</v>
      </c>
      <c r="O81">
        <f>(N81-M81)/J92</f>
        <v>-5.6545689724667256E-4</v>
      </c>
    </row>
    <row r="82" spans="2:15" ht="24">
      <c r="B82" s="5">
        <v>3</v>
      </c>
      <c r="C82" s="1" t="s">
        <v>58</v>
      </c>
      <c r="D82" s="1">
        <v>4.43</v>
      </c>
      <c r="E82" s="6">
        <v>30982.0262</v>
      </c>
      <c r="G82" s="5">
        <v>3</v>
      </c>
      <c r="H82" s="1" t="s">
        <v>58</v>
      </c>
      <c r="I82" s="1">
        <v>4.5199999999999996</v>
      </c>
      <c r="J82" s="6">
        <v>30733.779900000001</v>
      </c>
      <c r="L82" s="1" t="s">
        <v>58</v>
      </c>
      <c r="M82">
        <f>(E93-E82)</f>
        <v>15.917000000001281</v>
      </c>
      <c r="N82">
        <f>(J93-J82)</f>
        <v>-15.867700000002515</v>
      </c>
      <c r="O82">
        <f>(N82-M82)/J93</f>
        <v>-1.0347285255930835E-3</v>
      </c>
    </row>
    <row r="83" spans="2:15" ht="24">
      <c r="B83" s="5">
        <v>4</v>
      </c>
      <c r="C83" s="1" t="s">
        <v>66</v>
      </c>
      <c r="D83" s="1">
        <v>21.06</v>
      </c>
      <c r="E83" s="6">
        <v>147165.99609999999</v>
      </c>
      <c r="G83" s="5">
        <v>4</v>
      </c>
      <c r="H83" s="1" t="s">
        <v>66</v>
      </c>
      <c r="I83" s="1">
        <v>21.44</v>
      </c>
      <c r="J83" s="6">
        <v>145737.28150000001</v>
      </c>
      <c r="L83" s="1" t="s">
        <v>66</v>
      </c>
      <c r="M83">
        <f>(E94-E83)</f>
        <v>14.702900000003865</v>
      </c>
      <c r="N83">
        <f>(J94-J83)</f>
        <v>-1.4086000000243075</v>
      </c>
      <c r="O83">
        <f>(N83-M83)/J94</f>
        <v>-1.1055273955152722E-4</v>
      </c>
    </row>
    <row r="84" spans="2:15" ht="24">
      <c r="B84" s="5">
        <v>5</v>
      </c>
      <c r="C84" s="1" t="s">
        <v>67</v>
      </c>
      <c r="D84" s="1">
        <v>23.08</v>
      </c>
      <c r="E84" s="6">
        <v>161282.628</v>
      </c>
      <c r="G84" s="5">
        <v>5</v>
      </c>
      <c r="H84" s="1" t="s">
        <v>67</v>
      </c>
      <c r="I84" s="1">
        <v>23.38</v>
      </c>
      <c r="J84" s="6">
        <v>158873.80710000001</v>
      </c>
      <c r="L84" s="1" t="s">
        <v>67</v>
      </c>
      <c r="M84">
        <f>(E95-E84)</f>
        <v>-51.176100000011502</v>
      </c>
      <c r="N84">
        <f>(J95-J84)</f>
        <v>-7.6093000000109896</v>
      </c>
      <c r="O84">
        <f>(N84-M84)/J95</f>
        <v>2.742358072599413E-4</v>
      </c>
    </row>
    <row r="85" spans="2:15" ht="24">
      <c r="B85" s="5">
        <v>6</v>
      </c>
      <c r="C85" s="1" t="s">
        <v>68</v>
      </c>
      <c r="D85" s="1">
        <v>2.0099999999999998</v>
      </c>
      <c r="E85" s="6">
        <v>14068.813399999999</v>
      </c>
      <c r="G85" s="5">
        <v>6</v>
      </c>
      <c r="H85" s="1" t="s">
        <v>68</v>
      </c>
      <c r="I85" s="1">
        <v>2.04</v>
      </c>
      <c r="J85" s="6">
        <v>13833.0314</v>
      </c>
      <c r="L85" s="1" t="s">
        <v>68</v>
      </c>
      <c r="M85">
        <f t="shared" ref="M85:M87" si="18">(E96-E85)</f>
        <v>-27.593899999999849</v>
      </c>
      <c r="N85">
        <f t="shared" ref="N85:N88" si="19">(J96-J85)</f>
        <v>1.1041999999997643</v>
      </c>
      <c r="O85">
        <f t="shared" ref="O85:O88" si="20">(N85-M85)/J96</f>
        <v>2.0744411381943958E-3</v>
      </c>
    </row>
    <row r="86" spans="2:15" ht="24">
      <c r="B86" s="5">
        <v>7</v>
      </c>
      <c r="C86" s="1" t="s">
        <v>69</v>
      </c>
      <c r="D86" s="1">
        <v>3.7</v>
      </c>
      <c r="E86" s="6">
        <v>25827.194299999999</v>
      </c>
      <c r="G86" s="5">
        <v>7</v>
      </c>
      <c r="H86" s="1" t="s">
        <v>69</v>
      </c>
      <c r="I86" s="1">
        <v>3.72</v>
      </c>
      <c r="J86" s="6">
        <v>25306.894499999999</v>
      </c>
      <c r="L86" s="1" t="s">
        <v>69</v>
      </c>
      <c r="M86">
        <f t="shared" si="18"/>
        <v>-26.285299999999552</v>
      </c>
      <c r="N86">
        <f t="shared" si="19"/>
        <v>-2.5775999999968917</v>
      </c>
      <c r="O86">
        <f t="shared" si="20"/>
        <v>9.3690337872755062E-4</v>
      </c>
    </row>
    <row r="87" spans="2:15" ht="24">
      <c r="B87" s="5">
        <v>8</v>
      </c>
      <c r="C87" s="1" t="s">
        <v>70</v>
      </c>
      <c r="D87" s="1">
        <v>1</v>
      </c>
      <c r="E87" s="6">
        <v>7021.7034999999996</v>
      </c>
      <c r="G87" s="5">
        <v>8</v>
      </c>
      <c r="H87" s="1" t="s">
        <v>70</v>
      </c>
      <c r="I87" s="1">
        <v>1.01</v>
      </c>
      <c r="J87" s="6">
        <v>6838.0801000000001</v>
      </c>
      <c r="L87" s="1" t="s">
        <v>70</v>
      </c>
      <c r="M87">
        <f t="shared" si="18"/>
        <v>-4.2064000000000306</v>
      </c>
      <c r="N87">
        <f t="shared" si="19"/>
        <v>-15.47360000000026</v>
      </c>
      <c r="O87">
        <f t="shared" si="20"/>
        <v>-1.6514509520665203E-3</v>
      </c>
    </row>
    <row r="88" spans="2:15" ht="24">
      <c r="B88" s="7">
        <v>9</v>
      </c>
      <c r="C88" s="8" t="s">
        <v>60</v>
      </c>
      <c r="D88" s="8">
        <v>2.69</v>
      </c>
      <c r="E88" s="9">
        <v>18780.719300000001</v>
      </c>
      <c r="G88" s="7">
        <v>9</v>
      </c>
      <c r="H88" s="8" t="s">
        <v>60</v>
      </c>
      <c r="I88" s="8">
        <v>2.71</v>
      </c>
      <c r="J88" s="9">
        <v>18404.232599999999</v>
      </c>
      <c r="L88" s="8" t="s">
        <v>60</v>
      </c>
      <c r="M88">
        <f>(E99-E88)</f>
        <v>-14.009799999999814</v>
      </c>
      <c r="N88">
        <f t="shared" si="19"/>
        <v>-13.141700000000128</v>
      </c>
      <c r="O88">
        <f t="shared" si="20"/>
        <v>4.7202202670842422E-5</v>
      </c>
    </row>
    <row r="89" spans="2:15">
      <c r="B89">
        <v>1</v>
      </c>
      <c r="C89" s="10" t="s">
        <v>5</v>
      </c>
      <c r="D89" s="10" t="s">
        <v>4</v>
      </c>
      <c r="G89">
        <v>1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56</v>
      </c>
      <c r="D91" s="1">
        <v>4.97</v>
      </c>
      <c r="E91" s="6">
        <v>34702.368999999999</v>
      </c>
      <c r="G91" s="5">
        <v>1</v>
      </c>
      <c r="H91" s="1" t="s">
        <v>56</v>
      </c>
      <c r="I91" s="1">
        <v>5.07</v>
      </c>
      <c r="J91" s="6">
        <v>34458.466800000002</v>
      </c>
    </row>
    <row r="92" spans="2:15" ht="24">
      <c r="B92" s="5">
        <v>2</v>
      </c>
      <c r="C92" s="1" t="s">
        <v>57</v>
      </c>
      <c r="D92" s="1">
        <v>3.07</v>
      </c>
      <c r="E92" s="6">
        <v>21452.915499999999</v>
      </c>
      <c r="G92" s="5">
        <v>2</v>
      </c>
      <c r="H92" s="1" t="s">
        <v>57</v>
      </c>
      <c r="I92" s="1">
        <v>3.11</v>
      </c>
      <c r="J92" s="6">
        <v>21130.3462</v>
      </c>
    </row>
    <row r="93" spans="2:15" ht="24">
      <c r="B93" s="5">
        <v>3</v>
      </c>
      <c r="C93" s="1" t="s">
        <v>58</v>
      </c>
      <c r="D93" s="1">
        <v>4.4400000000000004</v>
      </c>
      <c r="E93" s="6">
        <v>30997.943200000002</v>
      </c>
      <c r="G93" s="5">
        <v>3</v>
      </c>
      <c r="H93" s="1" t="s">
        <v>58</v>
      </c>
      <c r="I93" s="1">
        <v>4.5199999999999996</v>
      </c>
      <c r="J93" s="6">
        <v>30717.912199999999</v>
      </c>
    </row>
    <row r="94" spans="2:15" ht="24">
      <c r="B94" s="5">
        <v>4</v>
      </c>
      <c r="C94" s="1" t="s">
        <v>66</v>
      </c>
      <c r="D94" s="1">
        <v>21.06</v>
      </c>
      <c r="E94" s="6">
        <v>147180.69899999999</v>
      </c>
      <c r="G94" s="5">
        <v>4</v>
      </c>
      <c r="H94" s="1" t="s">
        <v>66</v>
      </c>
      <c r="I94" s="1">
        <v>21.45</v>
      </c>
      <c r="J94" s="6">
        <v>145735.87289999999</v>
      </c>
    </row>
    <row r="95" spans="2:15" ht="24">
      <c r="B95" s="5">
        <v>5</v>
      </c>
      <c r="C95" s="1" t="s">
        <v>67</v>
      </c>
      <c r="D95" s="1">
        <v>23.07</v>
      </c>
      <c r="E95" s="6">
        <v>161231.45189999999</v>
      </c>
      <c r="G95" s="5">
        <v>5</v>
      </c>
      <c r="H95" s="1" t="s">
        <v>67</v>
      </c>
      <c r="I95" s="1">
        <v>23.38</v>
      </c>
      <c r="J95" s="6">
        <v>158866.19779999999</v>
      </c>
    </row>
    <row r="96" spans="2:15" ht="24">
      <c r="B96" s="5">
        <v>6</v>
      </c>
      <c r="C96" s="1" t="s">
        <v>68</v>
      </c>
      <c r="D96" s="1">
        <v>2.0099999999999998</v>
      </c>
      <c r="E96" s="6">
        <v>14041.219499999999</v>
      </c>
      <c r="G96" s="5">
        <v>6</v>
      </c>
      <c r="H96" s="1" t="s">
        <v>68</v>
      </c>
      <c r="I96" s="1">
        <v>2.04</v>
      </c>
      <c r="J96" s="6">
        <v>13834.1356</v>
      </c>
    </row>
    <row r="97" spans="2:15" ht="24">
      <c r="B97" s="5">
        <v>7</v>
      </c>
      <c r="C97" s="1" t="s">
        <v>69</v>
      </c>
      <c r="D97" s="1">
        <v>3.69</v>
      </c>
      <c r="E97" s="6">
        <v>25800.909</v>
      </c>
      <c r="G97" s="5">
        <v>7</v>
      </c>
      <c r="H97" s="1" t="s">
        <v>69</v>
      </c>
      <c r="I97" s="1">
        <v>3.72</v>
      </c>
      <c r="J97" s="6">
        <v>25304.316900000002</v>
      </c>
    </row>
    <row r="98" spans="2:15" ht="24">
      <c r="B98" s="5">
        <v>8</v>
      </c>
      <c r="C98" s="1" t="s">
        <v>70</v>
      </c>
      <c r="D98" s="1">
        <v>1</v>
      </c>
      <c r="E98" s="6">
        <v>7017.4970999999996</v>
      </c>
      <c r="G98" s="5">
        <v>8</v>
      </c>
      <c r="H98" s="1" t="s">
        <v>70</v>
      </c>
      <c r="I98" s="1">
        <v>1</v>
      </c>
      <c r="J98" s="6">
        <v>6822.6064999999999</v>
      </c>
    </row>
    <row r="99" spans="2:15" ht="24">
      <c r="B99" s="7">
        <v>9</v>
      </c>
      <c r="C99" s="8" t="s">
        <v>60</v>
      </c>
      <c r="D99" s="8">
        <v>2.69</v>
      </c>
      <c r="E99" s="9">
        <v>18766.709500000001</v>
      </c>
      <c r="G99" s="7">
        <v>9</v>
      </c>
      <c r="H99" s="8" t="s">
        <v>60</v>
      </c>
      <c r="I99" s="8">
        <v>2.71</v>
      </c>
      <c r="J99" s="9">
        <v>18391.090899999999</v>
      </c>
    </row>
    <row r="100" spans="2:15">
      <c r="B100">
        <v>1.25</v>
      </c>
      <c r="C100" s="10" t="s">
        <v>3</v>
      </c>
      <c r="D100" s="10" t="s">
        <v>4</v>
      </c>
      <c r="G100">
        <v>1.25</v>
      </c>
      <c r="H100" s="10" t="s">
        <v>3</v>
      </c>
      <c r="I100" s="10" t="s">
        <v>6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  <c r="L101" s="14" t="s">
        <v>37</v>
      </c>
      <c r="M101" t="s">
        <v>4</v>
      </c>
      <c r="N101" t="s">
        <v>6</v>
      </c>
      <c r="O101" t="s">
        <v>36</v>
      </c>
    </row>
    <row r="102" spans="2:15" ht="24">
      <c r="B102" s="5">
        <v>1</v>
      </c>
      <c r="C102" s="1" t="s">
        <v>56</v>
      </c>
      <c r="D102" s="1">
        <v>5.13</v>
      </c>
      <c r="E102" s="6">
        <v>34216.452499999999</v>
      </c>
      <c r="G102" s="5">
        <v>1</v>
      </c>
      <c r="H102" s="1" t="s">
        <v>56</v>
      </c>
      <c r="I102" s="1">
        <v>5.31</v>
      </c>
      <c r="J102" s="6">
        <v>33941.954400000002</v>
      </c>
      <c r="L102" s="1" t="s">
        <v>56</v>
      </c>
      <c r="M102">
        <f>(E113-E102)</f>
        <v>4.1831999999994878</v>
      </c>
      <c r="N102">
        <f>(J113-J102)</f>
        <v>-5.3107000000018161</v>
      </c>
      <c r="O102">
        <f>(N102-M102)/J113</f>
        <v>-2.7975365165534339E-4</v>
      </c>
    </row>
    <row r="103" spans="2:15" ht="24">
      <c r="B103" s="5">
        <v>2</v>
      </c>
      <c r="C103" s="1" t="s">
        <v>57</v>
      </c>
      <c r="D103" s="1">
        <v>3.08</v>
      </c>
      <c r="E103" s="6">
        <v>20592.5998</v>
      </c>
      <c r="G103" s="5">
        <v>2</v>
      </c>
      <c r="H103" s="1" t="s">
        <v>57</v>
      </c>
      <c r="I103" s="1">
        <v>3.18</v>
      </c>
      <c r="J103" s="6">
        <v>20307.673999999999</v>
      </c>
      <c r="L103" s="1" t="s">
        <v>57</v>
      </c>
      <c r="M103">
        <f>(E114-E103)</f>
        <v>-24.815299999998388</v>
      </c>
      <c r="N103">
        <f>(J114-J103)</f>
        <v>-22.687299999997776</v>
      </c>
      <c r="O103">
        <f>(N103-M103)/J114</f>
        <v>1.049051710741625E-4</v>
      </c>
    </row>
    <row r="104" spans="2:15" ht="24">
      <c r="B104" s="5">
        <v>3</v>
      </c>
      <c r="C104" s="1" t="s">
        <v>58</v>
      </c>
      <c r="D104" s="1">
        <v>4.63</v>
      </c>
      <c r="E104" s="6">
        <v>30906.723000000002</v>
      </c>
      <c r="G104" s="5">
        <v>3</v>
      </c>
      <c r="H104" s="1" t="s">
        <v>58</v>
      </c>
      <c r="I104" s="1">
        <v>4.78</v>
      </c>
      <c r="J104" s="6">
        <v>30570.169399999999</v>
      </c>
      <c r="L104" s="1" t="s">
        <v>58</v>
      </c>
      <c r="M104">
        <f>(E115-E104)</f>
        <v>-10.375400000000809</v>
      </c>
      <c r="N104">
        <f>(J115-J104)</f>
        <v>37.642200000002049</v>
      </c>
      <c r="O104">
        <f>(N104-M104)/J115</f>
        <v>1.5688021289311275E-3</v>
      </c>
    </row>
    <row r="105" spans="2:15" ht="24">
      <c r="B105" s="5">
        <v>4</v>
      </c>
      <c r="C105" s="1" t="s">
        <v>66</v>
      </c>
      <c r="D105" s="1">
        <v>21.97</v>
      </c>
      <c r="E105" s="6">
        <v>146695.89660000001</v>
      </c>
      <c r="G105" s="5">
        <v>4</v>
      </c>
      <c r="H105" s="1" t="s">
        <v>66</v>
      </c>
      <c r="I105" s="1">
        <v>22.73</v>
      </c>
      <c r="J105" s="6">
        <v>145263.48360000001</v>
      </c>
      <c r="L105" s="1" t="s">
        <v>66</v>
      </c>
      <c r="M105">
        <f>(E116-E105)</f>
        <v>-9.557200000010198</v>
      </c>
      <c r="N105">
        <f>(J116-J105)</f>
        <v>40.067299999995157</v>
      </c>
      <c r="O105">
        <f>(N105-M105)/J116</f>
        <v>3.4152296824568071E-4</v>
      </c>
    </row>
    <row r="106" spans="2:15" ht="24">
      <c r="B106" s="5">
        <v>5</v>
      </c>
      <c r="C106" s="1" t="s">
        <v>67</v>
      </c>
      <c r="D106" s="1">
        <v>22.79</v>
      </c>
      <c r="E106" s="6">
        <v>152171.07260000001</v>
      </c>
      <c r="G106" s="5">
        <v>5</v>
      </c>
      <c r="H106" s="1" t="s">
        <v>67</v>
      </c>
      <c r="I106" s="1">
        <v>23.41</v>
      </c>
      <c r="J106" s="6">
        <v>149646.93090000001</v>
      </c>
      <c r="L106" s="1" t="s">
        <v>67</v>
      </c>
      <c r="M106">
        <f>(E117-E106)</f>
        <v>-9.4504000000015367</v>
      </c>
      <c r="N106">
        <f>(J117-J106)</f>
        <v>-8.322199999995064</v>
      </c>
      <c r="O106">
        <f>(N106-M106)/J117</f>
        <v>7.5394980600783452E-6</v>
      </c>
    </row>
    <row r="107" spans="2:15" ht="24">
      <c r="B107" s="5">
        <v>6</v>
      </c>
      <c r="C107" s="1" t="s">
        <v>68</v>
      </c>
      <c r="D107" s="1">
        <v>1.99</v>
      </c>
      <c r="E107" s="6">
        <v>13317.9527</v>
      </c>
      <c r="G107" s="5">
        <v>6</v>
      </c>
      <c r="H107" s="1" t="s">
        <v>68</v>
      </c>
      <c r="I107" s="1">
        <v>2.04</v>
      </c>
      <c r="J107" s="6">
        <v>13054.2148</v>
      </c>
      <c r="L107" s="1" t="s">
        <v>68</v>
      </c>
      <c r="M107">
        <f t="shared" ref="M107:M110" si="21">(E118-E107)</f>
        <v>-10.91859999999906</v>
      </c>
      <c r="N107">
        <f t="shared" ref="N107:N110" si="22">(J118-J107)</f>
        <v>-38.075699999999415</v>
      </c>
      <c r="O107">
        <f t="shared" ref="O107:O110" si="23">(N107-M107)/J118</f>
        <v>-2.086417469217147E-3</v>
      </c>
    </row>
    <row r="108" spans="2:15" ht="24">
      <c r="B108" s="5">
        <v>7</v>
      </c>
      <c r="C108" s="1" t="s">
        <v>69</v>
      </c>
      <c r="D108" s="1">
        <v>3.68</v>
      </c>
      <c r="E108" s="6">
        <v>24568.2192</v>
      </c>
      <c r="G108" s="5">
        <v>7</v>
      </c>
      <c r="H108" s="1" t="s">
        <v>69</v>
      </c>
      <c r="I108" s="1">
        <v>3.76</v>
      </c>
      <c r="J108" s="6">
        <v>24023.0167</v>
      </c>
      <c r="L108" s="1" t="s">
        <v>69</v>
      </c>
      <c r="M108">
        <f t="shared" si="21"/>
        <v>-30.03519999999844</v>
      </c>
      <c r="N108">
        <f t="shared" si="22"/>
        <v>-18.27730000000156</v>
      </c>
      <c r="O108">
        <f t="shared" si="23"/>
        <v>4.8981577362997247E-4</v>
      </c>
    </row>
    <row r="109" spans="2:15" ht="24">
      <c r="B109" s="5">
        <v>8</v>
      </c>
      <c r="C109" s="1" t="s">
        <v>70</v>
      </c>
      <c r="D109" s="1">
        <v>1</v>
      </c>
      <c r="E109" s="6">
        <v>6691.4867999999997</v>
      </c>
      <c r="G109" s="5">
        <v>8</v>
      </c>
      <c r="H109" s="1" t="s">
        <v>70</v>
      </c>
      <c r="I109" s="1">
        <v>1.01</v>
      </c>
      <c r="J109" s="6">
        <v>6485.2266</v>
      </c>
      <c r="L109" s="1" t="s">
        <v>70</v>
      </c>
      <c r="M109">
        <f t="shared" si="21"/>
        <v>-11.080500000000029</v>
      </c>
      <c r="N109">
        <f t="shared" si="22"/>
        <v>-8.1683999999995649</v>
      </c>
      <c r="O109">
        <f t="shared" si="23"/>
        <v>4.4960225924795054E-4</v>
      </c>
    </row>
    <row r="110" spans="2:15" ht="24">
      <c r="B110" s="7">
        <v>9</v>
      </c>
      <c r="C110" s="8" t="s">
        <v>60</v>
      </c>
      <c r="D110" s="8">
        <v>2.72</v>
      </c>
      <c r="E110" s="9">
        <v>18145.734</v>
      </c>
      <c r="G110" s="7">
        <v>9</v>
      </c>
      <c r="H110" s="8" t="s">
        <v>60</v>
      </c>
      <c r="I110" s="8">
        <v>2.77</v>
      </c>
      <c r="J110" s="9">
        <v>17717.565999999999</v>
      </c>
      <c r="L110" s="8" t="s">
        <v>60</v>
      </c>
      <c r="M110">
        <f t="shared" si="21"/>
        <v>-20.070100000000821</v>
      </c>
      <c r="N110">
        <f t="shared" si="22"/>
        <v>6.9871000000021013</v>
      </c>
      <c r="O110">
        <f t="shared" si="23"/>
        <v>1.526537783342076E-3</v>
      </c>
    </row>
    <row r="111" spans="2:15">
      <c r="B111">
        <v>1.25</v>
      </c>
      <c r="C111" s="10" t="s">
        <v>5</v>
      </c>
      <c r="D111" s="10" t="s">
        <v>4</v>
      </c>
      <c r="G111">
        <v>1.25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56</v>
      </c>
      <c r="D113" s="1">
        <v>5.13</v>
      </c>
      <c r="E113" s="6">
        <v>34220.635699999999</v>
      </c>
      <c r="G113" s="5">
        <v>1</v>
      </c>
      <c r="H113" s="1" t="s">
        <v>56</v>
      </c>
      <c r="I113" s="1">
        <v>5.31</v>
      </c>
      <c r="J113" s="6">
        <v>33936.643700000001</v>
      </c>
    </row>
    <row r="114" spans="2:15" ht="24">
      <c r="B114" s="5">
        <v>2</v>
      </c>
      <c r="C114" s="1" t="s">
        <v>57</v>
      </c>
      <c r="D114" s="1">
        <v>3.08</v>
      </c>
      <c r="E114" s="6">
        <v>20567.784500000002</v>
      </c>
      <c r="G114" s="5">
        <v>2</v>
      </c>
      <c r="H114" s="1" t="s">
        <v>57</v>
      </c>
      <c r="I114" s="1">
        <v>3.17</v>
      </c>
      <c r="J114" s="6">
        <v>20284.986700000001</v>
      </c>
    </row>
    <row r="115" spans="2:15" ht="24">
      <c r="B115" s="5">
        <v>3</v>
      </c>
      <c r="C115" s="1" t="s">
        <v>58</v>
      </c>
      <c r="D115" s="1">
        <v>4.63</v>
      </c>
      <c r="E115" s="6">
        <v>30896.347600000001</v>
      </c>
      <c r="G115" s="5">
        <v>3</v>
      </c>
      <c r="H115" s="1" t="s">
        <v>58</v>
      </c>
      <c r="I115" s="1">
        <v>4.79</v>
      </c>
      <c r="J115" s="6">
        <v>30607.811600000001</v>
      </c>
    </row>
    <row r="116" spans="2:15" ht="24">
      <c r="B116" s="5">
        <v>4</v>
      </c>
      <c r="C116" s="1" t="s">
        <v>66</v>
      </c>
      <c r="D116" s="1">
        <v>21.98</v>
      </c>
      <c r="E116" s="6">
        <v>146686.3394</v>
      </c>
      <c r="G116" s="5">
        <v>4</v>
      </c>
      <c r="H116" s="1" t="s">
        <v>66</v>
      </c>
      <c r="I116" s="1">
        <v>22.73</v>
      </c>
      <c r="J116" s="6">
        <v>145303.5509</v>
      </c>
    </row>
    <row r="117" spans="2:15" ht="24">
      <c r="B117" s="5">
        <v>5</v>
      </c>
      <c r="C117" s="1" t="s">
        <v>67</v>
      </c>
      <c r="D117" s="1">
        <v>22.8</v>
      </c>
      <c r="E117" s="6">
        <v>152161.62220000001</v>
      </c>
      <c r="G117" s="5">
        <v>5</v>
      </c>
      <c r="H117" s="1" t="s">
        <v>67</v>
      </c>
      <c r="I117" s="1">
        <v>23.41</v>
      </c>
      <c r="J117" s="6">
        <v>149638.60870000001</v>
      </c>
    </row>
    <row r="118" spans="2:15" ht="24">
      <c r="B118" s="5">
        <v>6</v>
      </c>
      <c r="C118" s="1" t="s">
        <v>68</v>
      </c>
      <c r="D118" s="1">
        <v>1.99</v>
      </c>
      <c r="E118" s="6">
        <v>13307.034100000001</v>
      </c>
      <c r="G118" s="5">
        <v>6</v>
      </c>
      <c r="H118" s="1" t="s">
        <v>68</v>
      </c>
      <c r="I118" s="1">
        <v>2.04</v>
      </c>
      <c r="J118" s="6">
        <v>13016.1391</v>
      </c>
    </row>
    <row r="119" spans="2:15" ht="24">
      <c r="B119" s="5">
        <v>7</v>
      </c>
      <c r="C119" s="1" t="s">
        <v>69</v>
      </c>
      <c r="D119" s="1">
        <v>3.68</v>
      </c>
      <c r="E119" s="6">
        <v>24538.184000000001</v>
      </c>
      <c r="G119" s="5">
        <v>7</v>
      </c>
      <c r="H119" s="1" t="s">
        <v>69</v>
      </c>
      <c r="I119" s="1">
        <v>3.76</v>
      </c>
      <c r="J119" s="6">
        <v>24004.739399999999</v>
      </c>
    </row>
    <row r="120" spans="2:15" ht="24">
      <c r="B120" s="5">
        <v>8</v>
      </c>
      <c r="C120" s="1" t="s">
        <v>70</v>
      </c>
      <c r="D120" s="1">
        <v>1</v>
      </c>
      <c r="E120" s="6">
        <v>6680.4062999999996</v>
      </c>
      <c r="G120" s="5">
        <v>8</v>
      </c>
      <c r="H120" s="1" t="s">
        <v>70</v>
      </c>
      <c r="I120" s="1">
        <v>1.01</v>
      </c>
      <c r="J120" s="6">
        <v>6477.0582000000004</v>
      </c>
    </row>
    <row r="121" spans="2:15" ht="24">
      <c r="B121" s="7">
        <v>9</v>
      </c>
      <c r="C121" s="8" t="s">
        <v>60</v>
      </c>
      <c r="D121" s="8">
        <v>2.72</v>
      </c>
      <c r="E121" s="9">
        <v>18125.6639</v>
      </c>
      <c r="G121" s="7">
        <v>9</v>
      </c>
      <c r="H121" s="8" t="s">
        <v>60</v>
      </c>
      <c r="I121" s="8">
        <v>2.77</v>
      </c>
      <c r="J121" s="9">
        <v>17724.553100000001</v>
      </c>
    </row>
    <row r="122" spans="2:15">
      <c r="B122">
        <v>1.5</v>
      </c>
      <c r="C122" s="10" t="s">
        <v>3</v>
      </c>
      <c r="D122" s="10" t="s">
        <v>4</v>
      </c>
      <c r="G122">
        <v>1.5</v>
      </c>
      <c r="H122" s="10" t="s">
        <v>3</v>
      </c>
      <c r="I122" s="10" t="s">
        <v>6</v>
      </c>
    </row>
    <row r="123" spans="2:15">
      <c r="B123" s="2"/>
      <c r="C123" s="3" t="s">
        <v>0</v>
      </c>
      <c r="D123" s="3" t="s">
        <v>1</v>
      </c>
      <c r="E123" s="4" t="s">
        <v>2</v>
      </c>
      <c r="G123" s="2"/>
      <c r="H123" s="3" t="s">
        <v>0</v>
      </c>
      <c r="I123" s="3" t="s">
        <v>1</v>
      </c>
      <c r="J123" s="4" t="s">
        <v>2</v>
      </c>
      <c r="L123" s="14" t="s">
        <v>37</v>
      </c>
      <c r="M123" t="s">
        <v>4</v>
      </c>
      <c r="N123" t="s">
        <v>6</v>
      </c>
      <c r="O123" t="s">
        <v>36</v>
      </c>
    </row>
    <row r="124" spans="2:15" ht="24">
      <c r="B124" s="5">
        <v>1</v>
      </c>
      <c r="C124" s="1" t="s">
        <v>56</v>
      </c>
      <c r="D124" s="1">
        <v>5.27</v>
      </c>
      <c r="E124" s="6">
        <v>33862.627</v>
      </c>
      <c r="G124" s="5">
        <v>1</v>
      </c>
      <c r="H124" s="1" t="s">
        <v>56</v>
      </c>
      <c r="I124" s="1">
        <v>5.38</v>
      </c>
      <c r="J124" s="6">
        <v>33566.733699999997</v>
      </c>
      <c r="L124" s="1" t="s">
        <v>56</v>
      </c>
      <c r="M124">
        <f>(E135-E124)</f>
        <v>8.5176999999966938</v>
      </c>
      <c r="N124">
        <f>(J135-J124)</f>
        <v>36.674800000000687</v>
      </c>
      <c r="O124">
        <f>(N124-M124)/J135</f>
        <v>8.3792392667559289E-4</v>
      </c>
    </row>
    <row r="125" spans="2:15" ht="24">
      <c r="B125" s="5">
        <v>2</v>
      </c>
      <c r="C125" s="1" t="s">
        <v>57</v>
      </c>
      <c r="D125" s="1">
        <v>3.11</v>
      </c>
      <c r="E125" s="6">
        <v>19944.578300000001</v>
      </c>
      <c r="G125" s="5">
        <v>2</v>
      </c>
      <c r="H125" s="1" t="s">
        <v>57</v>
      </c>
      <c r="I125" s="1">
        <v>3.14</v>
      </c>
      <c r="J125" s="6">
        <v>19609.142100000001</v>
      </c>
      <c r="L125" s="1" t="s">
        <v>57</v>
      </c>
      <c r="M125">
        <f>(E136-E125)</f>
        <v>16.013999999999214</v>
      </c>
      <c r="N125">
        <f>(J136-J125)</f>
        <v>5.3240999999979977</v>
      </c>
      <c r="O125">
        <f>(N125-M125)/J136</f>
        <v>-5.4500081169689017E-4</v>
      </c>
    </row>
    <row r="126" spans="2:15" ht="24">
      <c r="B126" s="5">
        <v>3</v>
      </c>
      <c r="C126" s="1" t="s">
        <v>58</v>
      </c>
      <c r="D126" s="1">
        <v>4.8</v>
      </c>
      <c r="E126" s="6">
        <v>30848.7556</v>
      </c>
      <c r="G126" s="5">
        <v>3</v>
      </c>
      <c r="H126" s="1" t="s">
        <v>58</v>
      </c>
      <c r="I126" s="1">
        <v>4.8899999999999997</v>
      </c>
      <c r="J126" s="6">
        <v>30516.8256</v>
      </c>
      <c r="L126" s="1" t="s">
        <v>58</v>
      </c>
      <c r="M126">
        <f>(E137-E126)</f>
        <v>7.9088000000010652</v>
      </c>
      <c r="N126">
        <f>(J137-J126)</f>
        <v>22.729800000000978</v>
      </c>
      <c r="O126">
        <f>(N126-M126)/J137</f>
        <v>4.8530503492529275E-4</v>
      </c>
    </row>
    <row r="127" spans="2:15" ht="24">
      <c r="B127" s="5">
        <v>4</v>
      </c>
      <c r="C127" s="1" t="s">
        <v>66</v>
      </c>
      <c r="D127" s="1">
        <v>22.8</v>
      </c>
      <c r="E127" s="6">
        <v>146425.18549999999</v>
      </c>
      <c r="G127" s="5">
        <v>4</v>
      </c>
      <c r="H127" s="1" t="s">
        <v>66</v>
      </c>
      <c r="I127" s="1">
        <v>23.23</v>
      </c>
      <c r="J127" s="6">
        <v>144882.78</v>
      </c>
      <c r="L127" s="1" t="s">
        <v>66</v>
      </c>
      <c r="M127">
        <f>(E138-E127)</f>
        <v>50.154399999999441</v>
      </c>
      <c r="N127">
        <f>(J138-J127)</f>
        <v>45.84429999999702</v>
      </c>
      <c r="O127">
        <f>(N127-M127)/J138</f>
        <v>-2.9739466725914553E-5</v>
      </c>
    </row>
    <row r="128" spans="2:15" ht="24">
      <c r="B128" s="5">
        <v>5</v>
      </c>
      <c r="C128" s="1" t="s">
        <v>67</v>
      </c>
      <c r="D128" s="1">
        <v>22.59</v>
      </c>
      <c r="E128" s="6">
        <v>145061.60190000001</v>
      </c>
      <c r="G128" s="5">
        <v>5</v>
      </c>
      <c r="H128" s="1" t="s">
        <v>67</v>
      </c>
      <c r="I128" s="1">
        <v>22.86</v>
      </c>
      <c r="J128" s="6">
        <v>142588.70329999999</v>
      </c>
      <c r="L128" s="1" t="s">
        <v>67</v>
      </c>
      <c r="M128">
        <f>(E139-E128)</f>
        <v>-11.423999999999069</v>
      </c>
      <c r="N128">
        <f>(J139-J128)</f>
        <v>19.35109999999986</v>
      </c>
      <c r="O128">
        <f>(N128-M128)/J139</f>
        <v>2.1580197646956279E-4</v>
      </c>
    </row>
    <row r="129" spans="2:15" ht="24">
      <c r="B129" s="5">
        <v>6</v>
      </c>
      <c r="C129" s="1" t="s">
        <v>68</v>
      </c>
      <c r="D129" s="1">
        <v>1.98</v>
      </c>
      <c r="E129" s="6">
        <v>12716.9316</v>
      </c>
      <c r="G129" s="5">
        <v>6</v>
      </c>
      <c r="H129" s="1" t="s">
        <v>68</v>
      </c>
      <c r="I129" s="1">
        <v>2</v>
      </c>
      <c r="J129" s="6">
        <v>12501.400900000001</v>
      </c>
      <c r="L129" s="1" t="s">
        <v>68</v>
      </c>
      <c r="M129">
        <f t="shared" ref="M129:M132" si="24">(E140-E129)</f>
        <v>-35.205599999999322</v>
      </c>
      <c r="N129">
        <f t="shared" ref="N129:N132" si="25">(J140-J129)</f>
        <v>-5.3730000000014115</v>
      </c>
      <c r="O129">
        <f t="shared" ref="O129:O132" si="26">(N129-M129)/J140</f>
        <v>2.3873666287187079E-3</v>
      </c>
    </row>
    <row r="130" spans="2:15" ht="24">
      <c r="B130" s="5">
        <v>7</v>
      </c>
      <c r="C130" s="1" t="s">
        <v>69</v>
      </c>
      <c r="D130" s="1">
        <v>3.68</v>
      </c>
      <c r="E130" s="6">
        <v>23637.321800000002</v>
      </c>
      <c r="G130" s="5">
        <v>7</v>
      </c>
      <c r="H130" s="1" t="s">
        <v>69</v>
      </c>
      <c r="I130" s="1">
        <v>3.71</v>
      </c>
      <c r="J130" s="6">
        <v>23107.272400000002</v>
      </c>
      <c r="L130" s="1" t="s">
        <v>69</v>
      </c>
      <c r="M130">
        <f t="shared" si="24"/>
        <v>-17.360700000001088</v>
      </c>
      <c r="N130">
        <f t="shared" si="25"/>
        <v>1.5553999999974621</v>
      </c>
      <c r="O130">
        <f t="shared" si="26"/>
        <v>8.1856596811018473E-4</v>
      </c>
    </row>
    <row r="131" spans="2:15" ht="24">
      <c r="B131" s="5">
        <v>8</v>
      </c>
      <c r="C131" s="1" t="s">
        <v>70</v>
      </c>
      <c r="D131" s="1">
        <v>1</v>
      </c>
      <c r="E131" s="6">
        <v>6446.6651000000002</v>
      </c>
      <c r="G131" s="5">
        <v>8</v>
      </c>
      <c r="H131" s="1" t="s">
        <v>70</v>
      </c>
      <c r="I131" s="1">
        <v>1</v>
      </c>
      <c r="J131" s="6">
        <v>6250.9944999999998</v>
      </c>
      <c r="L131" s="1" t="s">
        <v>70</v>
      </c>
      <c r="M131">
        <f t="shared" si="24"/>
        <v>-5.724699999999757</v>
      </c>
      <c r="N131">
        <f t="shared" si="25"/>
        <v>2.4198000000005777</v>
      </c>
      <c r="O131">
        <f t="shared" si="26"/>
        <v>1.3024085098600191E-3</v>
      </c>
    </row>
    <row r="132" spans="2:15" ht="24">
      <c r="B132" s="7">
        <v>9</v>
      </c>
      <c r="C132" s="8" t="s">
        <v>60</v>
      </c>
      <c r="D132" s="8">
        <v>2.76</v>
      </c>
      <c r="E132" s="9">
        <v>17699.236799999999</v>
      </c>
      <c r="G132" s="7">
        <v>9</v>
      </c>
      <c r="H132" s="8" t="s">
        <v>60</v>
      </c>
      <c r="I132" s="8">
        <v>2.77</v>
      </c>
      <c r="J132" s="9">
        <v>17299.377700000001</v>
      </c>
      <c r="L132" s="8" t="s">
        <v>60</v>
      </c>
      <c r="M132">
        <f t="shared" si="24"/>
        <v>-12.059499999999389</v>
      </c>
      <c r="N132">
        <f t="shared" si="25"/>
        <v>6.1578999999983353</v>
      </c>
      <c r="O132">
        <f t="shared" si="26"/>
        <v>1.0526920646129973E-3</v>
      </c>
    </row>
    <row r="133" spans="2:15">
      <c r="B133">
        <v>1.5</v>
      </c>
      <c r="C133" s="10" t="s">
        <v>5</v>
      </c>
      <c r="D133" s="10" t="s">
        <v>4</v>
      </c>
      <c r="G133">
        <v>1.5</v>
      </c>
      <c r="H133" s="10" t="s">
        <v>5</v>
      </c>
      <c r="I133" s="10" t="s">
        <v>6</v>
      </c>
    </row>
    <row r="134" spans="2:15">
      <c r="B134" s="2"/>
      <c r="C134" s="3" t="s">
        <v>0</v>
      </c>
      <c r="D134" s="3" t="s">
        <v>1</v>
      </c>
      <c r="E134" s="4" t="s">
        <v>2</v>
      </c>
      <c r="G134" s="2"/>
      <c r="H134" s="3" t="s">
        <v>0</v>
      </c>
      <c r="I134" s="3" t="s">
        <v>1</v>
      </c>
      <c r="J134" s="4" t="s">
        <v>2</v>
      </c>
    </row>
    <row r="135" spans="2:15" ht="24">
      <c r="B135" s="5">
        <v>1</v>
      </c>
      <c r="C135" s="1" t="s">
        <v>56</v>
      </c>
      <c r="D135" s="1">
        <v>5.27</v>
      </c>
      <c r="E135" s="6">
        <v>33871.144699999997</v>
      </c>
      <c r="G135" s="5">
        <v>1</v>
      </c>
      <c r="H135" s="1" t="s">
        <v>56</v>
      </c>
      <c r="I135" s="1">
        <v>5.39</v>
      </c>
      <c r="J135" s="6">
        <v>33603.408499999998</v>
      </c>
    </row>
    <row r="136" spans="2:15" ht="24">
      <c r="B136" s="5">
        <v>2</v>
      </c>
      <c r="C136" s="1" t="s">
        <v>57</v>
      </c>
      <c r="D136" s="1">
        <v>3.11</v>
      </c>
      <c r="E136" s="6">
        <v>19960.5923</v>
      </c>
      <c r="G136" s="5">
        <v>2</v>
      </c>
      <c r="H136" s="1" t="s">
        <v>57</v>
      </c>
      <c r="I136" s="1">
        <v>3.14</v>
      </c>
      <c r="J136" s="6">
        <v>19614.466199999999</v>
      </c>
    </row>
    <row r="137" spans="2:15" ht="24">
      <c r="B137" s="5">
        <v>3</v>
      </c>
      <c r="C137" s="1" t="s">
        <v>58</v>
      </c>
      <c r="D137" s="1">
        <v>4.8099999999999996</v>
      </c>
      <c r="E137" s="6">
        <v>30856.664400000001</v>
      </c>
      <c r="G137" s="5">
        <v>3</v>
      </c>
      <c r="H137" s="1" t="s">
        <v>58</v>
      </c>
      <c r="I137" s="1">
        <v>4.9000000000000004</v>
      </c>
      <c r="J137" s="6">
        <v>30539.555400000001</v>
      </c>
    </row>
    <row r="138" spans="2:15" ht="24">
      <c r="B138" s="5">
        <v>4</v>
      </c>
      <c r="C138" s="1" t="s">
        <v>66</v>
      </c>
      <c r="D138" s="1">
        <v>22.81</v>
      </c>
      <c r="E138" s="6">
        <v>146475.33989999999</v>
      </c>
      <c r="G138" s="5">
        <v>4</v>
      </c>
      <c r="H138" s="1" t="s">
        <v>66</v>
      </c>
      <c r="I138" s="1">
        <v>23.23</v>
      </c>
      <c r="J138" s="6">
        <v>144928.6243</v>
      </c>
    </row>
    <row r="139" spans="2:15" ht="24">
      <c r="B139" s="5">
        <v>5</v>
      </c>
      <c r="C139" s="1" t="s">
        <v>67</v>
      </c>
      <c r="D139" s="1">
        <v>22.59</v>
      </c>
      <c r="E139" s="6">
        <v>145050.17790000001</v>
      </c>
      <c r="G139" s="5">
        <v>5</v>
      </c>
      <c r="H139" s="1" t="s">
        <v>67</v>
      </c>
      <c r="I139" s="1">
        <v>22.86</v>
      </c>
      <c r="J139" s="6">
        <v>142608.05439999999</v>
      </c>
    </row>
    <row r="140" spans="2:15" ht="24">
      <c r="B140" s="5">
        <v>6</v>
      </c>
      <c r="C140" s="1" t="s">
        <v>68</v>
      </c>
      <c r="D140" s="1">
        <v>1.97</v>
      </c>
      <c r="E140" s="6">
        <v>12681.726000000001</v>
      </c>
      <c r="G140" s="5">
        <v>6</v>
      </c>
      <c r="H140" s="1" t="s">
        <v>68</v>
      </c>
      <c r="I140" s="1">
        <v>2</v>
      </c>
      <c r="J140" s="6">
        <v>12496.027899999999</v>
      </c>
    </row>
    <row r="141" spans="2:15" ht="24">
      <c r="B141" s="5">
        <v>7</v>
      </c>
      <c r="C141" s="1" t="s">
        <v>69</v>
      </c>
      <c r="D141" s="1">
        <v>3.68</v>
      </c>
      <c r="E141" s="6">
        <v>23619.9611</v>
      </c>
      <c r="G141" s="5">
        <v>7</v>
      </c>
      <c r="H141" s="1" t="s">
        <v>69</v>
      </c>
      <c r="I141" s="1">
        <v>3.7</v>
      </c>
      <c r="J141" s="6">
        <v>23108.827799999999</v>
      </c>
    </row>
    <row r="142" spans="2:15" ht="24">
      <c r="B142" s="5">
        <v>8</v>
      </c>
      <c r="C142" s="1" t="s">
        <v>70</v>
      </c>
      <c r="D142" s="1">
        <v>1</v>
      </c>
      <c r="E142" s="6">
        <v>6440.9404000000004</v>
      </c>
      <c r="G142" s="5">
        <v>8</v>
      </c>
      <c r="H142" s="1" t="s">
        <v>70</v>
      </c>
      <c r="I142" s="1">
        <v>1</v>
      </c>
      <c r="J142" s="6">
        <v>6253.4143000000004</v>
      </c>
    </row>
    <row r="143" spans="2:15" ht="24">
      <c r="B143" s="7">
        <v>9</v>
      </c>
      <c r="C143" s="8" t="s">
        <v>60</v>
      </c>
      <c r="D143" s="8">
        <v>2.75</v>
      </c>
      <c r="E143" s="9">
        <v>17687.177299999999</v>
      </c>
      <c r="G143" s="7">
        <v>9</v>
      </c>
      <c r="H143" s="8" t="s">
        <v>60</v>
      </c>
      <c r="I143" s="8">
        <v>2.77</v>
      </c>
      <c r="J143" s="9">
        <v>17305.535599999999</v>
      </c>
    </row>
    <row r="144" spans="2:15">
      <c r="B144">
        <v>1.75</v>
      </c>
      <c r="C144" s="10" t="s">
        <v>3</v>
      </c>
      <c r="D144" s="10" t="s">
        <v>4</v>
      </c>
      <c r="G144">
        <v>1.75</v>
      </c>
      <c r="H144" s="10" t="s">
        <v>3</v>
      </c>
      <c r="I144" s="10" t="s">
        <v>6</v>
      </c>
    </row>
    <row r="145" spans="2:15">
      <c r="B145" s="2"/>
      <c r="C145" s="3" t="s">
        <v>0</v>
      </c>
      <c r="D145" s="3" t="s">
        <v>1</v>
      </c>
      <c r="E145" s="4" t="s">
        <v>2</v>
      </c>
      <c r="G145" s="2"/>
      <c r="H145" s="3" t="s">
        <v>0</v>
      </c>
      <c r="I145" s="3" t="s">
        <v>1</v>
      </c>
      <c r="J145" s="4" t="s">
        <v>2</v>
      </c>
      <c r="L145" s="14" t="s">
        <v>37</v>
      </c>
      <c r="M145" t="s">
        <v>4</v>
      </c>
      <c r="N145" t="s">
        <v>6</v>
      </c>
      <c r="O145" t="s">
        <v>36</v>
      </c>
    </row>
    <row r="146" spans="2:15" ht="24">
      <c r="B146" s="5">
        <v>1</v>
      </c>
      <c r="C146" s="1" t="s">
        <v>56</v>
      </c>
      <c r="D146" s="1">
        <v>5.32</v>
      </c>
      <c r="E146" s="6">
        <v>33533.944600000003</v>
      </c>
      <c r="G146" s="5">
        <v>1</v>
      </c>
      <c r="H146" s="1" t="s">
        <v>56</v>
      </c>
      <c r="I146" s="1">
        <v>5.53</v>
      </c>
      <c r="J146" s="6">
        <v>33352.617599999998</v>
      </c>
      <c r="L146" s="1" t="s">
        <v>56</v>
      </c>
      <c r="M146">
        <f>(E157-E146)</f>
        <v>5.3145999999978812</v>
      </c>
      <c r="N146">
        <f>(J157-J146)</f>
        <v>-103.54690000000119</v>
      </c>
      <c r="O146">
        <f>(N146-M146)/J157</f>
        <v>-3.2741215831935742E-3</v>
      </c>
    </row>
    <row r="147" spans="2:15" ht="24">
      <c r="B147" s="5">
        <v>2</v>
      </c>
      <c r="C147" s="1" t="s">
        <v>57</v>
      </c>
      <c r="D147" s="1">
        <v>3.09</v>
      </c>
      <c r="E147" s="6">
        <v>19474.634600000001</v>
      </c>
      <c r="G147" s="5">
        <v>2</v>
      </c>
      <c r="H147" s="1" t="s">
        <v>57</v>
      </c>
      <c r="I147" s="1">
        <v>3.17</v>
      </c>
      <c r="J147" s="6">
        <v>19146.7284</v>
      </c>
      <c r="L147" s="1" t="s">
        <v>57</v>
      </c>
      <c r="M147">
        <f>(E158-E147)</f>
        <v>10.987099999998463</v>
      </c>
      <c r="N147">
        <f>(J158-J147)</f>
        <v>-35.152999999998428</v>
      </c>
      <c r="O147">
        <f>(N147-M147)/J158</f>
        <v>-2.4142489059272888E-3</v>
      </c>
    </row>
    <row r="148" spans="2:15" ht="24">
      <c r="B148" s="5">
        <v>3</v>
      </c>
      <c r="C148" s="1" t="s">
        <v>58</v>
      </c>
      <c r="D148" s="1">
        <v>4.88</v>
      </c>
      <c r="E148" s="6">
        <v>30769.693500000001</v>
      </c>
      <c r="G148" s="5">
        <v>3</v>
      </c>
      <c r="H148" s="1" t="s">
        <v>58</v>
      </c>
      <c r="I148" s="1">
        <v>5.0599999999999996</v>
      </c>
      <c r="J148" s="6">
        <v>30487.157599999999</v>
      </c>
      <c r="L148" s="1" t="s">
        <v>58</v>
      </c>
      <c r="M148">
        <f>(E159-E148)</f>
        <v>10.196599999999307</v>
      </c>
      <c r="N148">
        <f>(J159-J148)</f>
        <v>-82.282899999998335</v>
      </c>
      <c r="O148">
        <f>(N148-M148)/J159</f>
        <v>-3.0416010890516065E-3</v>
      </c>
    </row>
    <row r="149" spans="2:15" ht="24">
      <c r="B149" s="5">
        <v>4</v>
      </c>
      <c r="C149" s="1" t="s">
        <v>66</v>
      </c>
      <c r="D149" s="1">
        <v>23.19</v>
      </c>
      <c r="E149" s="6">
        <v>146193.31159999999</v>
      </c>
      <c r="G149" s="5">
        <v>4</v>
      </c>
      <c r="H149" s="1" t="s">
        <v>66</v>
      </c>
      <c r="I149" s="1">
        <v>23.99</v>
      </c>
      <c r="J149" s="6">
        <v>144703.76949999999</v>
      </c>
      <c r="L149" s="1" t="s">
        <v>66</v>
      </c>
      <c r="M149">
        <f>(E160-E149)</f>
        <v>34.204100000002654</v>
      </c>
      <c r="N149">
        <f>(J160-J149)</f>
        <v>-121.61259999999311</v>
      </c>
      <c r="O149">
        <f>(N149-M149)/J160</f>
        <v>-1.0777035240093016E-3</v>
      </c>
    </row>
    <row r="150" spans="2:15" ht="24">
      <c r="B150" s="5">
        <v>5</v>
      </c>
      <c r="C150" s="1" t="s">
        <v>67</v>
      </c>
      <c r="D150" s="1">
        <v>22.16</v>
      </c>
      <c r="E150" s="6">
        <v>139691.76560000001</v>
      </c>
      <c r="G150" s="5">
        <v>5</v>
      </c>
      <c r="H150" s="1" t="s">
        <v>67</v>
      </c>
      <c r="I150" s="1">
        <v>22.73</v>
      </c>
      <c r="J150" s="6">
        <v>137056.9069</v>
      </c>
      <c r="L150" s="1" t="s">
        <v>67</v>
      </c>
      <c r="M150">
        <f>(E161-E150)</f>
        <v>-18.375700000004144</v>
      </c>
      <c r="N150">
        <f>(J161-J150)</f>
        <v>161.1935999999987</v>
      </c>
      <c r="O150">
        <f>(N150-M150)/J161</f>
        <v>1.308641493692757E-3</v>
      </c>
    </row>
    <row r="151" spans="2:15" ht="24">
      <c r="B151" s="5">
        <v>6</v>
      </c>
      <c r="C151" s="1" t="s">
        <v>68</v>
      </c>
      <c r="D151" s="1">
        <v>1.96</v>
      </c>
      <c r="E151" s="6">
        <v>12329.558300000001</v>
      </c>
      <c r="G151" s="5">
        <v>6</v>
      </c>
      <c r="H151" s="1" t="s">
        <v>68</v>
      </c>
      <c r="I151" s="1">
        <v>1.99</v>
      </c>
      <c r="J151" s="6">
        <v>12007.106100000001</v>
      </c>
      <c r="L151" s="1" t="s">
        <v>68</v>
      </c>
      <c r="M151">
        <f t="shared" ref="M151:M154" si="27">(E162-E151)</f>
        <v>-31.795000000000073</v>
      </c>
      <c r="N151">
        <f t="shared" ref="N151:N154" si="28">(J162-J151)</f>
        <v>106.33749999999964</v>
      </c>
      <c r="O151">
        <f t="shared" ref="O151:O154" si="29">(N151-M151)/J162</f>
        <v>1.1403239620482461E-2</v>
      </c>
    </row>
    <row r="152" spans="2:15" ht="24">
      <c r="B152" s="5">
        <v>7</v>
      </c>
      <c r="C152" s="1" t="s">
        <v>69</v>
      </c>
      <c r="D152" s="1">
        <v>3.65</v>
      </c>
      <c r="E152" s="6">
        <v>23013.4378</v>
      </c>
      <c r="G152" s="5">
        <v>7</v>
      </c>
      <c r="H152" s="1" t="s">
        <v>69</v>
      </c>
      <c r="I152" s="1">
        <v>3.71</v>
      </c>
      <c r="J152" s="6">
        <v>22382.525900000001</v>
      </c>
      <c r="L152" s="1" t="s">
        <v>69</v>
      </c>
      <c r="M152">
        <f t="shared" si="27"/>
        <v>-28.98149999999805</v>
      </c>
      <c r="N152">
        <f t="shared" si="28"/>
        <v>62.902699999998731</v>
      </c>
      <c r="O152">
        <f t="shared" si="29"/>
        <v>4.0936709936559993E-3</v>
      </c>
    </row>
    <row r="153" spans="2:15" ht="24">
      <c r="B153" s="5">
        <v>8</v>
      </c>
      <c r="C153" s="1" t="s">
        <v>70</v>
      </c>
      <c r="D153" s="1">
        <v>1</v>
      </c>
      <c r="E153" s="6">
        <v>6283.4692999999997</v>
      </c>
      <c r="G153" s="5">
        <v>8</v>
      </c>
      <c r="H153" s="1" t="s">
        <v>70</v>
      </c>
      <c r="I153" s="1">
        <v>1.01</v>
      </c>
      <c r="J153" s="6">
        <v>6061.1566000000003</v>
      </c>
      <c r="L153" s="1" t="s">
        <v>70</v>
      </c>
      <c r="M153">
        <f t="shared" si="27"/>
        <v>-7.1075000000000728</v>
      </c>
      <c r="N153">
        <f t="shared" si="28"/>
        <v>20.081499999999323</v>
      </c>
      <c r="O153">
        <f t="shared" si="29"/>
        <v>4.4709645557208817E-3</v>
      </c>
    </row>
    <row r="154" spans="2:15" ht="24">
      <c r="B154" s="7">
        <v>9</v>
      </c>
      <c r="C154" s="8" t="s">
        <v>60</v>
      </c>
      <c r="D154" s="8">
        <v>2.76</v>
      </c>
      <c r="E154" s="9">
        <v>17426.309300000001</v>
      </c>
      <c r="G154" s="7">
        <v>9</v>
      </c>
      <c r="H154" s="8" t="s">
        <v>60</v>
      </c>
      <c r="I154" s="8">
        <v>2.81</v>
      </c>
      <c r="J154" s="9">
        <v>16966.063200000001</v>
      </c>
      <c r="L154" s="8" t="s">
        <v>60</v>
      </c>
      <c r="M154">
        <f t="shared" si="27"/>
        <v>-14.397800000002462</v>
      </c>
      <c r="N154">
        <f t="shared" si="28"/>
        <v>38.339199999998527</v>
      </c>
      <c r="O154">
        <f t="shared" si="29"/>
        <v>3.1013733243575202E-3</v>
      </c>
    </row>
    <row r="155" spans="2:15">
      <c r="B155">
        <v>1.75</v>
      </c>
      <c r="C155" s="10" t="s">
        <v>5</v>
      </c>
      <c r="D155" s="10" t="s">
        <v>4</v>
      </c>
      <c r="G155">
        <v>1.75</v>
      </c>
      <c r="H155" s="10" t="s">
        <v>5</v>
      </c>
      <c r="I155" s="10" t="s">
        <v>6</v>
      </c>
    </row>
    <row r="156" spans="2:15">
      <c r="B156" s="2"/>
      <c r="C156" s="3" t="s">
        <v>0</v>
      </c>
      <c r="D156" s="3" t="s">
        <v>1</v>
      </c>
      <c r="E156" s="4" t="s">
        <v>2</v>
      </c>
      <c r="G156" s="2"/>
      <c r="H156" s="3" t="s">
        <v>0</v>
      </c>
      <c r="I156" s="3" t="s">
        <v>1</v>
      </c>
      <c r="J156" s="4" t="s">
        <v>2</v>
      </c>
    </row>
    <row r="157" spans="2:15" ht="24">
      <c r="B157" s="5">
        <v>1</v>
      </c>
      <c r="C157" s="1" t="s">
        <v>56</v>
      </c>
      <c r="D157" s="1">
        <v>5.32</v>
      </c>
      <c r="E157" s="6">
        <v>33539.2592</v>
      </c>
      <c r="G157" s="5">
        <v>1</v>
      </c>
      <c r="H157" s="1" t="s">
        <v>56</v>
      </c>
      <c r="I157" s="1">
        <v>5.51</v>
      </c>
      <c r="J157" s="6">
        <v>33249.070699999997</v>
      </c>
    </row>
    <row r="158" spans="2:15" ht="24">
      <c r="B158" s="5">
        <v>2</v>
      </c>
      <c r="C158" s="1" t="s">
        <v>57</v>
      </c>
      <c r="D158" s="1">
        <v>3.09</v>
      </c>
      <c r="E158" s="6">
        <v>19485.6217</v>
      </c>
      <c r="G158" s="5">
        <v>2</v>
      </c>
      <c r="H158" s="1" t="s">
        <v>57</v>
      </c>
      <c r="I158" s="1">
        <v>3.17</v>
      </c>
      <c r="J158" s="6">
        <v>19111.575400000002</v>
      </c>
    </row>
    <row r="159" spans="2:15" ht="24">
      <c r="B159" s="5">
        <v>3</v>
      </c>
      <c r="C159" s="1" t="s">
        <v>58</v>
      </c>
      <c r="D159" s="1">
        <v>4.88</v>
      </c>
      <c r="E159" s="6">
        <v>30779.890100000001</v>
      </c>
      <c r="G159" s="5">
        <v>3</v>
      </c>
      <c r="H159" s="1" t="s">
        <v>58</v>
      </c>
      <c r="I159" s="1">
        <v>5.04</v>
      </c>
      <c r="J159" s="6">
        <v>30404.8747</v>
      </c>
    </row>
    <row r="160" spans="2:15" ht="24">
      <c r="B160" s="5">
        <v>4</v>
      </c>
      <c r="C160" s="1" t="s">
        <v>66</v>
      </c>
      <c r="D160" s="1">
        <v>23.2</v>
      </c>
      <c r="E160" s="6">
        <v>146227.51569999999</v>
      </c>
      <c r="G160" s="5">
        <v>4</v>
      </c>
      <c r="H160" s="1" t="s">
        <v>66</v>
      </c>
      <c r="I160" s="1">
        <v>23.97</v>
      </c>
      <c r="J160" s="6">
        <v>144582.1569</v>
      </c>
    </row>
    <row r="161" spans="2:10" ht="24">
      <c r="B161" s="5">
        <v>5</v>
      </c>
      <c r="C161" s="1" t="s">
        <v>67</v>
      </c>
      <c r="D161" s="1">
        <v>22.16</v>
      </c>
      <c r="E161" s="6">
        <v>139673.38990000001</v>
      </c>
      <c r="G161" s="5">
        <v>5</v>
      </c>
      <c r="H161" s="1" t="s">
        <v>67</v>
      </c>
      <c r="I161" s="1">
        <v>22.75</v>
      </c>
      <c r="J161" s="6">
        <v>137218.1005</v>
      </c>
    </row>
    <row r="162" spans="2:10" ht="24">
      <c r="B162" s="5">
        <v>6</v>
      </c>
      <c r="C162" s="1" t="s">
        <v>68</v>
      </c>
      <c r="D162" s="1">
        <v>1.95</v>
      </c>
      <c r="E162" s="6">
        <v>12297.763300000001</v>
      </c>
      <c r="G162" s="5">
        <v>6</v>
      </c>
      <c r="H162" s="1" t="s">
        <v>68</v>
      </c>
      <c r="I162" s="1">
        <v>2.0099999999999998</v>
      </c>
      <c r="J162" s="6">
        <v>12113.443600000001</v>
      </c>
    </row>
    <row r="163" spans="2:10" ht="24">
      <c r="B163" s="5">
        <v>7</v>
      </c>
      <c r="C163" s="1" t="s">
        <v>69</v>
      </c>
      <c r="D163" s="1">
        <v>3.65</v>
      </c>
      <c r="E163" s="6">
        <v>22984.456300000002</v>
      </c>
      <c r="G163" s="5">
        <v>7</v>
      </c>
      <c r="H163" s="1" t="s">
        <v>69</v>
      </c>
      <c r="I163" s="1">
        <v>3.72</v>
      </c>
      <c r="J163" s="6">
        <v>22445.428599999999</v>
      </c>
    </row>
    <row r="164" spans="2:10" ht="24">
      <c r="B164" s="5">
        <v>8</v>
      </c>
      <c r="C164" s="1" t="s">
        <v>70</v>
      </c>
      <c r="D164" s="1">
        <v>1</v>
      </c>
      <c r="E164" s="6">
        <v>6276.3617999999997</v>
      </c>
      <c r="G164" s="5">
        <v>8</v>
      </c>
      <c r="H164" s="1" t="s">
        <v>70</v>
      </c>
      <c r="I164" s="1">
        <v>1.01</v>
      </c>
      <c r="J164" s="6">
        <v>6081.2380999999996</v>
      </c>
    </row>
    <row r="165" spans="2:10" ht="24">
      <c r="B165" s="7">
        <v>9</v>
      </c>
      <c r="C165" s="8" t="s">
        <v>60</v>
      </c>
      <c r="D165" s="8">
        <v>2.76</v>
      </c>
      <c r="E165" s="9">
        <v>17411.911499999998</v>
      </c>
      <c r="G165" s="7">
        <v>9</v>
      </c>
      <c r="H165" s="8" t="s">
        <v>60</v>
      </c>
      <c r="I165" s="8">
        <v>2.82</v>
      </c>
      <c r="J165" s="9">
        <v>17004.402399999999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C9F9-B67D-4EB4-9AFA-833A8473DCDB}">
  <dimension ref="A1:Y165"/>
  <sheetViews>
    <sheetView topLeftCell="A141" zoomScale="85" zoomScaleNormal="85" workbookViewId="0">
      <selection activeCell="R13" sqref="R13:Y22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56</v>
      </c>
      <c r="D14" s="1">
        <v>3.85</v>
      </c>
      <c r="E14" s="6">
        <v>35647.469400000002</v>
      </c>
      <c r="F14" s="12"/>
      <c r="G14" s="5">
        <v>1</v>
      </c>
      <c r="H14" s="1" t="s">
        <v>56</v>
      </c>
      <c r="I14" s="1">
        <v>3.96</v>
      </c>
      <c r="J14" s="6">
        <v>36322.018199999999</v>
      </c>
      <c r="L14" s="1" t="s">
        <v>56</v>
      </c>
      <c r="M14">
        <f>(E25-E14)</f>
        <v>887.61499999999796</v>
      </c>
      <c r="N14">
        <f>(J25-J14)</f>
        <v>704.8804999999993</v>
      </c>
      <c r="O14">
        <f>(N14-M14)/J25</f>
        <v>-4.9351824326566854E-3</v>
      </c>
      <c r="R14" s="1" t="s">
        <v>56</v>
      </c>
      <c r="S14">
        <f t="shared" ref="S14:S22" si="0">O14</f>
        <v>-4.9351824326566854E-3</v>
      </c>
      <c r="T14">
        <f>O36</f>
        <v>-2.4000342949993449E-3</v>
      </c>
      <c r="U14">
        <f>O58</f>
        <v>1.0295345944003817E-3</v>
      </c>
      <c r="V14">
        <f>O80</f>
        <v>2.3687834294045538E-3</v>
      </c>
      <c r="W14">
        <f>O102</f>
        <v>-1.5600640741906609E-3</v>
      </c>
      <c r="X14">
        <f>O124</f>
        <v>6.3802885370565728E-4</v>
      </c>
      <c r="Y14">
        <f>O146</f>
        <v>-2.2285318367207737E-4</v>
      </c>
    </row>
    <row r="15" spans="1:25" ht="24">
      <c r="B15" s="5">
        <v>2</v>
      </c>
      <c r="C15" s="1" t="s">
        <v>57</v>
      </c>
      <c r="D15" s="1">
        <v>2.68</v>
      </c>
      <c r="E15" s="6">
        <v>24803.382399999999</v>
      </c>
      <c r="F15" s="12"/>
      <c r="G15" s="5">
        <v>2</v>
      </c>
      <c r="H15" s="1" t="s">
        <v>57</v>
      </c>
      <c r="I15" s="1">
        <v>2.7</v>
      </c>
      <c r="J15" s="6">
        <v>24780.545699999999</v>
      </c>
      <c r="L15" s="1" t="s">
        <v>57</v>
      </c>
      <c r="M15">
        <f>(E26-E15)</f>
        <v>908.64630000000034</v>
      </c>
      <c r="N15">
        <f>(J26-J15)</f>
        <v>991.81310000000303</v>
      </c>
      <c r="O15">
        <f>(N15-M15)/J26</f>
        <v>3.2269766475547705E-3</v>
      </c>
      <c r="R15" s="1" t="s">
        <v>57</v>
      </c>
      <c r="S15">
        <f t="shared" si="0"/>
        <v>3.2269766475547705E-3</v>
      </c>
      <c r="T15">
        <f>O37</f>
        <v>-4.4799705097632619E-4</v>
      </c>
      <c r="U15">
        <f>O59</f>
        <v>4.2859455871130289E-4</v>
      </c>
      <c r="V15">
        <f>O81</f>
        <v>7.4451016724183419E-4</v>
      </c>
      <c r="W15">
        <f>O103</f>
        <v>-2.5996926733956082E-3</v>
      </c>
      <c r="X15">
        <f>O125</f>
        <v>7.0410681989863577E-4</v>
      </c>
      <c r="Y15">
        <f>O147</f>
        <v>-2.1779790531151585E-4</v>
      </c>
    </row>
    <row r="16" spans="1:25" ht="24">
      <c r="B16" s="5">
        <v>3</v>
      </c>
      <c r="C16" s="1" t="s">
        <v>58</v>
      </c>
      <c r="D16" s="1">
        <v>3.28</v>
      </c>
      <c r="E16" s="6">
        <v>30424.011600000002</v>
      </c>
      <c r="F16" s="12"/>
      <c r="G16" s="5">
        <v>3</v>
      </c>
      <c r="H16" s="1" t="s">
        <v>58</v>
      </c>
      <c r="I16" s="1">
        <v>3.36</v>
      </c>
      <c r="J16" s="6">
        <v>30798.850900000001</v>
      </c>
      <c r="L16" s="1" t="s">
        <v>58</v>
      </c>
      <c r="M16">
        <f>(E27-E16)</f>
        <v>277.97449999999662</v>
      </c>
      <c r="N16">
        <f>(J27-J16)</f>
        <v>196.19049999999697</v>
      </c>
      <c r="O16">
        <f>(N16-M16)/J27</f>
        <v>-2.6386156077210354E-3</v>
      </c>
      <c r="R16" s="1" t="s">
        <v>58</v>
      </c>
      <c r="S16">
        <f t="shared" si="0"/>
        <v>-2.6386156077210354E-3</v>
      </c>
      <c r="T16">
        <f>O38</f>
        <v>-1.8364836301888435E-3</v>
      </c>
      <c r="U16">
        <f>O60</f>
        <v>2.2294271820480485E-3</v>
      </c>
      <c r="V16">
        <f>O82</f>
        <v>1.5152449750190484E-3</v>
      </c>
      <c r="W16">
        <f>O104</f>
        <v>-8.7859976058050465E-5</v>
      </c>
      <c r="X16">
        <f>O126</f>
        <v>-8.7052522565576226E-5</v>
      </c>
      <c r="Y16">
        <f>O148</f>
        <v>8.378626676995174E-4</v>
      </c>
    </row>
    <row r="17" spans="2:25" ht="24">
      <c r="B17" s="5">
        <v>4</v>
      </c>
      <c r="C17" s="1" t="s">
        <v>66</v>
      </c>
      <c r="D17" s="1">
        <v>15.77</v>
      </c>
      <c r="E17" s="6">
        <v>146076.57870000001</v>
      </c>
      <c r="F17" s="12"/>
      <c r="G17" s="5">
        <v>4</v>
      </c>
      <c r="H17" s="1" t="s">
        <v>66</v>
      </c>
      <c r="I17" s="1">
        <v>16.05</v>
      </c>
      <c r="J17" s="6">
        <v>147071.8364</v>
      </c>
      <c r="L17" s="1" t="s">
        <v>66</v>
      </c>
      <c r="M17">
        <f>(E28-E17)</f>
        <v>900.53649999998743</v>
      </c>
      <c r="N17">
        <f>(J28-J17)</f>
        <v>758.23499999998603</v>
      </c>
      <c r="O17">
        <f>(N17-M17)/J28</f>
        <v>-9.6260184854379642E-4</v>
      </c>
      <c r="R17" s="1" t="s">
        <v>66</v>
      </c>
      <c r="S17">
        <f t="shared" si="0"/>
        <v>-9.6260184854379642E-4</v>
      </c>
      <c r="T17">
        <f>O39</f>
        <v>-2.0207691627854691E-4</v>
      </c>
      <c r="U17">
        <f>O61</f>
        <v>1.0327009907578301E-3</v>
      </c>
      <c r="V17">
        <f>O83</f>
        <v>2.6477710289038843E-5</v>
      </c>
      <c r="W17">
        <f>O105</f>
        <v>-1.6119307741730102E-4</v>
      </c>
      <c r="X17">
        <f>O127</f>
        <v>1.9266090374196504E-4</v>
      </c>
      <c r="Y17">
        <f>O149</f>
        <v>1.9478979194022248E-5</v>
      </c>
    </row>
    <row r="18" spans="2:25" ht="24">
      <c r="B18" s="5">
        <v>5</v>
      </c>
      <c r="C18" s="1" t="s">
        <v>67</v>
      </c>
      <c r="D18" s="1">
        <v>22.03</v>
      </c>
      <c r="E18" s="6">
        <v>204112.3156</v>
      </c>
      <c r="F18" s="12"/>
      <c r="G18" s="5">
        <v>5</v>
      </c>
      <c r="H18" s="1" t="s">
        <v>67</v>
      </c>
      <c r="I18" s="1">
        <v>22.46</v>
      </c>
      <c r="J18" s="6">
        <v>205786.79939999999</v>
      </c>
      <c r="L18" s="1" t="s">
        <v>67</v>
      </c>
      <c r="M18">
        <f>(E29-E18)</f>
        <v>25947.41339999999</v>
      </c>
      <c r="N18">
        <f>(J29-J18)</f>
        <v>26497.274000000005</v>
      </c>
      <c r="O18">
        <f>(N18-M18)/J29</f>
        <v>2.3671902767657188E-3</v>
      </c>
      <c r="R18" s="1" t="s">
        <v>67</v>
      </c>
      <c r="S18">
        <f t="shared" si="0"/>
        <v>2.3671902767657188E-3</v>
      </c>
      <c r="T18">
        <f>O40</f>
        <v>4.0495608263987253E-4</v>
      </c>
      <c r="U18">
        <f>O62</f>
        <v>-7.7556666226203232E-4</v>
      </c>
      <c r="V18">
        <f>O84</f>
        <v>9.5781203529696687E-5</v>
      </c>
      <c r="W18">
        <f>O106</f>
        <v>3.5512874119128339E-4</v>
      </c>
      <c r="X18">
        <f>O128</f>
        <v>1.3218947157009141E-4</v>
      </c>
      <c r="Y18">
        <f>O150</f>
        <v>-2.5054541093838951E-4</v>
      </c>
    </row>
    <row r="19" spans="2:25" ht="24">
      <c r="B19" s="5">
        <v>6</v>
      </c>
      <c r="C19" s="1" t="s">
        <v>68</v>
      </c>
      <c r="D19" s="1">
        <v>2.04</v>
      </c>
      <c r="E19" s="6">
        <v>18897.317800000001</v>
      </c>
      <c r="F19" s="12"/>
      <c r="G19" s="5">
        <v>6</v>
      </c>
      <c r="H19" s="1" t="s">
        <v>68</v>
      </c>
      <c r="I19" s="1">
        <v>2.06</v>
      </c>
      <c r="J19" s="6">
        <v>18874.260999999999</v>
      </c>
      <c r="L19" s="1" t="s">
        <v>68</v>
      </c>
      <c r="M19">
        <f t="shared" ref="M19:M22" si="1">(E30-E19)</f>
        <v>5934.1597000000002</v>
      </c>
      <c r="N19">
        <f t="shared" ref="N19:N22" si="2">(J30-J19)</f>
        <v>6114.0591000000022</v>
      </c>
      <c r="O19">
        <f t="shared" ref="O19:O22" si="3">(N19-M19)/J30</f>
        <v>7.1993395026183479E-3</v>
      </c>
      <c r="R19" s="1" t="s">
        <v>68</v>
      </c>
      <c r="S19">
        <f t="shared" si="0"/>
        <v>7.1993395026183479E-3</v>
      </c>
      <c r="T19">
        <f t="shared" ref="T19:T22" si="4">O41</f>
        <v>3.1451823842572856E-3</v>
      </c>
      <c r="U19">
        <f t="shared" ref="U19:U22" si="5">O63</f>
        <v>-4.3493159930792493E-3</v>
      </c>
      <c r="V19">
        <f t="shared" ref="V19:V22" si="6">O85</f>
        <v>-3.3153514446762544E-3</v>
      </c>
      <c r="W19">
        <f t="shared" ref="W19:W22" si="7">O107</f>
        <v>-2.461771850434169E-3</v>
      </c>
      <c r="X19">
        <f t="shared" ref="X19:X22" si="8">O129</f>
        <v>-3.8281861914876286E-3</v>
      </c>
      <c r="Y19">
        <f t="shared" ref="Y19:Y22" si="9">O151</f>
        <v>1.0906361010838868E-3</v>
      </c>
    </row>
    <row r="20" spans="2:25" ht="24">
      <c r="B20" s="5">
        <v>7</v>
      </c>
      <c r="C20" s="1" t="s">
        <v>69</v>
      </c>
      <c r="D20" s="1">
        <v>3.76</v>
      </c>
      <c r="E20" s="6">
        <v>34792.427900000002</v>
      </c>
      <c r="F20" s="12"/>
      <c r="G20" s="5">
        <v>7</v>
      </c>
      <c r="H20" s="1" t="s">
        <v>69</v>
      </c>
      <c r="I20" s="1">
        <v>3.79</v>
      </c>
      <c r="J20" s="6">
        <v>34717.924599999998</v>
      </c>
      <c r="L20" s="1" t="s">
        <v>69</v>
      </c>
      <c r="M20">
        <f t="shared" si="1"/>
        <v>11722.707799999996</v>
      </c>
      <c r="N20">
        <f>(J31-J20)</f>
        <v>11965.477400000003</v>
      </c>
      <c r="O20">
        <f t="shared" si="3"/>
        <v>5.2003407977851933E-3</v>
      </c>
      <c r="R20" s="1" t="s">
        <v>69</v>
      </c>
      <c r="S20">
        <f t="shared" si="0"/>
        <v>5.2003407977851933E-3</v>
      </c>
      <c r="T20">
        <f t="shared" si="4"/>
        <v>2.7800230383572934E-3</v>
      </c>
      <c r="U20">
        <f t="shared" si="5"/>
        <v>-1.3817294775623969E-3</v>
      </c>
      <c r="V20">
        <f t="shared" si="6"/>
        <v>-2.2180656211344238E-3</v>
      </c>
      <c r="W20">
        <f t="shared" si="7"/>
        <v>-1.4655969592853233E-3</v>
      </c>
      <c r="X20">
        <f t="shared" si="8"/>
        <v>-5.6413830485951789E-4</v>
      </c>
      <c r="Y20">
        <f t="shared" si="9"/>
        <v>5.0084759969430193E-4</v>
      </c>
    </row>
    <row r="21" spans="2:25" ht="24">
      <c r="B21" s="5">
        <v>8</v>
      </c>
      <c r="C21" s="1" t="s">
        <v>70</v>
      </c>
      <c r="D21" s="1">
        <v>1.01</v>
      </c>
      <c r="E21" s="6">
        <v>9399.5018999999993</v>
      </c>
      <c r="F21" s="12"/>
      <c r="G21" s="5">
        <v>8</v>
      </c>
      <c r="H21" s="1" t="s">
        <v>70</v>
      </c>
      <c r="I21" s="1">
        <v>1.02</v>
      </c>
      <c r="J21" s="6">
        <v>9322.3392000000003</v>
      </c>
      <c r="L21" s="1" t="s">
        <v>70</v>
      </c>
      <c r="M21">
        <f t="shared" si="1"/>
        <v>2864.3117000000002</v>
      </c>
      <c r="N21">
        <f t="shared" si="2"/>
        <v>2916.2732999999989</v>
      </c>
      <c r="O21">
        <f t="shared" si="3"/>
        <v>4.2457100427028575E-3</v>
      </c>
      <c r="R21" s="1" t="s">
        <v>70</v>
      </c>
      <c r="S21">
        <f t="shared" si="0"/>
        <v>4.2457100427028575E-3</v>
      </c>
      <c r="T21">
        <f t="shared" si="4"/>
        <v>1.614737841957008E-3</v>
      </c>
      <c r="U21">
        <f t="shared" si="5"/>
        <v>-1.7794940419104427E-3</v>
      </c>
      <c r="V21">
        <f t="shared" si="6"/>
        <v>-2.624062172692608E-3</v>
      </c>
      <c r="W21">
        <f t="shared" si="7"/>
        <v>-2.8119348590954327E-3</v>
      </c>
      <c r="X21">
        <f t="shared" si="8"/>
        <v>-2.1840351459353311E-3</v>
      </c>
      <c r="Y21">
        <f t="shared" si="9"/>
        <v>8.7783003465214228E-4</v>
      </c>
    </row>
    <row r="22" spans="2:25" ht="24">
      <c r="B22" s="7">
        <v>9</v>
      </c>
      <c r="C22" s="8" t="s">
        <v>60</v>
      </c>
      <c r="D22" s="8">
        <v>2.59</v>
      </c>
      <c r="E22" s="9">
        <v>23956.845600000001</v>
      </c>
      <c r="F22" s="12"/>
      <c r="G22" s="7">
        <v>9</v>
      </c>
      <c r="H22" s="8" t="s">
        <v>60</v>
      </c>
      <c r="I22" s="8">
        <v>2.6</v>
      </c>
      <c r="J22" s="9">
        <v>23805.793799999999</v>
      </c>
      <c r="L22" s="8" t="s">
        <v>60</v>
      </c>
      <c r="M22">
        <f t="shared" si="1"/>
        <v>3928.3142999999982</v>
      </c>
      <c r="N22">
        <f t="shared" si="2"/>
        <v>4031.7199000000001</v>
      </c>
      <c r="O22">
        <f t="shared" si="3"/>
        <v>3.7146133492518721E-3</v>
      </c>
      <c r="R22" s="8" t="s">
        <v>60</v>
      </c>
      <c r="S22">
        <f t="shared" si="0"/>
        <v>3.7146133492518721E-3</v>
      </c>
      <c r="T22">
        <f t="shared" si="4"/>
        <v>2.7070904138023623E-3</v>
      </c>
      <c r="U22">
        <f t="shared" si="5"/>
        <v>-2.2584885959986406E-4</v>
      </c>
      <c r="V22">
        <f t="shared" si="6"/>
        <v>-2.0002250007126209E-3</v>
      </c>
      <c r="W22">
        <f t="shared" si="7"/>
        <v>-1.2103198651110399E-3</v>
      </c>
      <c r="X22">
        <f t="shared" si="8"/>
        <v>-1.4968346687745432E-3</v>
      </c>
      <c r="Y22">
        <f t="shared" si="9"/>
        <v>7.2426139084541736E-5</v>
      </c>
    </row>
    <row r="23" spans="2:25">
      <c r="B23">
        <v>0.25</v>
      </c>
      <c r="C23" s="10" t="s">
        <v>5</v>
      </c>
      <c r="D23" s="10" t="s">
        <v>4</v>
      </c>
      <c r="E23" s="10"/>
      <c r="F23" s="10"/>
      <c r="G23">
        <v>0.25</v>
      </c>
      <c r="H23" s="10" t="s">
        <v>5</v>
      </c>
      <c r="I23" s="10" t="s">
        <v>6</v>
      </c>
      <c r="J23" s="10"/>
    </row>
    <row r="24" spans="2:25">
      <c r="B24" s="2"/>
      <c r="C24" s="3" t="s">
        <v>0</v>
      </c>
      <c r="D24" s="3" t="s">
        <v>1</v>
      </c>
      <c r="E24" s="4" t="s">
        <v>2</v>
      </c>
      <c r="G24" s="2"/>
      <c r="H24" s="3" t="s">
        <v>0</v>
      </c>
      <c r="I24" s="3" t="s">
        <v>1</v>
      </c>
      <c r="J24" s="4" t="s">
        <v>2</v>
      </c>
    </row>
    <row r="25" spans="2:25" ht="24">
      <c r="B25" s="5">
        <v>1</v>
      </c>
      <c r="C25" s="1" t="s">
        <v>56</v>
      </c>
      <c r="D25" s="1">
        <v>3.02</v>
      </c>
      <c r="E25" s="6">
        <v>36535.0844</v>
      </c>
      <c r="G25" s="5">
        <v>1</v>
      </c>
      <c r="H25" s="1" t="s">
        <v>56</v>
      </c>
      <c r="I25" s="1">
        <v>3.03</v>
      </c>
      <c r="J25" s="6">
        <v>37026.898699999998</v>
      </c>
    </row>
    <row r="26" spans="2:25" ht="24">
      <c r="B26" s="5">
        <v>2</v>
      </c>
      <c r="C26" s="1" t="s">
        <v>57</v>
      </c>
      <c r="D26" s="1">
        <v>2.12</v>
      </c>
      <c r="E26" s="6">
        <v>25712.028699999999</v>
      </c>
      <c r="G26" s="5">
        <v>2</v>
      </c>
      <c r="H26" s="1" t="s">
        <v>57</v>
      </c>
      <c r="I26" s="1">
        <v>2.11</v>
      </c>
      <c r="J26" s="6">
        <v>25772.358800000002</v>
      </c>
    </row>
    <row r="27" spans="2:25" ht="24">
      <c r="B27" s="5">
        <v>3</v>
      </c>
      <c r="C27" s="1" t="s">
        <v>58</v>
      </c>
      <c r="D27" s="1">
        <v>2.5299999999999998</v>
      </c>
      <c r="E27" s="6">
        <v>30701.986099999998</v>
      </c>
      <c r="G27" s="5">
        <v>3</v>
      </c>
      <c r="H27" s="1" t="s">
        <v>58</v>
      </c>
      <c r="I27" s="1">
        <v>2.54</v>
      </c>
      <c r="J27" s="6">
        <v>30995.041399999998</v>
      </c>
    </row>
    <row r="28" spans="2:25" ht="24">
      <c r="B28" s="5">
        <v>4</v>
      </c>
      <c r="C28" s="1" t="s">
        <v>66</v>
      </c>
      <c r="D28" s="1">
        <v>12.13</v>
      </c>
      <c r="E28" s="6">
        <v>146977.1152</v>
      </c>
      <c r="G28" s="5">
        <v>4</v>
      </c>
      <c r="H28" s="1" t="s">
        <v>66</v>
      </c>
      <c r="I28" s="1">
        <v>12.12</v>
      </c>
      <c r="J28" s="6">
        <v>147830.07139999999</v>
      </c>
    </row>
    <row r="29" spans="2:25" ht="24">
      <c r="B29" s="5">
        <v>5</v>
      </c>
      <c r="C29" s="1" t="s">
        <v>67</v>
      </c>
      <c r="D29" s="1">
        <v>18.989999999999998</v>
      </c>
      <c r="E29" s="6">
        <v>230059.72899999999</v>
      </c>
      <c r="G29" s="5">
        <v>5</v>
      </c>
      <c r="H29" s="1" t="s">
        <v>67</v>
      </c>
      <c r="I29" s="1">
        <v>19.04</v>
      </c>
      <c r="J29" s="6">
        <v>232284.07339999999</v>
      </c>
    </row>
    <row r="30" spans="2:25" ht="24">
      <c r="B30" s="5">
        <v>6</v>
      </c>
      <c r="C30" s="1" t="s">
        <v>68</v>
      </c>
      <c r="D30" s="1">
        <v>2.0499999999999998</v>
      </c>
      <c r="E30" s="6">
        <v>24831.477500000001</v>
      </c>
      <c r="G30" s="5">
        <v>6</v>
      </c>
      <c r="H30" s="1" t="s">
        <v>68</v>
      </c>
      <c r="I30" s="1">
        <v>2.0499999999999998</v>
      </c>
      <c r="J30" s="6">
        <v>24988.320100000001</v>
      </c>
    </row>
    <row r="31" spans="2:25" ht="24">
      <c r="B31" s="5">
        <v>7</v>
      </c>
      <c r="C31" s="1" t="s">
        <v>69</v>
      </c>
      <c r="D31" s="1">
        <v>3.84</v>
      </c>
      <c r="E31" s="6">
        <v>46515.135699999999</v>
      </c>
      <c r="G31" s="5">
        <v>7</v>
      </c>
      <c r="H31" s="1" t="s">
        <v>69</v>
      </c>
      <c r="I31" s="1">
        <v>3.83</v>
      </c>
      <c r="J31" s="6">
        <v>46683.402000000002</v>
      </c>
    </row>
    <row r="32" spans="2:25" ht="24">
      <c r="B32" s="5">
        <v>8</v>
      </c>
      <c r="C32" s="1" t="s">
        <v>70</v>
      </c>
      <c r="D32" s="1">
        <v>1.01</v>
      </c>
      <c r="E32" s="6">
        <v>12263.813599999999</v>
      </c>
      <c r="G32" s="5">
        <v>8</v>
      </c>
      <c r="H32" s="1" t="s">
        <v>70</v>
      </c>
      <c r="I32" s="1">
        <v>1</v>
      </c>
      <c r="J32" s="6">
        <v>12238.612499999999</v>
      </c>
    </row>
    <row r="33" spans="2:15" ht="24">
      <c r="B33" s="7">
        <v>9</v>
      </c>
      <c r="C33" s="8" t="s">
        <v>60</v>
      </c>
      <c r="D33" s="8">
        <v>2.2999999999999998</v>
      </c>
      <c r="E33" s="9">
        <v>27885.159899999999</v>
      </c>
      <c r="G33" s="7">
        <v>9</v>
      </c>
      <c r="H33" s="8" t="s">
        <v>60</v>
      </c>
      <c r="I33" s="8">
        <v>2.2799999999999998</v>
      </c>
      <c r="J33" s="9">
        <v>27837.5137</v>
      </c>
    </row>
    <row r="34" spans="2:15">
      <c r="B34">
        <v>0.5</v>
      </c>
      <c r="C34" s="10" t="s">
        <v>3</v>
      </c>
      <c r="D34" s="10" t="s">
        <v>4</v>
      </c>
      <c r="G34">
        <v>0.5</v>
      </c>
      <c r="H34" s="10" t="s">
        <v>3</v>
      </c>
      <c r="I34" s="10" t="s">
        <v>6</v>
      </c>
    </row>
    <row r="35" spans="2:15">
      <c r="B35" s="2"/>
      <c r="C35" s="3" t="s">
        <v>0</v>
      </c>
      <c r="D35" s="3" t="s">
        <v>1</v>
      </c>
      <c r="E35" s="4" t="s">
        <v>2</v>
      </c>
      <c r="G35" s="2"/>
      <c r="H35" s="3" t="s">
        <v>0</v>
      </c>
      <c r="I35" s="3" t="s">
        <v>1</v>
      </c>
      <c r="J35" s="4" t="s">
        <v>2</v>
      </c>
      <c r="L35" s="14" t="s">
        <v>37</v>
      </c>
      <c r="M35" t="s">
        <v>4</v>
      </c>
      <c r="N35" t="s">
        <v>6</v>
      </c>
      <c r="O35" t="s">
        <v>36</v>
      </c>
    </row>
    <row r="36" spans="2:15" ht="24">
      <c r="B36" s="5">
        <v>1</v>
      </c>
      <c r="C36" s="1" t="s">
        <v>56</v>
      </c>
      <c r="D36" s="1">
        <v>4.41</v>
      </c>
      <c r="E36" s="6">
        <v>35126.156000000003</v>
      </c>
      <c r="G36" s="5">
        <v>1</v>
      </c>
      <c r="H36" s="1" t="s">
        <v>56</v>
      </c>
      <c r="I36" s="1">
        <v>4.53</v>
      </c>
      <c r="J36" s="6">
        <v>35642.540800000002</v>
      </c>
      <c r="L36" s="1" t="s">
        <v>56</v>
      </c>
      <c r="M36">
        <f t="shared" ref="M36:M41" si="10">(E47-E36)</f>
        <v>14.198399999993853</v>
      </c>
      <c r="N36">
        <f t="shared" ref="N36:N42" si="11">(J47-J36)</f>
        <v>-71.174100000003818</v>
      </c>
      <c r="O36">
        <f>(N36-M36)/J47</f>
        <v>-2.4000342949993449E-3</v>
      </c>
    </row>
    <row r="37" spans="2:15" ht="24">
      <c r="B37" s="5">
        <v>2</v>
      </c>
      <c r="C37" s="1" t="s">
        <v>57</v>
      </c>
      <c r="D37" s="1">
        <v>2.93</v>
      </c>
      <c r="E37" s="6">
        <v>23325.145</v>
      </c>
      <c r="G37" s="5">
        <v>2</v>
      </c>
      <c r="H37" s="1" t="s">
        <v>57</v>
      </c>
      <c r="I37" s="1">
        <v>2.97</v>
      </c>
      <c r="J37" s="6">
        <v>23359.598600000001</v>
      </c>
      <c r="L37" s="1" t="s">
        <v>57</v>
      </c>
      <c r="M37">
        <f t="shared" si="10"/>
        <v>-30.24829999999929</v>
      </c>
      <c r="N37">
        <f t="shared" si="11"/>
        <v>-40.695100000000821</v>
      </c>
      <c r="O37">
        <f>(N37-M37)/J48</f>
        <v>-4.4799705097632619E-4</v>
      </c>
    </row>
    <row r="38" spans="2:15" ht="24">
      <c r="B38" s="5">
        <v>3</v>
      </c>
      <c r="C38" s="1" t="s">
        <v>58</v>
      </c>
      <c r="D38" s="1">
        <v>3.82</v>
      </c>
      <c r="E38" s="6">
        <v>30468.3897</v>
      </c>
      <c r="G38" s="5">
        <v>3</v>
      </c>
      <c r="H38" s="1" t="s">
        <v>58</v>
      </c>
      <c r="I38" s="1">
        <v>3.91</v>
      </c>
      <c r="J38" s="6">
        <v>30736.381099999999</v>
      </c>
      <c r="L38" s="1" t="s">
        <v>58</v>
      </c>
      <c r="M38">
        <f t="shared" si="10"/>
        <v>6.5532999999995809</v>
      </c>
      <c r="N38">
        <f t="shared" si="11"/>
        <v>-49.802099999997154</v>
      </c>
      <c r="O38">
        <f>(N38-M38)/J49</f>
        <v>-1.8364836301888435E-3</v>
      </c>
    </row>
    <row r="39" spans="2:15" ht="24">
      <c r="B39" s="5">
        <v>4</v>
      </c>
      <c r="C39" s="1" t="s">
        <v>66</v>
      </c>
      <c r="D39" s="1">
        <v>18.23</v>
      </c>
      <c r="E39" s="6">
        <v>145204.8481</v>
      </c>
      <c r="G39" s="5">
        <v>4</v>
      </c>
      <c r="H39" s="1" t="s">
        <v>66</v>
      </c>
      <c r="I39" s="1">
        <v>18.559999999999999</v>
      </c>
      <c r="J39" s="6">
        <v>146056.95060000001</v>
      </c>
      <c r="L39" s="1" t="s">
        <v>66</v>
      </c>
      <c r="M39">
        <f t="shared" si="10"/>
        <v>6.0626000000047497</v>
      </c>
      <c r="N39">
        <f t="shared" si="11"/>
        <v>-23.447400000004563</v>
      </c>
      <c r="O39">
        <f>(N39-M39)/J50</f>
        <v>-2.0207691627854691E-4</v>
      </c>
    </row>
    <row r="40" spans="2:15" ht="24">
      <c r="B40" s="5">
        <v>5</v>
      </c>
      <c r="C40" s="1" t="s">
        <v>67</v>
      </c>
      <c r="D40" s="1">
        <v>23.15</v>
      </c>
      <c r="E40" s="6">
        <v>184428.81450000001</v>
      </c>
      <c r="G40" s="5">
        <v>5</v>
      </c>
      <c r="H40" s="1" t="s">
        <v>67</v>
      </c>
      <c r="I40" s="1">
        <v>23.55</v>
      </c>
      <c r="J40" s="6">
        <v>185312.421</v>
      </c>
      <c r="L40" s="1" t="s">
        <v>67</v>
      </c>
      <c r="M40">
        <f t="shared" si="10"/>
        <v>-85.884799999999814</v>
      </c>
      <c r="N40">
        <f t="shared" si="11"/>
        <v>-10.845800000010058</v>
      </c>
      <c r="O40">
        <f>(N40-M40)/J51</f>
        <v>4.0495608263987253E-4</v>
      </c>
    </row>
    <row r="41" spans="2:15" ht="24">
      <c r="B41" s="5">
        <v>6</v>
      </c>
      <c r="C41" s="1" t="s">
        <v>68</v>
      </c>
      <c r="D41" s="1">
        <v>2.06</v>
      </c>
      <c r="E41" s="6">
        <v>16382.3891</v>
      </c>
      <c r="G41" s="5">
        <v>6</v>
      </c>
      <c r="H41" s="1" t="s">
        <v>68</v>
      </c>
      <c r="I41" s="1">
        <v>2.0699999999999998</v>
      </c>
      <c r="J41" s="6">
        <v>16269.403</v>
      </c>
      <c r="L41" s="1" t="s">
        <v>68</v>
      </c>
      <c r="M41">
        <f t="shared" si="10"/>
        <v>-5.0671000000002095</v>
      </c>
      <c r="N41">
        <f t="shared" si="11"/>
        <v>46.248599999998987</v>
      </c>
      <c r="O41">
        <f t="shared" ref="O41:O44" si="12">(N41-M41)/J52</f>
        <v>3.1451823842572856E-3</v>
      </c>
    </row>
    <row r="42" spans="2:15" ht="24">
      <c r="B42" s="5">
        <v>7</v>
      </c>
      <c r="C42" s="1" t="s">
        <v>69</v>
      </c>
      <c r="D42" s="1">
        <v>3.75</v>
      </c>
      <c r="E42" s="6">
        <v>29846.062399999999</v>
      </c>
      <c r="G42" s="5">
        <v>7</v>
      </c>
      <c r="H42" s="1" t="s">
        <v>69</v>
      </c>
      <c r="I42" s="1">
        <v>3.76</v>
      </c>
      <c r="J42" s="6">
        <v>29598.307199999999</v>
      </c>
      <c r="L42" s="1" t="s">
        <v>69</v>
      </c>
      <c r="M42">
        <f t="shared" ref="M42:M44" si="13">(E53-E42)</f>
        <v>-39.014999999999418</v>
      </c>
      <c r="N42">
        <f t="shared" si="11"/>
        <v>43.389600000002247</v>
      </c>
      <c r="O42">
        <f t="shared" si="12"/>
        <v>2.7800230383572934E-3</v>
      </c>
    </row>
    <row r="43" spans="2:15" ht="24">
      <c r="B43" s="5">
        <v>8</v>
      </c>
      <c r="C43" s="1" t="s">
        <v>70</v>
      </c>
      <c r="D43" s="1">
        <v>1.02</v>
      </c>
      <c r="E43" s="6">
        <v>8092.1058000000003</v>
      </c>
      <c r="G43" s="5">
        <v>8</v>
      </c>
      <c r="H43" s="1" t="s">
        <v>70</v>
      </c>
      <c r="I43" s="1">
        <v>1.01</v>
      </c>
      <c r="J43" s="6">
        <v>7963.8202000000001</v>
      </c>
      <c r="L43" s="1" t="s">
        <v>70</v>
      </c>
      <c r="M43">
        <f t="shared" si="13"/>
        <v>-6.6653000000005704</v>
      </c>
      <c r="N43">
        <f t="shared" ref="N43:N44" si="14">(J54-J43)</f>
        <v>6.2042000000001281</v>
      </c>
      <c r="O43">
        <f t="shared" si="12"/>
        <v>1.614737841957008E-3</v>
      </c>
    </row>
    <row r="44" spans="2:15" ht="24">
      <c r="B44" s="7">
        <v>9</v>
      </c>
      <c r="C44" s="8" t="s">
        <v>60</v>
      </c>
      <c r="D44" s="8">
        <v>2.64</v>
      </c>
      <c r="E44" s="9">
        <v>21053.79</v>
      </c>
      <c r="G44" s="7">
        <v>9</v>
      </c>
      <c r="H44" s="8" t="s">
        <v>60</v>
      </c>
      <c r="I44" s="8">
        <v>2.65</v>
      </c>
      <c r="J44" s="9">
        <v>20818.356299999999</v>
      </c>
      <c r="L44" s="8" t="s">
        <v>60</v>
      </c>
      <c r="M44">
        <f t="shared" si="13"/>
        <v>-29.527600000001257</v>
      </c>
      <c r="N44">
        <f t="shared" si="14"/>
        <v>26.902399999999034</v>
      </c>
      <c r="O44">
        <f t="shared" si="12"/>
        <v>2.7070904138023623E-3</v>
      </c>
    </row>
    <row r="45" spans="2:15">
      <c r="B45">
        <v>0.5</v>
      </c>
      <c r="C45" s="10" t="s">
        <v>5</v>
      </c>
      <c r="D45" s="10" t="s">
        <v>4</v>
      </c>
      <c r="G45">
        <v>0.5</v>
      </c>
      <c r="H45" s="10" t="s">
        <v>5</v>
      </c>
      <c r="I45" s="10" t="s">
        <v>6</v>
      </c>
    </row>
    <row r="46" spans="2:15">
      <c r="B46" s="2"/>
      <c r="C46" s="3" t="s">
        <v>0</v>
      </c>
      <c r="D46" s="3" t="s">
        <v>1</v>
      </c>
      <c r="E46" s="4" t="s">
        <v>2</v>
      </c>
      <c r="G46" s="2"/>
      <c r="H46" s="3" t="s">
        <v>0</v>
      </c>
      <c r="I46" s="3" t="s">
        <v>1</v>
      </c>
      <c r="J46" s="4" t="s">
        <v>2</v>
      </c>
    </row>
    <row r="47" spans="2:15" ht="24">
      <c r="B47" s="5">
        <v>1</v>
      </c>
      <c r="C47" s="1" t="s">
        <v>56</v>
      </c>
      <c r="D47" s="1">
        <v>4.41</v>
      </c>
      <c r="E47" s="6">
        <v>35140.354399999997</v>
      </c>
      <c r="G47" s="5">
        <v>1</v>
      </c>
      <c r="H47" s="1" t="s">
        <v>56</v>
      </c>
      <c r="I47" s="1">
        <v>4.5199999999999996</v>
      </c>
      <c r="J47" s="6">
        <v>35571.366699999999</v>
      </c>
    </row>
    <row r="48" spans="2:15" ht="24">
      <c r="B48" s="5">
        <v>2</v>
      </c>
      <c r="C48" s="1" t="s">
        <v>57</v>
      </c>
      <c r="D48" s="1">
        <v>2.93</v>
      </c>
      <c r="E48" s="6">
        <v>23294.896700000001</v>
      </c>
      <c r="G48" s="5">
        <v>2</v>
      </c>
      <c r="H48" s="1" t="s">
        <v>57</v>
      </c>
      <c r="I48" s="1">
        <v>2.96</v>
      </c>
      <c r="J48" s="6">
        <v>23318.9035</v>
      </c>
    </row>
    <row r="49" spans="2:15" ht="24">
      <c r="B49" s="5">
        <v>3</v>
      </c>
      <c r="C49" s="1" t="s">
        <v>58</v>
      </c>
      <c r="D49" s="1">
        <v>3.83</v>
      </c>
      <c r="E49" s="6">
        <v>30474.942999999999</v>
      </c>
      <c r="G49" s="5">
        <v>3</v>
      </c>
      <c r="H49" s="1" t="s">
        <v>58</v>
      </c>
      <c r="I49" s="1">
        <v>3.9</v>
      </c>
      <c r="J49" s="6">
        <v>30686.579000000002</v>
      </c>
    </row>
    <row r="50" spans="2:15" ht="24">
      <c r="B50" s="5">
        <v>4</v>
      </c>
      <c r="C50" s="1" t="s">
        <v>66</v>
      </c>
      <c r="D50" s="1">
        <v>18.23</v>
      </c>
      <c r="E50" s="6">
        <v>145210.91070000001</v>
      </c>
      <c r="G50" s="5">
        <v>4</v>
      </c>
      <c r="H50" s="1" t="s">
        <v>66</v>
      </c>
      <c r="I50" s="1">
        <v>18.559999999999999</v>
      </c>
      <c r="J50" s="6">
        <v>146033.50320000001</v>
      </c>
    </row>
    <row r="51" spans="2:15" ht="24">
      <c r="B51" s="5">
        <v>5</v>
      </c>
      <c r="C51" s="1" t="s">
        <v>67</v>
      </c>
      <c r="D51" s="1">
        <v>23.15</v>
      </c>
      <c r="E51" s="6">
        <v>184342.92970000001</v>
      </c>
      <c r="G51" s="5">
        <v>5</v>
      </c>
      <c r="H51" s="1" t="s">
        <v>67</v>
      </c>
      <c r="I51" s="1">
        <v>23.55</v>
      </c>
      <c r="J51" s="6">
        <v>185301.57519999999</v>
      </c>
    </row>
    <row r="52" spans="2:15" ht="24">
      <c r="B52" s="5">
        <v>6</v>
      </c>
      <c r="C52" s="1" t="s">
        <v>68</v>
      </c>
      <c r="D52" s="1">
        <v>2.06</v>
      </c>
      <c r="E52" s="6">
        <v>16377.322</v>
      </c>
      <c r="G52" s="5">
        <v>6</v>
      </c>
      <c r="H52" s="1" t="s">
        <v>68</v>
      </c>
      <c r="I52" s="1">
        <v>2.0699999999999998</v>
      </c>
      <c r="J52" s="6">
        <v>16315.651599999999</v>
      </c>
    </row>
    <row r="53" spans="2:15" ht="24">
      <c r="B53" s="5">
        <v>7</v>
      </c>
      <c r="C53" s="1" t="s">
        <v>69</v>
      </c>
      <c r="D53" s="1">
        <v>3.74</v>
      </c>
      <c r="E53" s="6">
        <v>29807.047399999999</v>
      </c>
      <c r="G53" s="5">
        <v>7</v>
      </c>
      <c r="H53" s="1" t="s">
        <v>69</v>
      </c>
      <c r="I53" s="1">
        <v>3.77</v>
      </c>
      <c r="J53" s="6">
        <v>29641.696800000002</v>
      </c>
    </row>
    <row r="54" spans="2:15" ht="24">
      <c r="B54" s="5">
        <v>8</v>
      </c>
      <c r="C54" s="1" t="s">
        <v>70</v>
      </c>
      <c r="D54" s="1">
        <v>1.02</v>
      </c>
      <c r="E54" s="6">
        <v>8085.4404999999997</v>
      </c>
      <c r="G54" s="5">
        <v>8</v>
      </c>
      <c r="H54" s="1" t="s">
        <v>70</v>
      </c>
      <c r="I54" s="1">
        <v>1.01</v>
      </c>
      <c r="J54" s="6">
        <v>7970.0244000000002</v>
      </c>
    </row>
    <row r="55" spans="2:15" ht="24">
      <c r="B55" s="7">
        <v>9</v>
      </c>
      <c r="C55" s="8" t="s">
        <v>60</v>
      </c>
      <c r="D55" s="8">
        <v>2.64</v>
      </c>
      <c r="E55" s="9">
        <v>21024.2624</v>
      </c>
      <c r="G55" s="7">
        <v>9</v>
      </c>
      <c r="H55" s="8" t="s">
        <v>60</v>
      </c>
      <c r="I55" s="8">
        <v>2.65</v>
      </c>
      <c r="J55" s="9">
        <v>20845.258699999998</v>
      </c>
    </row>
    <row r="56" spans="2:15">
      <c r="B56">
        <v>0.75</v>
      </c>
      <c r="C56" s="10" t="s">
        <v>3</v>
      </c>
      <c r="D56" s="10" t="s">
        <v>4</v>
      </c>
      <c r="G56">
        <v>0.75</v>
      </c>
      <c r="H56" s="10" t="s">
        <v>3</v>
      </c>
      <c r="I56" s="10" t="s">
        <v>6</v>
      </c>
    </row>
    <row r="57" spans="2:15">
      <c r="B57" s="2"/>
      <c r="C57" s="3" t="s">
        <v>0</v>
      </c>
      <c r="D57" s="3" t="s">
        <v>1</v>
      </c>
      <c r="E57" s="4" t="s">
        <v>2</v>
      </c>
      <c r="G57" s="2"/>
      <c r="H57" s="3" t="s">
        <v>0</v>
      </c>
      <c r="I57" s="3" t="s">
        <v>1</v>
      </c>
      <c r="J57" s="4" t="s">
        <v>2</v>
      </c>
      <c r="L57" s="14" t="s">
        <v>37</v>
      </c>
      <c r="M57" t="s">
        <v>4</v>
      </c>
      <c r="N57" t="s">
        <v>6</v>
      </c>
      <c r="O57" t="s">
        <v>36</v>
      </c>
    </row>
    <row r="58" spans="2:15" ht="24">
      <c r="B58" s="5">
        <v>1</v>
      </c>
      <c r="C58" s="1" t="s">
        <v>56</v>
      </c>
      <c r="D58" s="1">
        <v>4.7</v>
      </c>
      <c r="E58" s="6">
        <v>34458.334499999997</v>
      </c>
      <c r="G58" s="5">
        <v>1</v>
      </c>
      <c r="H58" s="1" t="s">
        <v>56</v>
      </c>
      <c r="I58" s="1">
        <v>4.88</v>
      </c>
      <c r="J58" s="6">
        <v>34806.563999999998</v>
      </c>
      <c r="L58" s="1" t="s">
        <v>56</v>
      </c>
      <c r="M58">
        <f>(E69-E58)</f>
        <v>19.898500000002969</v>
      </c>
      <c r="N58">
        <f>(J69-J58)</f>
        <v>55.790500000002794</v>
      </c>
      <c r="O58">
        <f>(N58-M58)/J69</f>
        <v>1.0295345944003817E-3</v>
      </c>
    </row>
    <row r="59" spans="2:15" ht="24">
      <c r="B59" s="5">
        <v>2</v>
      </c>
      <c r="C59" s="1" t="s">
        <v>57</v>
      </c>
      <c r="D59" s="1">
        <v>3</v>
      </c>
      <c r="E59" s="6">
        <v>21997.406599999998</v>
      </c>
      <c r="G59" s="5">
        <v>2</v>
      </c>
      <c r="H59" s="1" t="s">
        <v>57</v>
      </c>
      <c r="I59" s="1">
        <v>3.09</v>
      </c>
      <c r="J59" s="6">
        <v>22029.2762</v>
      </c>
      <c r="L59" s="1" t="s">
        <v>57</v>
      </c>
      <c r="M59">
        <f>(E70-E59)</f>
        <v>4.2533000000003085</v>
      </c>
      <c r="N59">
        <f>(J70-J59)</f>
        <v>13.700799999998708</v>
      </c>
      <c r="O59">
        <f>(N59-M59)/J70</f>
        <v>4.2859455871130289E-4</v>
      </c>
    </row>
    <row r="60" spans="2:15" ht="24">
      <c r="B60" s="5">
        <v>3</v>
      </c>
      <c r="C60" s="1" t="s">
        <v>58</v>
      </c>
      <c r="D60" s="1">
        <v>4.1500000000000004</v>
      </c>
      <c r="E60" s="6">
        <v>30395.719300000001</v>
      </c>
      <c r="G60" s="5">
        <v>3</v>
      </c>
      <c r="H60" s="1" t="s">
        <v>58</v>
      </c>
      <c r="I60" s="1">
        <v>4.29</v>
      </c>
      <c r="J60" s="6">
        <v>30544.1518</v>
      </c>
      <c r="L60" s="1" t="s">
        <v>58</v>
      </c>
      <c r="M60">
        <f>(E71-E60)</f>
        <v>6.1239999999997963</v>
      </c>
      <c r="N60">
        <f>(J71-J60)</f>
        <v>74.385800000000017</v>
      </c>
      <c r="O60">
        <f>(N60-M60)/J71</f>
        <v>2.2294271820480485E-3</v>
      </c>
    </row>
    <row r="61" spans="2:15" ht="24">
      <c r="B61" s="5">
        <v>4</v>
      </c>
      <c r="C61" s="1" t="s">
        <v>66</v>
      </c>
      <c r="D61" s="1">
        <v>19.73</v>
      </c>
      <c r="E61" s="6">
        <v>144485.52660000001</v>
      </c>
      <c r="G61" s="5">
        <v>4</v>
      </c>
      <c r="H61" s="1" t="s">
        <v>66</v>
      </c>
      <c r="I61" s="1">
        <v>20.37</v>
      </c>
      <c r="J61" s="6">
        <v>145159.6937</v>
      </c>
      <c r="L61" s="1" t="s">
        <v>66</v>
      </c>
      <c r="M61">
        <f>(E72-E61)</f>
        <v>2.7779999999911524</v>
      </c>
      <c r="N61">
        <f>(J72-J61)</f>
        <v>152.84239999999409</v>
      </c>
      <c r="O61">
        <f>(N61-M61)/J72</f>
        <v>1.0327009907578301E-3</v>
      </c>
    </row>
    <row r="62" spans="2:15" ht="24">
      <c r="B62" s="5">
        <v>5</v>
      </c>
      <c r="C62" s="1" t="s">
        <v>67</v>
      </c>
      <c r="D62" s="1">
        <v>23.08</v>
      </c>
      <c r="E62" s="6">
        <v>169004.15340000001</v>
      </c>
      <c r="G62" s="5">
        <v>5</v>
      </c>
      <c r="H62" s="1" t="s">
        <v>67</v>
      </c>
      <c r="I62" s="1">
        <v>23.82</v>
      </c>
      <c r="J62" s="6">
        <v>169706.21840000001</v>
      </c>
      <c r="L62" s="1" t="s">
        <v>67</v>
      </c>
      <c r="M62">
        <f>(E73-E62)</f>
        <v>20.6646999999939</v>
      </c>
      <c r="N62">
        <f>(J73-J62)</f>
        <v>-110.86780000000726</v>
      </c>
      <c r="O62">
        <f>(N62-M62)/J73</f>
        <v>-7.7556666226203232E-4</v>
      </c>
    </row>
    <row r="63" spans="2:15" ht="24">
      <c r="B63" s="5">
        <v>6</v>
      </c>
      <c r="C63" s="1" t="s">
        <v>68</v>
      </c>
      <c r="D63" s="1">
        <v>2.02</v>
      </c>
      <c r="E63" s="6">
        <v>14762.4516</v>
      </c>
      <c r="G63" s="5">
        <v>6</v>
      </c>
      <c r="H63" s="1" t="s">
        <v>68</v>
      </c>
      <c r="I63" s="1">
        <v>2.0699999999999998</v>
      </c>
      <c r="J63" s="6">
        <v>14772.0795</v>
      </c>
      <c r="L63" s="1" t="s">
        <v>68</v>
      </c>
      <c r="M63">
        <f t="shared" ref="M63:M66" si="15">(E74-E63)</f>
        <v>0.435299999999188</v>
      </c>
      <c r="N63">
        <f t="shared" ref="N63:N66" si="16">(J74-J63)</f>
        <v>-63.536799999999857</v>
      </c>
      <c r="O63">
        <f t="shared" ref="O63:O66" si="17">(N63-M63)/J74</f>
        <v>-4.3493159930792493E-3</v>
      </c>
    </row>
    <row r="64" spans="2:15" ht="24">
      <c r="B64" s="5">
        <v>7</v>
      </c>
      <c r="C64" s="1" t="s">
        <v>69</v>
      </c>
      <c r="D64" s="1">
        <v>3.68</v>
      </c>
      <c r="E64" s="6">
        <v>26970.669300000001</v>
      </c>
      <c r="G64" s="5">
        <v>7</v>
      </c>
      <c r="H64" s="1" t="s">
        <v>69</v>
      </c>
      <c r="I64" s="1">
        <v>3.77</v>
      </c>
      <c r="J64" s="6">
        <v>26833.700700000001</v>
      </c>
      <c r="L64" s="1" t="s">
        <v>69</v>
      </c>
      <c r="M64">
        <f t="shared" si="15"/>
        <v>-3.6640000000006694</v>
      </c>
      <c r="N64">
        <f t="shared" si="16"/>
        <v>-40.684700000001612</v>
      </c>
      <c r="O64">
        <f t="shared" si="17"/>
        <v>-1.3817294775623969E-3</v>
      </c>
    </row>
    <row r="65" spans="2:15" ht="24">
      <c r="B65" s="5">
        <v>8</v>
      </c>
      <c r="C65" s="1" t="s">
        <v>70</v>
      </c>
      <c r="D65" s="1">
        <v>1</v>
      </c>
      <c r="E65" s="6">
        <v>7325.8283000000001</v>
      </c>
      <c r="G65" s="5">
        <v>8</v>
      </c>
      <c r="H65" s="1" t="s">
        <v>70</v>
      </c>
      <c r="I65" s="1">
        <v>1.02</v>
      </c>
      <c r="J65" s="6">
        <v>7232.6832999999997</v>
      </c>
      <c r="L65" s="1" t="s">
        <v>70</v>
      </c>
      <c r="M65">
        <f t="shared" si="15"/>
        <v>1.4329999999999927</v>
      </c>
      <c r="N65">
        <f t="shared" si="16"/>
        <v>-11.417199999999866</v>
      </c>
      <c r="O65">
        <f t="shared" si="17"/>
        <v>-1.7794940419104427E-3</v>
      </c>
    </row>
    <row r="66" spans="2:15" ht="24">
      <c r="B66" s="7">
        <v>9</v>
      </c>
      <c r="C66" s="8" t="s">
        <v>60</v>
      </c>
      <c r="D66" s="8">
        <v>2.64</v>
      </c>
      <c r="E66" s="9">
        <v>19341.910400000001</v>
      </c>
      <c r="G66" s="7">
        <v>9</v>
      </c>
      <c r="H66" s="8" t="s">
        <v>60</v>
      </c>
      <c r="I66" s="8">
        <v>2.69</v>
      </c>
      <c r="J66" s="9">
        <v>19191.735100000002</v>
      </c>
      <c r="L66" s="8" t="s">
        <v>60</v>
      </c>
      <c r="M66">
        <f t="shared" si="15"/>
        <v>-1.1195000000006985</v>
      </c>
      <c r="N66">
        <f t="shared" si="16"/>
        <v>-5.4527000000016415</v>
      </c>
      <c r="O66">
        <f t="shared" si="17"/>
        <v>-2.2584885959986406E-4</v>
      </c>
    </row>
    <row r="67" spans="2:15">
      <c r="B67">
        <v>0.75</v>
      </c>
      <c r="C67" s="10" t="s">
        <v>5</v>
      </c>
      <c r="D67" s="10" t="s">
        <v>4</v>
      </c>
      <c r="G67">
        <v>0.75</v>
      </c>
      <c r="H67" s="10" t="s">
        <v>5</v>
      </c>
      <c r="I67" s="10" t="s">
        <v>6</v>
      </c>
    </row>
    <row r="68" spans="2:15">
      <c r="B68" s="2"/>
      <c r="C68" s="3" t="s">
        <v>0</v>
      </c>
      <c r="D68" s="3" t="s">
        <v>1</v>
      </c>
      <c r="E68" s="4" t="s">
        <v>2</v>
      </c>
      <c r="G68" s="2"/>
      <c r="H68" s="3" t="s">
        <v>0</v>
      </c>
      <c r="I68" s="3" t="s">
        <v>1</v>
      </c>
      <c r="J68" s="4" t="s">
        <v>2</v>
      </c>
    </row>
    <row r="69" spans="2:15" ht="24">
      <c r="B69" s="5">
        <v>1</v>
      </c>
      <c r="C69" s="1" t="s">
        <v>56</v>
      </c>
      <c r="D69" s="1">
        <v>4.71</v>
      </c>
      <c r="E69" s="6">
        <v>34478.233</v>
      </c>
      <c r="G69" s="5">
        <v>1</v>
      </c>
      <c r="H69" s="1" t="s">
        <v>56</v>
      </c>
      <c r="I69" s="1">
        <v>4.8899999999999997</v>
      </c>
      <c r="J69" s="6">
        <v>34862.354500000001</v>
      </c>
    </row>
    <row r="70" spans="2:15" ht="24">
      <c r="B70" s="5">
        <v>2</v>
      </c>
      <c r="C70" s="1" t="s">
        <v>57</v>
      </c>
      <c r="D70" s="1">
        <v>3</v>
      </c>
      <c r="E70" s="6">
        <v>22001.659899999999</v>
      </c>
      <c r="G70" s="5">
        <v>2</v>
      </c>
      <c r="H70" s="1" t="s">
        <v>57</v>
      </c>
      <c r="I70" s="1">
        <v>3.09</v>
      </c>
      <c r="J70" s="6">
        <v>22042.976999999999</v>
      </c>
    </row>
    <row r="71" spans="2:15" ht="24">
      <c r="B71" s="5">
        <v>3</v>
      </c>
      <c r="C71" s="1" t="s">
        <v>58</v>
      </c>
      <c r="D71" s="1">
        <v>4.1500000000000004</v>
      </c>
      <c r="E71" s="6">
        <v>30401.8433</v>
      </c>
      <c r="G71" s="5">
        <v>3</v>
      </c>
      <c r="H71" s="1" t="s">
        <v>58</v>
      </c>
      <c r="I71" s="1">
        <v>4.3</v>
      </c>
      <c r="J71" s="6">
        <v>30618.5376</v>
      </c>
    </row>
    <row r="72" spans="2:15" ht="24">
      <c r="B72" s="5">
        <v>4</v>
      </c>
      <c r="C72" s="1" t="s">
        <v>66</v>
      </c>
      <c r="D72" s="1">
        <v>19.73</v>
      </c>
      <c r="E72" s="6">
        <v>144488.3046</v>
      </c>
      <c r="G72" s="5">
        <v>4</v>
      </c>
      <c r="H72" s="1" t="s">
        <v>66</v>
      </c>
      <c r="I72" s="1">
        <v>20.39</v>
      </c>
      <c r="J72" s="6">
        <v>145312.5361</v>
      </c>
    </row>
    <row r="73" spans="2:15" ht="24">
      <c r="B73" s="5">
        <v>5</v>
      </c>
      <c r="C73" s="1" t="s">
        <v>67</v>
      </c>
      <c r="D73" s="1">
        <v>23.08</v>
      </c>
      <c r="E73" s="6">
        <v>169024.8181</v>
      </c>
      <c r="G73" s="5">
        <v>5</v>
      </c>
      <c r="H73" s="1" t="s">
        <v>67</v>
      </c>
      <c r="I73" s="1">
        <v>23.8</v>
      </c>
      <c r="J73" s="6">
        <v>169595.35060000001</v>
      </c>
    </row>
    <row r="74" spans="2:15" ht="24">
      <c r="B74" s="5">
        <v>6</v>
      </c>
      <c r="C74" s="1" t="s">
        <v>68</v>
      </c>
      <c r="D74" s="1">
        <v>2.02</v>
      </c>
      <c r="E74" s="6">
        <v>14762.8869</v>
      </c>
      <c r="G74" s="5">
        <v>6</v>
      </c>
      <c r="H74" s="1" t="s">
        <v>68</v>
      </c>
      <c r="I74" s="1">
        <v>2.06</v>
      </c>
      <c r="J74" s="6">
        <v>14708.5427</v>
      </c>
    </row>
    <row r="75" spans="2:15" ht="24">
      <c r="B75" s="5">
        <v>7</v>
      </c>
      <c r="C75" s="1" t="s">
        <v>69</v>
      </c>
      <c r="D75" s="1">
        <v>3.68</v>
      </c>
      <c r="E75" s="6">
        <v>26967.005300000001</v>
      </c>
      <c r="G75" s="5">
        <v>7</v>
      </c>
      <c r="H75" s="1" t="s">
        <v>69</v>
      </c>
      <c r="I75" s="1">
        <v>3.76</v>
      </c>
      <c r="J75" s="6">
        <v>26793.016</v>
      </c>
    </row>
    <row r="76" spans="2:15" ht="24">
      <c r="B76" s="5">
        <v>8</v>
      </c>
      <c r="C76" s="1" t="s">
        <v>70</v>
      </c>
      <c r="D76" s="1">
        <v>1</v>
      </c>
      <c r="E76" s="6">
        <v>7327.2613000000001</v>
      </c>
      <c r="G76" s="5">
        <v>8</v>
      </c>
      <c r="H76" s="1" t="s">
        <v>70</v>
      </c>
      <c r="I76" s="1">
        <v>1.01</v>
      </c>
      <c r="J76" s="6">
        <v>7221.2660999999998</v>
      </c>
    </row>
    <row r="77" spans="2:15" ht="24">
      <c r="B77" s="7">
        <v>9</v>
      </c>
      <c r="C77" s="8" t="s">
        <v>60</v>
      </c>
      <c r="D77" s="8">
        <v>2.64</v>
      </c>
      <c r="E77" s="9">
        <v>19340.7909</v>
      </c>
      <c r="G77" s="7">
        <v>9</v>
      </c>
      <c r="H77" s="8" t="s">
        <v>60</v>
      </c>
      <c r="I77" s="8">
        <v>2.69</v>
      </c>
      <c r="J77" s="9">
        <v>19186.2824</v>
      </c>
    </row>
    <row r="78" spans="2:15">
      <c r="B78">
        <v>1</v>
      </c>
      <c r="C78" s="10" t="s">
        <v>3</v>
      </c>
      <c r="D78" s="10" t="s">
        <v>4</v>
      </c>
      <c r="G78">
        <v>1</v>
      </c>
      <c r="H78" s="10" t="s">
        <v>3</v>
      </c>
      <c r="I78" s="10" t="s">
        <v>6</v>
      </c>
    </row>
    <row r="79" spans="2:15">
      <c r="B79" s="2"/>
      <c r="C79" s="3" t="s">
        <v>0</v>
      </c>
      <c r="D79" s="3" t="s">
        <v>1</v>
      </c>
      <c r="E79" s="4" t="s">
        <v>2</v>
      </c>
      <c r="G79" s="2"/>
      <c r="H79" s="3" t="s">
        <v>0</v>
      </c>
      <c r="I79" s="3" t="s">
        <v>1</v>
      </c>
      <c r="J79" s="4" t="s">
        <v>2</v>
      </c>
      <c r="L79" s="14" t="s">
        <v>37</v>
      </c>
      <c r="M79" t="s">
        <v>4</v>
      </c>
      <c r="N79" t="s">
        <v>6</v>
      </c>
      <c r="O79" t="s">
        <v>36</v>
      </c>
    </row>
    <row r="80" spans="2:15" ht="24">
      <c r="B80" s="5">
        <v>1</v>
      </c>
      <c r="C80" s="1" t="s">
        <v>56</v>
      </c>
      <c r="D80" s="1">
        <v>4.96</v>
      </c>
      <c r="E80" s="6">
        <v>33826.556299999997</v>
      </c>
      <c r="G80" s="5">
        <v>1</v>
      </c>
      <c r="H80" s="1" t="s">
        <v>56</v>
      </c>
      <c r="I80" s="1">
        <v>5.07</v>
      </c>
      <c r="J80" s="6">
        <v>34200.508900000001</v>
      </c>
      <c r="L80" s="1" t="s">
        <v>56</v>
      </c>
      <c r="M80">
        <f>(E91-E80)</f>
        <v>7.0931000000055064</v>
      </c>
      <c r="N80">
        <f>(J91-J80)</f>
        <v>88.31590000000142</v>
      </c>
      <c r="O80">
        <f>(N80-M80)/J91</f>
        <v>2.3687834294045538E-3</v>
      </c>
    </row>
    <row r="81" spans="2:15" ht="24">
      <c r="B81" s="5">
        <v>2</v>
      </c>
      <c r="C81" s="1" t="s">
        <v>57</v>
      </c>
      <c r="D81" s="1">
        <v>3.07</v>
      </c>
      <c r="E81" s="6">
        <v>20951.901399999999</v>
      </c>
      <c r="G81" s="5">
        <v>2</v>
      </c>
      <c r="H81" s="1" t="s">
        <v>57</v>
      </c>
      <c r="I81" s="1">
        <v>3.11</v>
      </c>
      <c r="J81" s="6">
        <v>20929.645</v>
      </c>
      <c r="L81" s="1" t="s">
        <v>57</v>
      </c>
      <c r="M81">
        <f>(E92-E81)</f>
        <v>15.242500000000291</v>
      </c>
      <c r="N81">
        <f>(J92-J81)</f>
        <v>30.847799999999552</v>
      </c>
      <c r="O81">
        <f>(N81-M81)/J92</f>
        <v>7.4451016724183419E-4</v>
      </c>
    </row>
    <row r="82" spans="2:15" ht="24">
      <c r="B82" s="5">
        <v>3</v>
      </c>
      <c r="C82" s="1" t="s">
        <v>58</v>
      </c>
      <c r="D82" s="1">
        <v>4.4400000000000004</v>
      </c>
      <c r="E82" s="6">
        <v>30267.864399999999</v>
      </c>
      <c r="G82" s="5">
        <v>3</v>
      </c>
      <c r="H82" s="1" t="s">
        <v>58</v>
      </c>
      <c r="I82" s="1">
        <v>4.5199999999999996</v>
      </c>
      <c r="J82" s="6">
        <v>30475.171900000001</v>
      </c>
      <c r="L82" s="1" t="s">
        <v>58</v>
      </c>
      <c r="M82">
        <f>(E93-E82)</f>
        <v>11.843300000000454</v>
      </c>
      <c r="N82">
        <f>(J93-J82)</f>
        <v>58.108699999997043</v>
      </c>
      <c r="O82">
        <f>(N82-M82)/J93</f>
        <v>1.5152449750190484E-3</v>
      </c>
    </row>
    <row r="83" spans="2:15" ht="24">
      <c r="B83" s="5">
        <v>4</v>
      </c>
      <c r="C83" s="1" t="s">
        <v>66</v>
      </c>
      <c r="D83" s="1">
        <v>21.09</v>
      </c>
      <c r="E83" s="6">
        <v>143919.0422</v>
      </c>
      <c r="G83" s="5">
        <v>4</v>
      </c>
      <c r="H83" s="1" t="s">
        <v>66</v>
      </c>
      <c r="I83" s="1">
        <v>21.46</v>
      </c>
      <c r="J83" s="6">
        <v>144650.23370000001</v>
      </c>
      <c r="L83" s="1" t="s">
        <v>66</v>
      </c>
      <c r="M83">
        <f>(E94-E83)</f>
        <v>48.779600000008941</v>
      </c>
      <c r="N83">
        <f>(J94-J83)</f>
        <v>52.61099999997532</v>
      </c>
      <c r="O83">
        <f>(N83-M83)/J94</f>
        <v>2.6477710289038843E-5</v>
      </c>
    </row>
    <row r="84" spans="2:15" ht="24">
      <c r="B84" s="5">
        <v>5</v>
      </c>
      <c r="C84" s="1" t="s">
        <v>67</v>
      </c>
      <c r="D84" s="1">
        <v>23.05</v>
      </c>
      <c r="E84" s="6">
        <v>157311.00030000001</v>
      </c>
      <c r="G84" s="5">
        <v>5</v>
      </c>
      <c r="H84" s="1" t="s">
        <v>67</v>
      </c>
      <c r="I84" s="1">
        <v>23.39</v>
      </c>
      <c r="J84" s="6">
        <v>157647.70550000001</v>
      </c>
      <c r="L84" s="1" t="s">
        <v>67</v>
      </c>
      <c r="M84">
        <f>(E95-E84)</f>
        <v>19.486599999974715</v>
      </c>
      <c r="N84">
        <f>(J95-J84)</f>
        <v>34.589599999977509</v>
      </c>
      <c r="O84">
        <f>(N84-M84)/J95</f>
        <v>9.5781203529696687E-5</v>
      </c>
    </row>
    <row r="85" spans="2:15" ht="24">
      <c r="B85" s="5">
        <v>6</v>
      </c>
      <c r="C85" s="1" t="s">
        <v>68</v>
      </c>
      <c r="D85" s="1">
        <v>2.0099999999999998</v>
      </c>
      <c r="E85" s="6">
        <v>13726.9125</v>
      </c>
      <c r="G85" s="5">
        <v>6</v>
      </c>
      <c r="H85" s="1" t="s">
        <v>68</v>
      </c>
      <c r="I85" s="1">
        <v>2.0299999999999998</v>
      </c>
      <c r="J85" s="6">
        <v>13695.528899999999</v>
      </c>
      <c r="L85" s="1" t="s">
        <v>68</v>
      </c>
      <c r="M85">
        <f t="shared" ref="M85:M88" si="18">(E96-E85)</f>
        <v>3.9783999999999651</v>
      </c>
      <c r="N85">
        <f t="shared" ref="N85:N88" si="19">(J96-J85)</f>
        <v>-41.290199999999459</v>
      </c>
      <c r="O85">
        <f t="shared" ref="O85:O88" si="20">(N85-M85)/J96</f>
        <v>-3.3153514446762544E-3</v>
      </c>
    </row>
    <row r="86" spans="2:15" ht="24">
      <c r="B86" s="5">
        <v>7</v>
      </c>
      <c r="C86" s="1" t="s">
        <v>69</v>
      </c>
      <c r="D86" s="1">
        <v>3.69</v>
      </c>
      <c r="E86" s="6">
        <v>25174.985199999999</v>
      </c>
      <c r="G86" s="5">
        <v>7</v>
      </c>
      <c r="H86" s="1" t="s">
        <v>69</v>
      </c>
      <c r="I86" s="1">
        <v>3.71</v>
      </c>
      <c r="J86" s="6">
        <v>24974.883699999998</v>
      </c>
      <c r="L86" s="1" t="s">
        <v>69</v>
      </c>
      <c r="M86">
        <f t="shared" si="18"/>
        <v>43.72439999999915</v>
      </c>
      <c r="N86">
        <f t="shared" si="19"/>
        <v>-11.645699999997305</v>
      </c>
      <c r="O86">
        <f t="shared" si="20"/>
        <v>-2.2180656211344238E-3</v>
      </c>
    </row>
    <row r="87" spans="2:15" ht="24">
      <c r="B87" s="5">
        <v>8</v>
      </c>
      <c r="C87" s="1" t="s">
        <v>70</v>
      </c>
      <c r="D87" s="1">
        <v>1</v>
      </c>
      <c r="E87" s="6">
        <v>6852.2533000000003</v>
      </c>
      <c r="G87" s="5">
        <v>8</v>
      </c>
      <c r="H87" s="1" t="s">
        <v>70</v>
      </c>
      <c r="I87" s="1">
        <v>1</v>
      </c>
      <c r="J87" s="6">
        <v>6755.3042999999998</v>
      </c>
      <c r="L87" s="1" t="s">
        <v>70</v>
      </c>
      <c r="M87">
        <f t="shared" si="18"/>
        <v>8.9236000000000786</v>
      </c>
      <c r="N87">
        <f t="shared" si="19"/>
        <v>-8.779700000000048</v>
      </c>
      <c r="O87">
        <f t="shared" si="20"/>
        <v>-2.624062172692608E-3</v>
      </c>
    </row>
    <row r="88" spans="2:15" ht="24">
      <c r="B88" s="7">
        <v>9</v>
      </c>
      <c r="C88" s="8" t="s">
        <v>60</v>
      </c>
      <c r="D88" s="8">
        <v>2.69</v>
      </c>
      <c r="E88" s="9">
        <v>18357.320199999998</v>
      </c>
      <c r="G88" s="7">
        <v>9</v>
      </c>
      <c r="H88" s="8" t="s">
        <v>60</v>
      </c>
      <c r="I88" s="8">
        <v>2.7</v>
      </c>
      <c r="J88" s="9">
        <v>18212.6073</v>
      </c>
      <c r="L88" s="8" t="s">
        <v>60</v>
      </c>
      <c r="M88">
        <f t="shared" si="18"/>
        <v>14.832400000002963</v>
      </c>
      <c r="N88">
        <f t="shared" si="19"/>
        <v>-21.553799999997864</v>
      </c>
      <c r="O88">
        <f t="shared" si="20"/>
        <v>-2.0002250007126209E-3</v>
      </c>
    </row>
    <row r="89" spans="2:15">
      <c r="B89">
        <v>1</v>
      </c>
      <c r="C89" s="10" t="s">
        <v>5</v>
      </c>
      <c r="D89" s="10" t="s">
        <v>4</v>
      </c>
      <c r="G89">
        <v>1</v>
      </c>
      <c r="H89" s="10" t="s">
        <v>5</v>
      </c>
      <c r="I89" s="10" t="s">
        <v>6</v>
      </c>
    </row>
    <row r="90" spans="2:15">
      <c r="B90" s="2"/>
      <c r="C90" s="3" t="s">
        <v>0</v>
      </c>
      <c r="D90" s="3" t="s">
        <v>1</v>
      </c>
      <c r="E90" s="4" t="s">
        <v>2</v>
      </c>
      <c r="G90" s="2"/>
      <c r="H90" s="3" t="s">
        <v>0</v>
      </c>
      <c r="I90" s="3" t="s">
        <v>1</v>
      </c>
      <c r="J90" s="4" t="s">
        <v>2</v>
      </c>
    </row>
    <row r="91" spans="2:15" ht="24">
      <c r="B91" s="5">
        <v>1</v>
      </c>
      <c r="C91" s="1" t="s">
        <v>56</v>
      </c>
      <c r="D91" s="1">
        <v>4.96</v>
      </c>
      <c r="E91" s="6">
        <v>33833.649400000002</v>
      </c>
      <c r="G91" s="5">
        <v>1</v>
      </c>
      <c r="H91" s="1" t="s">
        <v>56</v>
      </c>
      <c r="I91" s="1">
        <v>5.09</v>
      </c>
      <c r="J91" s="6">
        <v>34288.824800000002</v>
      </c>
    </row>
    <row r="92" spans="2:15" ht="24">
      <c r="B92" s="5">
        <v>2</v>
      </c>
      <c r="C92" s="1" t="s">
        <v>57</v>
      </c>
      <c r="D92" s="1">
        <v>3.07</v>
      </c>
      <c r="E92" s="6">
        <v>20967.143899999999</v>
      </c>
      <c r="G92" s="5">
        <v>2</v>
      </c>
      <c r="H92" s="1" t="s">
        <v>57</v>
      </c>
      <c r="I92" s="1">
        <v>3.11</v>
      </c>
      <c r="J92" s="6">
        <v>20960.4928</v>
      </c>
    </row>
    <row r="93" spans="2:15" ht="24">
      <c r="B93" s="5">
        <v>3</v>
      </c>
      <c r="C93" s="1" t="s">
        <v>58</v>
      </c>
      <c r="D93" s="1">
        <v>4.4400000000000004</v>
      </c>
      <c r="E93" s="6">
        <v>30279.707699999999</v>
      </c>
      <c r="G93" s="5">
        <v>3</v>
      </c>
      <c r="H93" s="1" t="s">
        <v>58</v>
      </c>
      <c r="I93" s="1">
        <v>4.53</v>
      </c>
      <c r="J93" s="6">
        <v>30533.280599999998</v>
      </c>
    </row>
    <row r="94" spans="2:15" ht="24">
      <c r="B94" s="5">
        <v>4</v>
      </c>
      <c r="C94" s="1" t="s">
        <v>66</v>
      </c>
      <c r="D94" s="1">
        <v>21.09</v>
      </c>
      <c r="E94" s="6">
        <v>143967.82180000001</v>
      </c>
      <c r="G94" s="5">
        <v>4</v>
      </c>
      <c r="H94" s="1" t="s">
        <v>66</v>
      </c>
      <c r="I94" s="1">
        <v>21.46</v>
      </c>
      <c r="J94" s="6">
        <v>144702.84469999999</v>
      </c>
    </row>
    <row r="95" spans="2:15" ht="24">
      <c r="B95" s="5">
        <v>5</v>
      </c>
      <c r="C95" s="1" t="s">
        <v>67</v>
      </c>
      <c r="D95" s="1">
        <v>23.05</v>
      </c>
      <c r="E95" s="6">
        <v>157330.48689999999</v>
      </c>
      <c r="G95" s="5">
        <v>5</v>
      </c>
      <c r="H95" s="1" t="s">
        <v>67</v>
      </c>
      <c r="I95" s="1">
        <v>23.39</v>
      </c>
      <c r="J95" s="6">
        <v>157682.29509999999</v>
      </c>
    </row>
    <row r="96" spans="2:15" ht="24">
      <c r="B96" s="5">
        <v>6</v>
      </c>
      <c r="C96" s="1" t="s">
        <v>68</v>
      </c>
      <c r="D96" s="1">
        <v>2.0099999999999998</v>
      </c>
      <c r="E96" s="6">
        <v>13730.8909</v>
      </c>
      <c r="G96" s="5">
        <v>6</v>
      </c>
      <c r="H96" s="1" t="s">
        <v>68</v>
      </c>
      <c r="I96" s="1">
        <v>2.0299999999999998</v>
      </c>
      <c r="J96" s="6">
        <v>13654.2387</v>
      </c>
    </row>
    <row r="97" spans="2:15" ht="24">
      <c r="B97" s="5">
        <v>7</v>
      </c>
      <c r="C97" s="1" t="s">
        <v>69</v>
      </c>
      <c r="D97" s="1">
        <v>3.69</v>
      </c>
      <c r="E97" s="6">
        <v>25218.709599999998</v>
      </c>
      <c r="G97" s="5">
        <v>7</v>
      </c>
      <c r="H97" s="1" t="s">
        <v>69</v>
      </c>
      <c r="I97" s="1">
        <v>3.7</v>
      </c>
      <c r="J97" s="6">
        <v>24963.238000000001</v>
      </c>
    </row>
    <row r="98" spans="2:15" ht="24">
      <c r="B98" s="5">
        <v>8</v>
      </c>
      <c r="C98" s="1" t="s">
        <v>70</v>
      </c>
      <c r="D98" s="1">
        <v>1.01</v>
      </c>
      <c r="E98" s="6">
        <v>6861.1769000000004</v>
      </c>
      <c r="G98" s="5">
        <v>8</v>
      </c>
      <c r="H98" s="1" t="s">
        <v>70</v>
      </c>
      <c r="I98" s="1">
        <v>1</v>
      </c>
      <c r="J98" s="6">
        <v>6746.5245999999997</v>
      </c>
    </row>
    <row r="99" spans="2:15" ht="24">
      <c r="B99" s="7">
        <v>9</v>
      </c>
      <c r="C99" s="8" t="s">
        <v>60</v>
      </c>
      <c r="D99" s="8">
        <v>2.69</v>
      </c>
      <c r="E99" s="9">
        <v>18372.152600000001</v>
      </c>
      <c r="G99" s="7">
        <v>9</v>
      </c>
      <c r="H99" s="8" t="s">
        <v>60</v>
      </c>
      <c r="I99" s="8">
        <v>2.7</v>
      </c>
      <c r="J99" s="9">
        <v>18191.053500000002</v>
      </c>
    </row>
    <row r="100" spans="2:15">
      <c r="B100">
        <v>1.25</v>
      </c>
      <c r="C100" s="10" t="s">
        <v>3</v>
      </c>
      <c r="D100" s="10" t="s">
        <v>4</v>
      </c>
      <c r="G100">
        <v>1.25</v>
      </c>
      <c r="H100" s="10" t="s">
        <v>3</v>
      </c>
      <c r="I100" s="10" t="s">
        <v>6</v>
      </c>
    </row>
    <row r="101" spans="2:15">
      <c r="B101" s="2"/>
      <c r="C101" s="3" t="s">
        <v>0</v>
      </c>
      <c r="D101" s="3" t="s">
        <v>1</v>
      </c>
      <c r="E101" s="4" t="s">
        <v>2</v>
      </c>
      <c r="G101" s="2"/>
      <c r="H101" s="3" t="s">
        <v>0</v>
      </c>
      <c r="I101" s="3" t="s">
        <v>1</v>
      </c>
      <c r="J101" s="4" t="s">
        <v>2</v>
      </c>
      <c r="L101" s="14" t="s">
        <v>37</v>
      </c>
      <c r="M101" t="s">
        <v>4</v>
      </c>
      <c r="N101" t="s">
        <v>6</v>
      </c>
      <c r="O101" t="s">
        <v>36</v>
      </c>
    </row>
    <row r="102" spans="2:15" ht="24">
      <c r="B102" s="5">
        <v>1</v>
      </c>
      <c r="C102" s="1" t="s">
        <v>56</v>
      </c>
      <c r="D102" s="1">
        <v>5.1100000000000003</v>
      </c>
      <c r="E102" s="6">
        <v>33293.418700000002</v>
      </c>
      <c r="G102" s="5">
        <v>1</v>
      </c>
      <c r="H102" s="1" t="s">
        <v>56</v>
      </c>
      <c r="I102" s="1">
        <v>5.33</v>
      </c>
      <c r="J102" s="6">
        <v>33778.020600000003</v>
      </c>
      <c r="L102" s="1" t="s">
        <v>56</v>
      </c>
      <c r="M102">
        <f>(E113-E102)</f>
        <v>-36.141700000000128</v>
      </c>
      <c r="N102">
        <f>(J113-J102)</f>
        <v>-88.699200000002747</v>
      </c>
      <c r="O102">
        <f>(N102-M102)/J113</f>
        <v>-1.5600640741906609E-3</v>
      </c>
    </row>
    <row r="103" spans="2:15" ht="24">
      <c r="B103" s="5">
        <v>2</v>
      </c>
      <c r="C103" s="1" t="s">
        <v>57</v>
      </c>
      <c r="D103" s="1">
        <v>3.09</v>
      </c>
      <c r="E103" s="6">
        <v>20139.332399999999</v>
      </c>
      <c r="G103" s="5">
        <v>2</v>
      </c>
      <c r="H103" s="1" t="s">
        <v>57</v>
      </c>
      <c r="I103" s="1">
        <v>3.17</v>
      </c>
      <c r="J103" s="6">
        <v>20120.792700000002</v>
      </c>
      <c r="L103" s="1" t="s">
        <v>57</v>
      </c>
      <c r="M103">
        <f>(E114-E103)</f>
        <v>8.5440999999991618</v>
      </c>
      <c r="N103">
        <f>(J114-J103)</f>
        <v>-43.650300000001153</v>
      </c>
      <c r="O103">
        <f>(N103-M103)/J114</f>
        <v>-2.5996926733956082E-3</v>
      </c>
    </row>
    <row r="104" spans="2:15" ht="24">
      <c r="B104" s="5">
        <v>3</v>
      </c>
      <c r="C104" s="1" t="s">
        <v>58</v>
      </c>
      <c r="D104" s="1">
        <v>4.62</v>
      </c>
      <c r="E104" s="6">
        <v>30143.101999999999</v>
      </c>
      <c r="G104" s="5">
        <v>3</v>
      </c>
      <c r="H104" s="1" t="s">
        <v>58</v>
      </c>
      <c r="I104" s="1">
        <v>4.79</v>
      </c>
      <c r="J104" s="6">
        <v>30376.502499999999</v>
      </c>
      <c r="L104" s="1" t="s">
        <v>58</v>
      </c>
      <c r="M104">
        <f>(E115-E104)</f>
        <v>-19.855100000000675</v>
      </c>
      <c r="N104">
        <f>(J115-J104)</f>
        <v>-22.521999999997206</v>
      </c>
      <c r="O104">
        <f>(N104-M104)/J115</f>
        <v>-8.7859976058050465E-5</v>
      </c>
    </row>
    <row r="105" spans="2:15" ht="24">
      <c r="B105" s="5">
        <v>4</v>
      </c>
      <c r="C105" s="1" t="s">
        <v>66</v>
      </c>
      <c r="D105" s="1">
        <v>22.01</v>
      </c>
      <c r="E105" s="6">
        <v>143466.46290000001</v>
      </c>
      <c r="G105" s="5">
        <v>4</v>
      </c>
      <c r="H105" s="1" t="s">
        <v>66</v>
      </c>
      <c r="I105" s="1">
        <v>22.74</v>
      </c>
      <c r="J105" s="6">
        <v>144231.45310000001</v>
      </c>
      <c r="L105" s="1" t="s">
        <v>66</v>
      </c>
      <c r="M105">
        <f>(E116-E105)</f>
        <v>-34.528100000025006</v>
      </c>
      <c r="N105">
        <f>(J116-J105)</f>
        <v>-57.767900000006193</v>
      </c>
      <c r="O105">
        <f>(N105-M105)/J116</f>
        <v>-1.6119307741730102E-4</v>
      </c>
    </row>
    <row r="106" spans="2:15" ht="24">
      <c r="B106" s="5">
        <v>5</v>
      </c>
      <c r="C106" s="1" t="s">
        <v>67</v>
      </c>
      <c r="D106" s="1">
        <v>22.77</v>
      </c>
      <c r="E106" s="6">
        <v>148459.55110000001</v>
      </c>
      <c r="G106" s="5">
        <v>5</v>
      </c>
      <c r="H106" s="1" t="s">
        <v>67</v>
      </c>
      <c r="I106" s="1">
        <v>23.42</v>
      </c>
      <c r="J106" s="6">
        <v>148541.5723</v>
      </c>
      <c r="L106" s="1" t="s">
        <v>67</v>
      </c>
      <c r="M106">
        <f>(E117-E106)</f>
        <v>33.154299999994691</v>
      </c>
      <c r="N106">
        <f>(J117-J106)</f>
        <v>85.936199999996461</v>
      </c>
      <c r="O106">
        <f>(N106-M106)/J117</f>
        <v>3.5512874119128339E-4</v>
      </c>
    </row>
    <row r="107" spans="2:15" ht="24">
      <c r="B107" s="5">
        <v>6</v>
      </c>
      <c r="C107" s="1" t="s">
        <v>68</v>
      </c>
      <c r="D107" s="1">
        <v>1.99</v>
      </c>
      <c r="E107" s="6">
        <v>12998.258599999999</v>
      </c>
      <c r="G107" s="5">
        <v>6</v>
      </c>
      <c r="H107" s="1" t="s">
        <v>68</v>
      </c>
      <c r="I107" s="1">
        <v>2.04</v>
      </c>
      <c r="J107" s="6">
        <v>12923.0959</v>
      </c>
      <c r="L107" s="1" t="s">
        <v>68</v>
      </c>
      <c r="M107">
        <f t="shared" ref="M107:M110" si="21">(E118-E107)</f>
        <v>56.20010000000002</v>
      </c>
      <c r="N107">
        <f t="shared" ref="N107:N110" si="22">(J118-J107)</f>
        <v>24.326499999999214</v>
      </c>
      <c r="O107">
        <f t="shared" ref="O107:O110" si="23">(N107-M107)/J118</f>
        <v>-2.461771850434169E-3</v>
      </c>
    </row>
    <row r="108" spans="2:15" ht="24">
      <c r="B108" s="5">
        <v>7</v>
      </c>
      <c r="C108" s="1" t="s">
        <v>69</v>
      </c>
      <c r="D108" s="1">
        <v>3.68</v>
      </c>
      <c r="E108" s="6">
        <v>23971.9476</v>
      </c>
      <c r="G108" s="5">
        <v>7</v>
      </c>
      <c r="H108" s="1" t="s">
        <v>69</v>
      </c>
      <c r="I108" s="1">
        <v>3.74</v>
      </c>
      <c r="J108" s="6">
        <v>23718.087599999999</v>
      </c>
      <c r="L108" s="1" t="s">
        <v>69</v>
      </c>
      <c r="M108">
        <f t="shared" si="21"/>
        <v>46.270199999999022</v>
      </c>
      <c r="N108">
        <f t="shared" si="22"/>
        <v>11.492200000000594</v>
      </c>
      <c r="O108">
        <f t="shared" si="23"/>
        <v>-1.4655969592853233E-3</v>
      </c>
    </row>
    <row r="109" spans="2:15" ht="24">
      <c r="B109" s="5">
        <v>8</v>
      </c>
      <c r="C109" s="1" t="s">
        <v>70</v>
      </c>
      <c r="D109" s="1">
        <v>1</v>
      </c>
      <c r="E109" s="6">
        <v>6531.1770999999999</v>
      </c>
      <c r="G109" s="5">
        <v>8</v>
      </c>
      <c r="H109" s="1" t="s">
        <v>70</v>
      </c>
      <c r="I109" s="1">
        <v>1.01</v>
      </c>
      <c r="J109" s="6">
        <v>6416.6880000000001</v>
      </c>
      <c r="L109" s="1" t="s">
        <v>70</v>
      </c>
      <c r="M109">
        <f t="shared" si="21"/>
        <v>14.901899999999841</v>
      </c>
      <c r="N109">
        <f t="shared" si="22"/>
        <v>-3.1325999999999112</v>
      </c>
      <c r="O109">
        <f t="shared" si="23"/>
        <v>-2.8119348590954327E-3</v>
      </c>
    </row>
    <row r="110" spans="2:15" ht="24">
      <c r="B110" s="7">
        <v>9</v>
      </c>
      <c r="C110" s="8" t="s">
        <v>60</v>
      </c>
      <c r="D110" s="8">
        <v>2.72</v>
      </c>
      <c r="E110" s="9">
        <v>17743.872800000001</v>
      </c>
      <c r="G110" s="7">
        <v>9</v>
      </c>
      <c r="H110" s="8" t="s">
        <v>60</v>
      </c>
      <c r="I110" s="8">
        <v>2.77</v>
      </c>
      <c r="J110" s="9">
        <v>17550.7415</v>
      </c>
      <c r="L110" s="8" t="s">
        <v>60</v>
      </c>
      <c r="M110">
        <f t="shared" si="21"/>
        <v>39.597299999997631</v>
      </c>
      <c r="N110">
        <f t="shared" si="22"/>
        <v>18.333099999999831</v>
      </c>
      <c r="O110">
        <f t="shared" si="23"/>
        <v>-1.2103198651110399E-3</v>
      </c>
    </row>
    <row r="111" spans="2:15">
      <c r="B111">
        <v>1.25</v>
      </c>
      <c r="C111" s="10" t="s">
        <v>5</v>
      </c>
      <c r="D111" s="10" t="s">
        <v>4</v>
      </c>
      <c r="G111">
        <v>1.25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56</v>
      </c>
      <c r="D113" s="1">
        <v>5.0999999999999996</v>
      </c>
      <c r="E113" s="6">
        <v>33257.277000000002</v>
      </c>
      <c r="G113" s="5">
        <v>1</v>
      </c>
      <c r="H113" s="1" t="s">
        <v>56</v>
      </c>
      <c r="I113" s="1">
        <v>5.31</v>
      </c>
      <c r="J113" s="6">
        <v>33689.321400000001</v>
      </c>
    </row>
    <row r="114" spans="2:15" ht="24">
      <c r="B114" s="5">
        <v>2</v>
      </c>
      <c r="C114" s="1" t="s">
        <v>57</v>
      </c>
      <c r="D114" s="1">
        <v>3.09</v>
      </c>
      <c r="E114" s="6">
        <v>20147.876499999998</v>
      </c>
      <c r="G114" s="5">
        <v>2</v>
      </c>
      <c r="H114" s="1" t="s">
        <v>57</v>
      </c>
      <c r="I114" s="1">
        <v>3.17</v>
      </c>
      <c r="J114" s="6">
        <v>20077.142400000001</v>
      </c>
    </row>
    <row r="115" spans="2:15" ht="24">
      <c r="B115" s="5">
        <v>3</v>
      </c>
      <c r="C115" s="1" t="s">
        <v>58</v>
      </c>
      <c r="D115" s="1">
        <v>4.62</v>
      </c>
      <c r="E115" s="6">
        <v>30123.246899999998</v>
      </c>
      <c r="G115" s="5">
        <v>3</v>
      </c>
      <c r="H115" s="1" t="s">
        <v>58</v>
      </c>
      <c r="I115" s="1">
        <v>4.79</v>
      </c>
      <c r="J115" s="6">
        <v>30353.980500000001</v>
      </c>
    </row>
    <row r="116" spans="2:15" ht="24">
      <c r="B116" s="5">
        <v>4</v>
      </c>
      <c r="C116" s="1" t="s">
        <v>66</v>
      </c>
      <c r="D116" s="1">
        <v>22</v>
      </c>
      <c r="E116" s="6">
        <v>143431.93479999999</v>
      </c>
      <c r="G116" s="5">
        <v>4</v>
      </c>
      <c r="H116" s="1" t="s">
        <v>66</v>
      </c>
      <c r="I116" s="1">
        <v>22.73</v>
      </c>
      <c r="J116" s="6">
        <v>144173.68520000001</v>
      </c>
    </row>
    <row r="117" spans="2:15" ht="24">
      <c r="B117" s="5">
        <v>5</v>
      </c>
      <c r="C117" s="1" t="s">
        <v>67</v>
      </c>
      <c r="D117" s="1">
        <v>22.77</v>
      </c>
      <c r="E117" s="6">
        <v>148492.70540000001</v>
      </c>
      <c r="G117" s="5">
        <v>5</v>
      </c>
      <c r="H117" s="1" t="s">
        <v>67</v>
      </c>
      <c r="I117" s="1">
        <v>23.44</v>
      </c>
      <c r="J117" s="6">
        <v>148627.5085</v>
      </c>
    </row>
    <row r="118" spans="2:15" ht="24">
      <c r="B118" s="5">
        <v>6</v>
      </c>
      <c r="C118" s="1" t="s">
        <v>68</v>
      </c>
      <c r="D118" s="1">
        <v>2</v>
      </c>
      <c r="E118" s="6">
        <v>13054.458699999999</v>
      </c>
      <c r="G118" s="5">
        <v>6</v>
      </c>
      <c r="H118" s="1" t="s">
        <v>68</v>
      </c>
      <c r="I118" s="1">
        <v>2.04</v>
      </c>
      <c r="J118" s="6">
        <v>12947.422399999999</v>
      </c>
    </row>
    <row r="119" spans="2:15" ht="24">
      <c r="B119" s="5">
        <v>7</v>
      </c>
      <c r="C119" s="1" t="s">
        <v>69</v>
      </c>
      <c r="D119" s="1">
        <v>3.68</v>
      </c>
      <c r="E119" s="6">
        <v>24018.217799999999</v>
      </c>
      <c r="G119" s="5">
        <v>7</v>
      </c>
      <c r="H119" s="1" t="s">
        <v>69</v>
      </c>
      <c r="I119" s="1">
        <v>3.74</v>
      </c>
      <c r="J119" s="6">
        <v>23729.5798</v>
      </c>
    </row>
    <row r="120" spans="2:15" ht="24">
      <c r="B120" s="5">
        <v>8</v>
      </c>
      <c r="C120" s="1" t="s">
        <v>70</v>
      </c>
      <c r="D120" s="1">
        <v>1</v>
      </c>
      <c r="E120" s="6">
        <v>6546.0789999999997</v>
      </c>
      <c r="G120" s="5">
        <v>8</v>
      </c>
      <c r="H120" s="1" t="s">
        <v>70</v>
      </c>
      <c r="I120" s="1">
        <v>1.01</v>
      </c>
      <c r="J120" s="6">
        <v>6413.5554000000002</v>
      </c>
    </row>
    <row r="121" spans="2:15" ht="24">
      <c r="B121" s="7">
        <v>9</v>
      </c>
      <c r="C121" s="8" t="s">
        <v>60</v>
      </c>
      <c r="D121" s="8">
        <v>2.73</v>
      </c>
      <c r="E121" s="9">
        <v>17783.470099999999</v>
      </c>
      <c r="G121" s="7">
        <v>9</v>
      </c>
      <c r="H121" s="8" t="s">
        <v>60</v>
      </c>
      <c r="I121" s="8">
        <v>2.77</v>
      </c>
      <c r="J121" s="9">
        <v>17569.0746</v>
      </c>
    </row>
    <row r="122" spans="2:15">
      <c r="B122">
        <v>1.5</v>
      </c>
      <c r="C122" s="10" t="s">
        <v>3</v>
      </c>
      <c r="D122" s="10" t="s">
        <v>4</v>
      </c>
      <c r="G122">
        <v>1.5</v>
      </c>
      <c r="H122" s="10" t="s">
        <v>3</v>
      </c>
      <c r="I122" s="10" t="s">
        <v>6</v>
      </c>
    </row>
    <row r="123" spans="2:15">
      <c r="B123" s="2"/>
      <c r="C123" s="3" t="s">
        <v>0</v>
      </c>
      <c r="D123" s="3" t="s">
        <v>1</v>
      </c>
      <c r="E123" s="4" t="s">
        <v>2</v>
      </c>
      <c r="G123" s="2"/>
      <c r="H123" s="3" t="s">
        <v>0</v>
      </c>
      <c r="I123" s="3" t="s">
        <v>1</v>
      </c>
      <c r="J123" s="4" t="s">
        <v>2</v>
      </c>
      <c r="L123" s="14" t="s">
        <v>37</v>
      </c>
      <c r="M123" t="s">
        <v>4</v>
      </c>
      <c r="N123" t="s">
        <v>6</v>
      </c>
      <c r="O123" t="s">
        <v>36</v>
      </c>
    </row>
    <row r="124" spans="2:15" ht="24">
      <c r="B124" s="5">
        <v>1</v>
      </c>
      <c r="C124" s="1" t="s">
        <v>56</v>
      </c>
      <c r="D124" s="1">
        <v>5.24</v>
      </c>
      <c r="E124" s="6">
        <v>32886.498</v>
      </c>
      <c r="G124" s="5">
        <v>1</v>
      </c>
      <c r="H124" s="1" t="s">
        <v>56</v>
      </c>
      <c r="I124" s="1">
        <v>5.38</v>
      </c>
      <c r="J124" s="6">
        <v>33293.895199999999</v>
      </c>
      <c r="L124" s="1" t="s">
        <v>56</v>
      </c>
      <c r="M124">
        <f>(E135-E124)</f>
        <v>-7.8750999999974738</v>
      </c>
      <c r="N124">
        <f>(J135-J124)</f>
        <v>13.375899999999092</v>
      </c>
      <c r="O124">
        <f>(N124-M124)/J135</f>
        <v>6.3802885370565728E-4</v>
      </c>
    </row>
    <row r="125" spans="2:15" ht="24">
      <c r="B125" s="5">
        <v>2</v>
      </c>
      <c r="C125" s="1" t="s">
        <v>57</v>
      </c>
      <c r="D125" s="1">
        <v>3.11</v>
      </c>
      <c r="E125" s="6">
        <v>19534.200099999998</v>
      </c>
      <c r="G125" s="5">
        <v>2</v>
      </c>
      <c r="H125" s="1" t="s">
        <v>57</v>
      </c>
      <c r="I125" s="1">
        <v>3.14</v>
      </c>
      <c r="J125" s="6">
        <v>19465.526699999999</v>
      </c>
      <c r="L125" s="1" t="s">
        <v>57</v>
      </c>
      <c r="M125">
        <f>(E136-E125)</f>
        <v>-13.436299999997573</v>
      </c>
      <c r="N125">
        <f>(J136-J125)</f>
        <v>0.26970000000073924</v>
      </c>
      <c r="O125">
        <f>(N125-M125)/J136</f>
        <v>7.0410681989863577E-4</v>
      </c>
    </row>
    <row r="126" spans="2:15" ht="24">
      <c r="B126" s="5">
        <v>3</v>
      </c>
      <c r="C126" s="1" t="s">
        <v>58</v>
      </c>
      <c r="D126" s="1">
        <v>4.79</v>
      </c>
      <c r="E126" s="6">
        <v>30046.289499999999</v>
      </c>
      <c r="G126" s="5">
        <v>3</v>
      </c>
      <c r="H126" s="1" t="s">
        <v>58</v>
      </c>
      <c r="I126" s="1">
        <v>4.8899999999999997</v>
      </c>
      <c r="J126" s="6">
        <v>30248.736799999999</v>
      </c>
      <c r="L126" s="1" t="s">
        <v>58</v>
      </c>
      <c r="M126">
        <f>(E137-E126)</f>
        <v>6.8971999999994296</v>
      </c>
      <c r="N126">
        <f>(J137-J126)</f>
        <v>4.2636000000020431</v>
      </c>
      <c r="O126">
        <f>(N126-M126)/J137</f>
        <v>-8.7052522565576226E-5</v>
      </c>
    </row>
    <row r="127" spans="2:15" ht="24">
      <c r="B127" s="5">
        <v>4</v>
      </c>
      <c r="C127" s="1" t="s">
        <v>66</v>
      </c>
      <c r="D127" s="1">
        <v>22.82</v>
      </c>
      <c r="E127" s="6">
        <v>143138.34390000001</v>
      </c>
      <c r="G127" s="5">
        <v>4</v>
      </c>
      <c r="H127" s="1" t="s">
        <v>66</v>
      </c>
      <c r="I127" s="1">
        <v>23.24</v>
      </c>
      <c r="J127" s="6">
        <v>143866.14309999999</v>
      </c>
      <c r="L127" s="1" t="s">
        <v>66</v>
      </c>
      <c r="M127">
        <f>(E138-E127)</f>
        <v>-11.532200000016019</v>
      </c>
      <c r="N127">
        <f>(J138-J127)</f>
        <v>16.188300000008894</v>
      </c>
      <c r="O127">
        <f>(N127-M127)/J138</f>
        <v>1.9266090374196504E-4</v>
      </c>
    </row>
    <row r="128" spans="2:15" ht="24">
      <c r="B128" s="5">
        <v>5</v>
      </c>
      <c r="C128" s="1" t="s">
        <v>67</v>
      </c>
      <c r="D128" s="1">
        <v>22.58</v>
      </c>
      <c r="E128" s="6">
        <v>141600.09359999999</v>
      </c>
      <c r="G128" s="5">
        <v>5</v>
      </c>
      <c r="H128" s="1" t="s">
        <v>67</v>
      </c>
      <c r="I128" s="1">
        <v>22.88</v>
      </c>
      <c r="J128" s="6">
        <v>141607.72990000001</v>
      </c>
      <c r="L128" s="1" t="s">
        <v>67</v>
      </c>
      <c r="M128">
        <f>(E139-E128)</f>
        <v>-34.232499999983702</v>
      </c>
      <c r="N128">
        <f>(J139-J128)</f>
        <v>-15.515500000008615</v>
      </c>
      <c r="O128">
        <f>(N128-M128)/J139</f>
        <v>1.3218947157009141E-4</v>
      </c>
    </row>
    <row r="129" spans="2:15" ht="24">
      <c r="B129" s="5">
        <v>6</v>
      </c>
      <c r="C129" s="1" t="s">
        <v>68</v>
      </c>
      <c r="D129" s="1">
        <v>1.99</v>
      </c>
      <c r="E129" s="6">
        <v>12486.3753</v>
      </c>
      <c r="G129" s="5">
        <v>6</v>
      </c>
      <c r="H129" s="1" t="s">
        <v>68</v>
      </c>
      <c r="I129" s="1">
        <v>2.0099999999999998</v>
      </c>
      <c r="J129" s="6">
        <v>12430.025</v>
      </c>
      <c r="L129" s="1" t="s">
        <v>68</v>
      </c>
      <c r="M129">
        <f t="shared" ref="M129:M132" si="24">(E140-E129)</f>
        <v>-24.224599999999555</v>
      </c>
      <c r="N129">
        <f t="shared" ref="N129:N132" si="25">(J140-J129)</f>
        <v>-71.535200000000259</v>
      </c>
      <c r="O129">
        <f t="shared" ref="O129:O132" si="26">(N129-M129)/J140</f>
        <v>-3.8281861914876286E-3</v>
      </c>
    </row>
    <row r="130" spans="2:15" ht="24">
      <c r="B130" s="5">
        <v>7</v>
      </c>
      <c r="C130" s="1" t="s">
        <v>69</v>
      </c>
      <c r="D130" s="1">
        <v>3.69</v>
      </c>
      <c r="E130" s="6">
        <v>23118.455399999999</v>
      </c>
      <c r="G130" s="5">
        <v>7</v>
      </c>
      <c r="H130" s="1" t="s">
        <v>69</v>
      </c>
      <c r="I130" s="1">
        <v>3.69</v>
      </c>
      <c r="J130" s="6">
        <v>22862.062099999999</v>
      </c>
      <c r="L130" s="1" t="s">
        <v>69</v>
      </c>
      <c r="M130">
        <f t="shared" si="24"/>
        <v>-21.98070000000007</v>
      </c>
      <c r="N130">
        <f t="shared" si="25"/>
        <v>-34.858400000000984</v>
      </c>
      <c r="O130">
        <f t="shared" si="26"/>
        <v>-5.6413830485951789E-4</v>
      </c>
    </row>
    <row r="131" spans="2:15" ht="24">
      <c r="B131" s="5">
        <v>8</v>
      </c>
      <c r="C131" s="1" t="s">
        <v>70</v>
      </c>
      <c r="D131" s="1">
        <v>1.01</v>
      </c>
      <c r="E131" s="6">
        <v>6311.6130000000003</v>
      </c>
      <c r="G131" s="5">
        <v>8</v>
      </c>
      <c r="H131" s="1" t="s">
        <v>70</v>
      </c>
      <c r="I131" s="1">
        <v>1</v>
      </c>
      <c r="J131" s="6">
        <v>6193.3528999999999</v>
      </c>
      <c r="L131" s="1" t="s">
        <v>70</v>
      </c>
      <c r="M131">
        <f t="shared" si="24"/>
        <v>-6.2509000000000015</v>
      </c>
      <c r="N131">
        <f t="shared" si="25"/>
        <v>-19.734300000000076</v>
      </c>
      <c r="O131">
        <f t="shared" si="26"/>
        <v>-2.1840351459353311E-3</v>
      </c>
    </row>
    <row r="132" spans="2:15" ht="24">
      <c r="B132" s="7">
        <v>9</v>
      </c>
      <c r="C132" s="8" t="s">
        <v>60</v>
      </c>
      <c r="D132" s="8">
        <v>2.77</v>
      </c>
      <c r="E132" s="9">
        <v>17347.548999999999</v>
      </c>
      <c r="G132" s="7">
        <v>9</v>
      </c>
      <c r="H132" s="8" t="s">
        <v>60</v>
      </c>
      <c r="I132" s="8">
        <v>2.77</v>
      </c>
      <c r="J132" s="9">
        <v>17157.990000000002</v>
      </c>
      <c r="L132" s="8" t="s">
        <v>60</v>
      </c>
      <c r="M132">
        <f t="shared" si="24"/>
        <v>-8.2891999999992549</v>
      </c>
      <c r="N132">
        <f t="shared" si="25"/>
        <v>-33.921100000003207</v>
      </c>
      <c r="O132">
        <f t="shared" si="26"/>
        <v>-1.4968346687745432E-3</v>
      </c>
    </row>
    <row r="133" spans="2:15">
      <c r="B133">
        <v>1.5</v>
      </c>
      <c r="C133" s="10" t="s">
        <v>5</v>
      </c>
      <c r="D133" s="10" t="s">
        <v>4</v>
      </c>
      <c r="G133">
        <v>1.5</v>
      </c>
      <c r="H133" s="10" t="s">
        <v>5</v>
      </c>
      <c r="I133" s="10" t="s">
        <v>6</v>
      </c>
    </row>
    <row r="134" spans="2:15">
      <c r="B134" s="2"/>
      <c r="C134" s="3" t="s">
        <v>0</v>
      </c>
      <c r="D134" s="3" t="s">
        <v>1</v>
      </c>
      <c r="E134" s="4" t="s">
        <v>2</v>
      </c>
      <c r="G134" s="2"/>
      <c r="H134" s="3" t="s">
        <v>0</v>
      </c>
      <c r="I134" s="3" t="s">
        <v>1</v>
      </c>
      <c r="J134" s="4" t="s">
        <v>2</v>
      </c>
    </row>
    <row r="135" spans="2:15" ht="24">
      <c r="B135" s="5">
        <v>1</v>
      </c>
      <c r="C135" s="1" t="s">
        <v>56</v>
      </c>
      <c r="D135" s="1">
        <v>5.24</v>
      </c>
      <c r="E135" s="6">
        <v>32878.622900000002</v>
      </c>
      <c r="G135" s="5">
        <v>1</v>
      </c>
      <c r="H135" s="1" t="s">
        <v>56</v>
      </c>
      <c r="I135" s="1">
        <v>5.38</v>
      </c>
      <c r="J135" s="6">
        <v>33307.271099999998</v>
      </c>
    </row>
    <row r="136" spans="2:15" ht="24">
      <c r="B136" s="5">
        <v>2</v>
      </c>
      <c r="C136" s="1" t="s">
        <v>57</v>
      </c>
      <c r="D136" s="1">
        <v>3.11</v>
      </c>
      <c r="E136" s="6">
        <v>19520.763800000001</v>
      </c>
      <c r="G136" s="5">
        <v>2</v>
      </c>
      <c r="H136" s="1" t="s">
        <v>57</v>
      </c>
      <c r="I136" s="1">
        <v>3.15</v>
      </c>
      <c r="J136" s="6">
        <v>19465.796399999999</v>
      </c>
    </row>
    <row r="137" spans="2:15" ht="24">
      <c r="B137" s="5">
        <v>3</v>
      </c>
      <c r="C137" s="1" t="s">
        <v>58</v>
      </c>
      <c r="D137" s="1">
        <v>4.79</v>
      </c>
      <c r="E137" s="6">
        <v>30053.186699999998</v>
      </c>
      <c r="G137" s="5">
        <v>3</v>
      </c>
      <c r="H137" s="1" t="s">
        <v>58</v>
      </c>
      <c r="I137" s="1">
        <v>4.8899999999999997</v>
      </c>
      <c r="J137" s="6">
        <v>30253.000400000001</v>
      </c>
    </row>
    <row r="138" spans="2:15" ht="24">
      <c r="B138" s="5">
        <v>4</v>
      </c>
      <c r="C138" s="1" t="s">
        <v>66</v>
      </c>
      <c r="D138" s="1">
        <v>22.83</v>
      </c>
      <c r="E138" s="6">
        <v>143126.81169999999</v>
      </c>
      <c r="G138" s="5">
        <v>4</v>
      </c>
      <c r="H138" s="1" t="s">
        <v>66</v>
      </c>
      <c r="I138" s="1">
        <v>23.25</v>
      </c>
      <c r="J138" s="6">
        <v>143882.3314</v>
      </c>
    </row>
    <row r="139" spans="2:15" ht="24">
      <c r="B139" s="5">
        <v>5</v>
      </c>
      <c r="C139" s="1" t="s">
        <v>67</v>
      </c>
      <c r="D139" s="1">
        <v>22.58</v>
      </c>
      <c r="E139" s="6">
        <v>141565.86110000001</v>
      </c>
      <c r="G139" s="5">
        <v>5</v>
      </c>
      <c r="H139" s="1" t="s">
        <v>67</v>
      </c>
      <c r="I139" s="1">
        <v>22.88</v>
      </c>
      <c r="J139" s="6">
        <v>141592.2144</v>
      </c>
    </row>
    <row r="140" spans="2:15" ht="24">
      <c r="B140" s="5">
        <v>6</v>
      </c>
      <c r="C140" s="1" t="s">
        <v>68</v>
      </c>
      <c r="D140" s="1">
        <v>1.99</v>
      </c>
      <c r="E140" s="6">
        <v>12462.1507</v>
      </c>
      <c r="G140" s="5">
        <v>6</v>
      </c>
      <c r="H140" s="1" t="s">
        <v>68</v>
      </c>
      <c r="I140" s="1">
        <v>2</v>
      </c>
      <c r="J140" s="6">
        <v>12358.489799999999</v>
      </c>
    </row>
    <row r="141" spans="2:15" ht="24">
      <c r="B141" s="5">
        <v>7</v>
      </c>
      <c r="C141" s="1" t="s">
        <v>69</v>
      </c>
      <c r="D141" s="1">
        <v>3.68</v>
      </c>
      <c r="E141" s="6">
        <v>23096.474699999999</v>
      </c>
      <c r="G141" s="5">
        <v>7</v>
      </c>
      <c r="H141" s="1" t="s">
        <v>69</v>
      </c>
      <c r="I141" s="1">
        <v>3.69</v>
      </c>
      <c r="J141" s="6">
        <v>22827.203699999998</v>
      </c>
    </row>
    <row r="142" spans="2:15" ht="24">
      <c r="B142" s="5">
        <v>8</v>
      </c>
      <c r="C142" s="1" t="s">
        <v>70</v>
      </c>
      <c r="D142" s="1">
        <v>1.01</v>
      </c>
      <c r="E142" s="6">
        <v>6305.3621000000003</v>
      </c>
      <c r="G142" s="5">
        <v>8</v>
      </c>
      <c r="H142" s="1" t="s">
        <v>70</v>
      </c>
      <c r="I142" s="1">
        <v>1</v>
      </c>
      <c r="J142" s="6">
        <v>6173.6185999999998</v>
      </c>
    </row>
    <row r="143" spans="2:15" ht="24">
      <c r="B143" s="7">
        <v>9</v>
      </c>
      <c r="C143" s="8" t="s">
        <v>60</v>
      </c>
      <c r="D143" s="8">
        <v>2.77</v>
      </c>
      <c r="E143" s="9">
        <v>17339.2598</v>
      </c>
      <c r="G143" s="7">
        <v>9</v>
      </c>
      <c r="H143" s="8" t="s">
        <v>60</v>
      </c>
      <c r="I143" s="8">
        <v>2.77</v>
      </c>
      <c r="J143" s="9">
        <v>17124.068899999998</v>
      </c>
    </row>
    <row r="144" spans="2:15">
      <c r="B144">
        <v>1.75</v>
      </c>
      <c r="C144" s="10" t="s">
        <v>3</v>
      </c>
      <c r="D144" s="10" t="s">
        <v>4</v>
      </c>
      <c r="G144">
        <v>1.75</v>
      </c>
      <c r="H144" s="10" t="s">
        <v>3</v>
      </c>
      <c r="I144" s="10" t="s">
        <v>6</v>
      </c>
    </row>
    <row r="145" spans="2:15">
      <c r="B145" s="2"/>
      <c r="C145" s="3" t="s">
        <v>0</v>
      </c>
      <c r="D145" s="3" t="s">
        <v>1</v>
      </c>
      <c r="E145" s="4" t="s">
        <v>2</v>
      </c>
      <c r="G145" s="2"/>
      <c r="H145" s="3" t="s">
        <v>0</v>
      </c>
      <c r="I145" s="3" t="s">
        <v>1</v>
      </c>
      <c r="J145" s="4" t="s">
        <v>2</v>
      </c>
      <c r="L145" s="14" t="s">
        <v>37</v>
      </c>
      <c r="M145" t="s">
        <v>4</v>
      </c>
      <c r="N145" t="s">
        <v>6</v>
      </c>
      <c r="O145" t="s">
        <v>36</v>
      </c>
    </row>
    <row r="146" spans="2:15" ht="24">
      <c r="B146" s="5">
        <v>1</v>
      </c>
      <c r="C146" s="1" t="s">
        <v>56</v>
      </c>
      <c r="D146" s="1">
        <v>5.3</v>
      </c>
      <c r="E146" s="6">
        <v>32623.726299999998</v>
      </c>
      <c r="G146" s="5">
        <v>1</v>
      </c>
      <c r="H146" s="1" t="s">
        <v>56</v>
      </c>
      <c r="I146" s="1">
        <v>5.51</v>
      </c>
      <c r="J146" s="6">
        <v>33006.754699999998</v>
      </c>
      <c r="L146" s="1" t="s">
        <v>56</v>
      </c>
      <c r="M146">
        <f>(E157-E146)</f>
        <v>24.14010000000053</v>
      </c>
      <c r="N146">
        <f>(J157-J146)</f>
        <v>16.78070000000298</v>
      </c>
      <c r="O146">
        <f>(N146-M146)/J157</f>
        <v>-2.2285318367207737E-4</v>
      </c>
    </row>
    <row r="147" spans="2:15" ht="24">
      <c r="B147" s="5">
        <v>2</v>
      </c>
      <c r="C147" s="1" t="s">
        <v>57</v>
      </c>
      <c r="D147" s="1">
        <v>3.09</v>
      </c>
      <c r="E147" s="6">
        <v>19028.786700000001</v>
      </c>
      <c r="G147" s="5">
        <v>2</v>
      </c>
      <c r="H147" s="1" t="s">
        <v>57</v>
      </c>
      <c r="I147" s="1">
        <v>3.18</v>
      </c>
      <c r="J147" s="6">
        <v>19027.957699999999</v>
      </c>
      <c r="L147" s="1" t="s">
        <v>57</v>
      </c>
      <c r="M147">
        <f>(E158-E147)</f>
        <v>-13.992699999998877</v>
      </c>
      <c r="N147">
        <f>(J158-J147)</f>
        <v>-18.132999999997992</v>
      </c>
      <c r="O147">
        <f>(N147-M147)/J158</f>
        <v>-2.1779790531151585E-4</v>
      </c>
    </row>
    <row r="148" spans="2:15" ht="24">
      <c r="B148" s="5">
        <v>3</v>
      </c>
      <c r="C148" s="1" t="s">
        <v>58</v>
      </c>
      <c r="D148" s="1">
        <v>4.87</v>
      </c>
      <c r="E148" s="6">
        <v>30004.8452</v>
      </c>
      <c r="G148" s="5">
        <v>3</v>
      </c>
      <c r="H148" s="1" t="s">
        <v>58</v>
      </c>
      <c r="I148" s="1">
        <v>5.04</v>
      </c>
      <c r="J148" s="6">
        <v>30175.800200000001</v>
      </c>
      <c r="L148" s="1" t="s">
        <v>58</v>
      </c>
      <c r="M148">
        <f>(E159-E148)</f>
        <v>2.1726999999991676</v>
      </c>
      <c r="N148">
        <f>(J159-J148)</f>
        <v>27.478899999998248</v>
      </c>
      <c r="O148">
        <f>(N148-M148)/J159</f>
        <v>8.378626676995174E-4</v>
      </c>
    </row>
    <row r="149" spans="2:15" ht="24">
      <c r="B149" s="5">
        <v>4</v>
      </c>
      <c r="C149" s="1" t="s">
        <v>66</v>
      </c>
      <c r="D149" s="1">
        <v>23.21</v>
      </c>
      <c r="E149" s="6">
        <v>142857.70480000001</v>
      </c>
      <c r="G149" s="5">
        <v>4</v>
      </c>
      <c r="H149" s="1" t="s">
        <v>66</v>
      </c>
      <c r="I149" s="1">
        <v>23.99</v>
      </c>
      <c r="J149" s="6">
        <v>143616.26809999999</v>
      </c>
      <c r="L149" s="1" t="s">
        <v>66</v>
      </c>
      <c r="M149">
        <f>(E160-E149)</f>
        <v>28.091699999989942</v>
      </c>
      <c r="N149">
        <f>(J160-J149)</f>
        <v>30.88980000000447</v>
      </c>
      <c r="O149">
        <f>(N149-M149)/J160</f>
        <v>1.9478979194022248E-5</v>
      </c>
    </row>
    <row r="150" spans="2:15" ht="24">
      <c r="B150" s="5">
        <v>5</v>
      </c>
      <c r="C150" s="1" t="s">
        <v>67</v>
      </c>
      <c r="D150" s="1">
        <v>22.14</v>
      </c>
      <c r="E150" s="6">
        <v>136296.75229999999</v>
      </c>
      <c r="G150" s="5">
        <v>5</v>
      </c>
      <c r="H150" s="1" t="s">
        <v>67</v>
      </c>
      <c r="I150" s="1">
        <v>22.75</v>
      </c>
      <c r="J150" s="6">
        <v>136232.74429999999</v>
      </c>
      <c r="L150" s="1" t="s">
        <v>67</v>
      </c>
      <c r="M150">
        <f>(E161-E150)</f>
        <v>-77.607399999978952</v>
      </c>
      <c r="N150">
        <f>(J161-J150)</f>
        <v>-111.71189999999478</v>
      </c>
      <c r="O150">
        <f>(N150-M150)/J161</f>
        <v>-2.5054541093838951E-4</v>
      </c>
    </row>
    <row r="151" spans="2:15" ht="24">
      <c r="B151" s="5">
        <v>6</v>
      </c>
      <c r="C151" s="1" t="s">
        <v>68</v>
      </c>
      <c r="D151" s="1">
        <v>1.96</v>
      </c>
      <c r="E151" s="6">
        <v>12090.8207</v>
      </c>
      <c r="G151" s="5">
        <v>6</v>
      </c>
      <c r="H151" s="1" t="s">
        <v>68</v>
      </c>
      <c r="I151" s="1">
        <v>2</v>
      </c>
      <c r="J151" s="6">
        <v>11990.0689</v>
      </c>
      <c r="L151" s="1" t="s">
        <v>68</v>
      </c>
      <c r="M151">
        <f t="shared" ref="M151:M154" si="27">(E162-E151)</f>
        <v>-48.615400000000591</v>
      </c>
      <c r="N151">
        <f t="shared" ref="N151:N154" si="28">(J162-J151)</f>
        <v>-35.577400000000125</v>
      </c>
      <c r="O151">
        <f t="shared" ref="O151:O154" si="29">(N151-M151)/J162</f>
        <v>1.0906361010838868E-3</v>
      </c>
    </row>
    <row r="152" spans="2:15" ht="24">
      <c r="B152" s="5">
        <v>7</v>
      </c>
      <c r="C152" s="1" t="s">
        <v>69</v>
      </c>
      <c r="D152" s="1">
        <v>3.65</v>
      </c>
      <c r="E152" s="6">
        <v>22463.585200000001</v>
      </c>
      <c r="G152" s="5">
        <v>7</v>
      </c>
      <c r="H152" s="1" t="s">
        <v>69</v>
      </c>
      <c r="I152" s="1">
        <v>3.71</v>
      </c>
      <c r="J152" s="6">
        <v>22207.751400000001</v>
      </c>
      <c r="L152" s="1" t="s">
        <v>69</v>
      </c>
      <c r="M152">
        <f t="shared" si="27"/>
        <v>-46.243500000000495</v>
      </c>
      <c r="N152">
        <f t="shared" si="28"/>
        <v>-35.13839999999982</v>
      </c>
      <c r="O152">
        <f t="shared" si="29"/>
        <v>5.0084759969430193E-4</v>
      </c>
    </row>
    <row r="153" spans="2:15" ht="24">
      <c r="B153" s="5">
        <v>8</v>
      </c>
      <c r="C153" s="1" t="s">
        <v>70</v>
      </c>
      <c r="D153" s="1">
        <v>1</v>
      </c>
      <c r="E153" s="6">
        <v>6139.7579999999998</v>
      </c>
      <c r="G153" s="5">
        <v>8</v>
      </c>
      <c r="H153" s="1" t="s">
        <v>70</v>
      </c>
      <c r="I153" s="1">
        <v>1</v>
      </c>
      <c r="J153" s="6">
        <v>6015.2146000000002</v>
      </c>
      <c r="L153" s="1" t="s">
        <v>70</v>
      </c>
      <c r="M153">
        <f t="shared" si="27"/>
        <v>-13.516200000000026</v>
      </c>
      <c r="N153">
        <f t="shared" si="28"/>
        <v>-8.2431000000005952</v>
      </c>
      <c r="O153">
        <f t="shared" si="29"/>
        <v>8.7783003465214228E-4</v>
      </c>
    </row>
    <row r="154" spans="2:15" ht="24">
      <c r="B154" s="7">
        <v>9</v>
      </c>
      <c r="C154" s="8" t="s">
        <v>60</v>
      </c>
      <c r="D154" s="8">
        <v>2.77</v>
      </c>
      <c r="E154" s="9">
        <v>17052.702099999999</v>
      </c>
      <c r="G154" s="7">
        <v>9</v>
      </c>
      <c r="H154" s="8" t="s">
        <v>60</v>
      </c>
      <c r="I154" s="8">
        <v>2.82</v>
      </c>
      <c r="J154" s="9">
        <v>16868.4293</v>
      </c>
      <c r="L154" s="8" t="s">
        <v>60</v>
      </c>
      <c r="M154">
        <f t="shared" si="27"/>
        <v>-29.04399999999805</v>
      </c>
      <c r="N154">
        <f t="shared" si="28"/>
        <v>-27.824300000000221</v>
      </c>
      <c r="O154">
        <f t="shared" si="29"/>
        <v>7.2426139084541736E-5</v>
      </c>
    </row>
    <row r="155" spans="2:15">
      <c r="B155">
        <v>1.75</v>
      </c>
      <c r="C155" s="10" t="s">
        <v>5</v>
      </c>
      <c r="D155" s="10" t="s">
        <v>4</v>
      </c>
      <c r="G155">
        <v>1.75</v>
      </c>
      <c r="H155" s="10" t="s">
        <v>5</v>
      </c>
      <c r="I155" s="10" t="s">
        <v>6</v>
      </c>
    </row>
    <row r="156" spans="2:15">
      <c r="B156" s="2"/>
      <c r="C156" s="3" t="s">
        <v>0</v>
      </c>
      <c r="D156" s="3" t="s">
        <v>1</v>
      </c>
      <c r="E156" s="4" t="s">
        <v>2</v>
      </c>
      <c r="G156" s="2"/>
      <c r="H156" s="3" t="s">
        <v>0</v>
      </c>
      <c r="I156" s="3" t="s">
        <v>1</v>
      </c>
      <c r="J156" s="4" t="s">
        <v>2</v>
      </c>
    </row>
    <row r="157" spans="2:15" ht="24">
      <c r="B157" s="5">
        <v>1</v>
      </c>
      <c r="C157" s="1" t="s">
        <v>56</v>
      </c>
      <c r="D157" s="1">
        <v>5.31</v>
      </c>
      <c r="E157" s="6">
        <v>32647.866399999999</v>
      </c>
      <c r="G157" s="5">
        <v>1</v>
      </c>
      <c r="H157" s="1" t="s">
        <v>56</v>
      </c>
      <c r="I157" s="1">
        <v>5.52</v>
      </c>
      <c r="J157" s="6">
        <v>33023.535400000001</v>
      </c>
    </row>
    <row r="158" spans="2:15" ht="24">
      <c r="B158" s="5">
        <v>2</v>
      </c>
      <c r="C158" s="1" t="s">
        <v>57</v>
      </c>
      <c r="D158" s="1">
        <v>3.09</v>
      </c>
      <c r="E158" s="6">
        <v>19014.794000000002</v>
      </c>
      <c r="G158" s="5">
        <v>2</v>
      </c>
      <c r="H158" s="1" t="s">
        <v>57</v>
      </c>
      <c r="I158" s="1">
        <v>3.18</v>
      </c>
      <c r="J158" s="6">
        <v>19009.824700000001</v>
      </c>
    </row>
    <row r="159" spans="2:15" ht="24">
      <c r="B159" s="5">
        <v>3</v>
      </c>
      <c r="C159" s="1" t="s">
        <v>58</v>
      </c>
      <c r="D159" s="1">
        <v>4.88</v>
      </c>
      <c r="E159" s="6">
        <v>30007.017899999999</v>
      </c>
      <c r="G159" s="5">
        <v>3</v>
      </c>
      <c r="H159" s="1" t="s">
        <v>58</v>
      </c>
      <c r="I159" s="1">
        <v>5.05</v>
      </c>
      <c r="J159" s="6">
        <v>30203.2791</v>
      </c>
    </row>
    <row r="160" spans="2:15" ht="24">
      <c r="B160" s="5">
        <v>4</v>
      </c>
      <c r="C160" s="1" t="s">
        <v>66</v>
      </c>
      <c r="D160" s="1">
        <v>23.22</v>
      </c>
      <c r="E160" s="6">
        <v>142885.7965</v>
      </c>
      <c r="G160" s="5">
        <v>4</v>
      </c>
      <c r="H160" s="1" t="s">
        <v>66</v>
      </c>
      <c r="I160" s="1">
        <v>24</v>
      </c>
      <c r="J160" s="6">
        <v>143647.15789999999</v>
      </c>
    </row>
    <row r="161" spans="2:10" ht="24">
      <c r="B161" s="5">
        <v>5</v>
      </c>
      <c r="C161" s="1" t="s">
        <v>67</v>
      </c>
      <c r="D161" s="1">
        <v>22.14</v>
      </c>
      <c r="E161" s="6">
        <v>136219.14490000001</v>
      </c>
      <c r="G161" s="5">
        <v>5</v>
      </c>
      <c r="H161" s="1" t="s">
        <v>67</v>
      </c>
      <c r="I161" s="1">
        <v>22.74</v>
      </c>
      <c r="J161" s="6">
        <v>136121.0324</v>
      </c>
    </row>
    <row r="162" spans="2:10" ht="24">
      <c r="B162" s="5">
        <v>6</v>
      </c>
      <c r="C162" s="1" t="s">
        <v>68</v>
      </c>
      <c r="D162" s="1">
        <v>1.96</v>
      </c>
      <c r="E162" s="6">
        <v>12042.2053</v>
      </c>
      <c r="G162" s="5">
        <v>6</v>
      </c>
      <c r="H162" s="1" t="s">
        <v>68</v>
      </c>
      <c r="I162" s="1">
        <v>2</v>
      </c>
      <c r="J162" s="6">
        <v>11954.4915</v>
      </c>
    </row>
    <row r="163" spans="2:10" ht="24">
      <c r="B163" s="5">
        <v>7</v>
      </c>
      <c r="C163" s="1" t="s">
        <v>69</v>
      </c>
      <c r="D163" s="1">
        <v>3.64</v>
      </c>
      <c r="E163" s="6">
        <v>22417.341700000001</v>
      </c>
      <c r="G163" s="5">
        <v>7</v>
      </c>
      <c r="H163" s="1" t="s">
        <v>69</v>
      </c>
      <c r="I163" s="1">
        <v>3.7</v>
      </c>
      <c r="J163" s="6">
        <v>22172.613000000001</v>
      </c>
    </row>
    <row r="164" spans="2:10" ht="24">
      <c r="B164" s="5">
        <v>8</v>
      </c>
      <c r="C164" s="1" t="s">
        <v>70</v>
      </c>
      <c r="D164" s="1">
        <v>1</v>
      </c>
      <c r="E164" s="6">
        <v>6126.2417999999998</v>
      </c>
      <c r="G164" s="5">
        <v>8</v>
      </c>
      <c r="H164" s="1" t="s">
        <v>70</v>
      </c>
      <c r="I164" s="1">
        <v>1</v>
      </c>
      <c r="J164" s="6">
        <v>6006.9714999999997</v>
      </c>
    </row>
    <row r="165" spans="2:10" ht="24">
      <c r="B165" s="7">
        <v>9</v>
      </c>
      <c r="C165" s="8" t="s">
        <v>60</v>
      </c>
      <c r="D165" s="8">
        <v>2.77</v>
      </c>
      <c r="E165" s="9">
        <v>17023.658100000001</v>
      </c>
      <c r="G165" s="7">
        <v>9</v>
      </c>
      <c r="H165" s="8" t="s">
        <v>60</v>
      </c>
      <c r="I165" s="8">
        <v>2.81</v>
      </c>
      <c r="J165" s="9">
        <v>16840.605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7065-F042-4F51-BEDD-92973B68290F}">
  <dimension ref="C4:BG79"/>
  <sheetViews>
    <sheetView topLeftCell="A42" zoomScale="85" zoomScaleNormal="85" workbookViewId="0">
      <selection activeCell="X37" sqref="X37"/>
    </sheetView>
  </sheetViews>
  <sheetFormatPr baseColWidth="10" defaultColWidth="8.83203125" defaultRowHeight="15"/>
  <cols>
    <col min="3" max="3" width="16.5" customWidth="1"/>
    <col min="12" max="12" width="14.1640625" customWidth="1"/>
    <col min="21" max="21" width="14.33203125" customWidth="1"/>
    <col min="22" max="22" width="12" bestFit="1" customWidth="1"/>
    <col min="29" max="29" width="18.6640625" customWidth="1"/>
    <col min="32" max="32" width="12" bestFit="1" customWidth="1"/>
    <col min="49" max="49" width="12" bestFit="1" customWidth="1"/>
  </cols>
  <sheetData>
    <row r="4" spans="3:21">
      <c r="C4" t="s">
        <v>38</v>
      </c>
    </row>
    <row r="5" spans="3:21">
      <c r="D5">
        <v>0.25</v>
      </c>
      <c r="E5">
        <v>0.5</v>
      </c>
      <c r="F5">
        <v>0.75</v>
      </c>
      <c r="G5">
        <v>1</v>
      </c>
      <c r="H5">
        <v>1.25</v>
      </c>
      <c r="I5">
        <v>1.5</v>
      </c>
      <c r="J5">
        <v>1.75</v>
      </c>
    </row>
    <row r="6" spans="3:21">
      <c r="C6" t="s">
        <v>56</v>
      </c>
      <c r="D6">
        <v>1.84660112148064E-3</v>
      </c>
      <c r="E6">
        <v>-1.5201766311424818E-3</v>
      </c>
      <c r="F6">
        <v>5.0999917204654684E-4</v>
      </c>
      <c r="G6">
        <v>2.5110190913524622E-3</v>
      </c>
      <c r="H6">
        <v>-4.3783808569623599E-3</v>
      </c>
      <c r="I6">
        <v>-1.5373849597813405E-3</v>
      </c>
      <c r="J6">
        <v>-2.7912312313329466E-3</v>
      </c>
    </row>
    <row r="7" spans="3:21">
      <c r="C7" t="s">
        <v>57</v>
      </c>
      <c r="D7">
        <v>3.1913088805335305E-3</v>
      </c>
      <c r="E7">
        <v>-5.7116545935386993E-4</v>
      </c>
      <c r="F7">
        <v>-1.421265568600874E-3</v>
      </c>
      <c r="G7">
        <v>3.4216173825542945E-4</v>
      </c>
      <c r="H7">
        <v>-3.3087208057001262E-3</v>
      </c>
      <c r="I7">
        <v>6.5727421164857409E-6</v>
      </c>
      <c r="J7">
        <v>-1.751315887463808E-3</v>
      </c>
    </row>
    <row r="8" spans="3:21">
      <c r="C8" t="s">
        <v>58</v>
      </c>
      <c r="D8">
        <v>1.9104103490902369E-3</v>
      </c>
      <c r="E8">
        <v>-1.3543025297689942E-3</v>
      </c>
      <c r="F8">
        <v>1.4592737221724166E-4</v>
      </c>
      <c r="G8">
        <v>1.5341601202678177E-3</v>
      </c>
      <c r="H8">
        <v>-2.8684891762528891E-3</v>
      </c>
      <c r="I8">
        <v>-9.4499598744381911E-4</v>
      </c>
      <c r="J8">
        <v>-1.3539563749391094E-3</v>
      </c>
    </row>
    <row r="9" spans="3:21">
      <c r="C9" t="s">
        <v>66</v>
      </c>
      <c r="D9">
        <v>9.5489242030096855E-4</v>
      </c>
      <c r="E9">
        <v>-1.6219647440590771E-4</v>
      </c>
      <c r="F9">
        <v>8.6416172842495762E-4</v>
      </c>
      <c r="G9">
        <v>8.5421945018561234E-4</v>
      </c>
      <c r="H9">
        <v>-1.3990250874067439E-3</v>
      </c>
      <c r="I9">
        <v>-4.674310657061111E-4</v>
      </c>
      <c r="J9">
        <v>-6.167278990563918E-4</v>
      </c>
    </row>
    <row r="10" spans="3:21">
      <c r="C10" t="s">
        <v>67</v>
      </c>
      <c r="D10">
        <v>5.8540744281424199E-3</v>
      </c>
      <c r="E10">
        <v>-6.9125689289812481E-4</v>
      </c>
      <c r="F10">
        <v>-9.4693318451697837E-4</v>
      </c>
      <c r="G10">
        <v>-2.7492158805191172E-5</v>
      </c>
      <c r="H10">
        <v>1.0396841186011651E-3</v>
      </c>
      <c r="I10">
        <v>6.2056780470380927E-4</v>
      </c>
      <c r="J10">
        <v>-4.0905393686478008E-4</v>
      </c>
    </row>
    <row r="11" spans="3:21">
      <c r="C11" t="s">
        <v>68</v>
      </c>
      <c r="D11">
        <v>1.1873593325190489E-2</v>
      </c>
      <c r="E11">
        <v>-2.8472200724571697E-3</v>
      </c>
      <c r="F11">
        <v>-3.7090617626608035E-3</v>
      </c>
      <c r="G11">
        <v>2.6010343443315972E-4</v>
      </c>
      <c r="H11">
        <v>5.092696392836377E-3</v>
      </c>
      <c r="I11">
        <v>7.1420385200505739E-4</v>
      </c>
      <c r="J11">
        <v>1.9935042096258988E-3</v>
      </c>
    </row>
    <row r="12" spans="3:21">
      <c r="C12" t="s">
        <v>69</v>
      </c>
      <c r="D12">
        <v>1.3434037501734128E-2</v>
      </c>
      <c r="E12">
        <v>-1.9485859151681434E-3</v>
      </c>
      <c r="F12">
        <v>-1.2424321977189947E-3</v>
      </c>
      <c r="G12">
        <v>6.4976732688498857E-4</v>
      </c>
      <c r="H12">
        <v>1.0074271289694724E-3</v>
      </c>
      <c r="I12">
        <v>7.3865191278458435E-4</v>
      </c>
      <c r="J12">
        <v>-2.4674885410482217E-3</v>
      </c>
    </row>
    <row r="13" spans="3:21">
      <c r="C13" t="s">
        <v>70</v>
      </c>
      <c r="D13">
        <v>1.2429802945848997E-2</v>
      </c>
      <c r="E13">
        <v>-1.405203222304228E-3</v>
      </c>
      <c r="F13">
        <v>-2.0738273059658727E-3</v>
      </c>
      <c r="G13">
        <v>5.2892622547854988E-4</v>
      </c>
      <c r="H13">
        <v>-9.6833289792531681E-4</v>
      </c>
      <c r="I13">
        <v>-8.9796667272384455E-4</v>
      </c>
      <c r="J13">
        <v>-2.6575049374509474E-3</v>
      </c>
    </row>
    <row r="14" spans="3:21">
      <c r="C14" t="s">
        <v>60</v>
      </c>
      <c r="D14">
        <v>7.5272350858695391E-3</v>
      </c>
      <c r="E14">
        <v>-2.1402225408920809E-3</v>
      </c>
      <c r="F14">
        <v>-1.1850402699124035E-3</v>
      </c>
      <c r="G14">
        <v>9.1289299839772539E-4</v>
      </c>
      <c r="H14">
        <v>2.5470241784005736E-3</v>
      </c>
      <c r="I14">
        <v>6.2030054354654513E-5</v>
      </c>
      <c r="J14">
        <v>-1.0236196152368347E-3</v>
      </c>
    </row>
    <row r="16" spans="3:21">
      <c r="C16" t="s">
        <v>39</v>
      </c>
      <c r="L16" t="s">
        <v>41</v>
      </c>
      <c r="U16" t="s">
        <v>44</v>
      </c>
    </row>
    <row r="17" spans="3:29">
      <c r="D17">
        <v>0.25</v>
      </c>
      <c r="E17">
        <v>0.5</v>
      </c>
      <c r="F17">
        <v>0.75</v>
      </c>
      <c r="G17">
        <v>1</v>
      </c>
      <c r="H17">
        <v>1.25</v>
      </c>
      <c r="I17">
        <v>1.5</v>
      </c>
      <c r="J17">
        <v>1.75</v>
      </c>
      <c r="M17">
        <v>0.25</v>
      </c>
      <c r="N17">
        <v>0.5</v>
      </c>
      <c r="O17">
        <v>0.75</v>
      </c>
      <c r="P17">
        <v>1</v>
      </c>
      <c r="Q17">
        <v>1.25</v>
      </c>
      <c r="R17">
        <v>1.5</v>
      </c>
      <c r="S17">
        <v>1.75</v>
      </c>
      <c r="U17">
        <f>_xlfn.T.INV.2T(0.05,2)</f>
        <v>4.3026527297494637</v>
      </c>
    </row>
    <row r="18" spans="3:29">
      <c r="C18" t="s">
        <v>56</v>
      </c>
      <c r="D18">
        <v>-5.1568731118407766E-4</v>
      </c>
      <c r="E18">
        <v>3.4230872338196928E-3</v>
      </c>
      <c r="F18">
        <v>-1.7521846650282312E-3</v>
      </c>
      <c r="G18">
        <v>-1.1330016575200426E-3</v>
      </c>
      <c r="H18">
        <v>-2.7975365165534339E-4</v>
      </c>
      <c r="I18">
        <v>8.3792392667559289E-4</v>
      </c>
      <c r="J18">
        <v>-3.2741215831935742E-3</v>
      </c>
      <c r="L18" t="s">
        <v>56</v>
      </c>
      <c r="M18">
        <f t="shared" ref="M18:S25" si="0">AVERAGE(D6,D18,D30)</f>
        <v>-1.2014228741200411E-3</v>
      </c>
      <c r="N18">
        <f t="shared" si="0"/>
        <v>-1.6570789744071134E-4</v>
      </c>
      <c r="O18">
        <f t="shared" si="0"/>
        <v>-7.0883632860434229E-5</v>
      </c>
      <c r="P18">
        <f t="shared" si="0"/>
        <v>1.2489336210789912E-3</v>
      </c>
      <c r="Q18">
        <f t="shared" si="0"/>
        <v>-2.0727328609361213E-3</v>
      </c>
      <c r="R18">
        <f t="shared" si="0"/>
        <v>-2.0477393133363439E-5</v>
      </c>
      <c r="S18">
        <f t="shared" si="0"/>
        <v>-2.0960686660661991E-3</v>
      </c>
    </row>
    <row r="19" spans="3:29">
      <c r="C19" t="s">
        <v>57</v>
      </c>
      <c r="D19">
        <v>1.8677629452985281E-4</v>
      </c>
      <c r="E19">
        <v>1.2384627187014589E-3</v>
      </c>
      <c r="F19">
        <v>-8.9505944076608121E-4</v>
      </c>
      <c r="G19">
        <v>-5.6545689724667256E-4</v>
      </c>
      <c r="H19">
        <v>1.049051710741625E-4</v>
      </c>
      <c r="I19">
        <v>-5.4500081169689017E-4</v>
      </c>
      <c r="J19">
        <v>-2.4142489059272888E-3</v>
      </c>
      <c r="L19" t="s">
        <v>57</v>
      </c>
      <c r="M19">
        <f t="shared" si="0"/>
        <v>2.2016872742060514E-3</v>
      </c>
      <c r="N19">
        <f t="shared" si="0"/>
        <v>7.3100069457087585E-5</v>
      </c>
      <c r="O19">
        <f t="shared" si="0"/>
        <v>-6.2924348355188411E-4</v>
      </c>
      <c r="P19">
        <f t="shared" si="0"/>
        <v>1.7373833608353036E-4</v>
      </c>
      <c r="Q19">
        <f t="shared" si="0"/>
        <v>-1.9345027693405241E-3</v>
      </c>
      <c r="R19">
        <f t="shared" si="0"/>
        <v>5.5226250106077107E-5</v>
      </c>
      <c r="S19">
        <f t="shared" si="0"/>
        <v>-1.4611208995675374E-3</v>
      </c>
    </row>
    <row r="20" spans="3:29">
      <c r="C20" t="s">
        <v>58</v>
      </c>
      <c r="D20">
        <v>1.1788332689351799E-3</v>
      </c>
      <c r="E20">
        <v>2.7777729035337001E-3</v>
      </c>
      <c r="F20">
        <v>-1.561062985538368E-4</v>
      </c>
      <c r="G20">
        <v>-1.0347285255930835E-3</v>
      </c>
      <c r="H20">
        <v>1.5688021289311275E-3</v>
      </c>
      <c r="I20">
        <v>4.8530503492529275E-4</v>
      </c>
      <c r="J20">
        <v>-3.0416010890516065E-3</v>
      </c>
      <c r="L20" t="s">
        <v>58</v>
      </c>
      <c r="M20">
        <f t="shared" si="0"/>
        <v>1.5020933676812708E-4</v>
      </c>
      <c r="N20">
        <f t="shared" si="0"/>
        <v>-1.3767108547471253E-4</v>
      </c>
      <c r="O20">
        <f t="shared" si="0"/>
        <v>7.3974941857048442E-4</v>
      </c>
      <c r="P20">
        <f t="shared" si="0"/>
        <v>6.7155885656459415E-4</v>
      </c>
      <c r="Q20">
        <f t="shared" si="0"/>
        <v>-4.6251567445993732E-4</v>
      </c>
      <c r="R20">
        <f t="shared" si="0"/>
        <v>-1.8224782502803422E-4</v>
      </c>
      <c r="S20">
        <f t="shared" si="0"/>
        <v>-1.1858982654303996E-3</v>
      </c>
    </row>
    <row r="21" spans="3:29">
      <c r="C21" t="s">
        <v>66</v>
      </c>
      <c r="D21">
        <v>-4.1078141624109388E-4</v>
      </c>
      <c r="E21">
        <v>1.3216474490478948E-3</v>
      </c>
      <c r="F21">
        <v>2.2043779002431364E-5</v>
      </c>
      <c r="G21">
        <v>-1.1055273955152722E-4</v>
      </c>
      <c r="H21">
        <v>3.4152296824568071E-4</v>
      </c>
      <c r="I21">
        <v>-2.9739466725914553E-5</v>
      </c>
      <c r="J21">
        <v>-1.0777035240093016E-3</v>
      </c>
      <c r="L21" t="s">
        <v>66</v>
      </c>
      <c r="M21">
        <f t="shared" si="0"/>
        <v>-1.3949694816130722E-4</v>
      </c>
      <c r="N21">
        <f t="shared" si="0"/>
        <v>3.1912468612114677E-4</v>
      </c>
      <c r="O21">
        <f t="shared" si="0"/>
        <v>6.3963549939507298E-4</v>
      </c>
      <c r="P21">
        <f t="shared" si="0"/>
        <v>2.5671480697437465E-4</v>
      </c>
      <c r="Q21">
        <f t="shared" si="0"/>
        <v>-4.0623173219278807E-4</v>
      </c>
      <c r="R21">
        <f t="shared" si="0"/>
        <v>-1.0150320956335355E-4</v>
      </c>
      <c r="S21">
        <f t="shared" si="0"/>
        <v>-5.5831748129055701E-4</v>
      </c>
    </row>
    <row r="22" spans="3:29">
      <c r="C22" t="s">
        <v>67</v>
      </c>
      <c r="D22">
        <v>8.3042607410433537E-5</v>
      </c>
      <c r="E22">
        <v>-4.3424508874811117E-4</v>
      </c>
      <c r="F22">
        <v>-1.4619623212125274E-4</v>
      </c>
      <c r="G22">
        <v>2.742358072599413E-4</v>
      </c>
      <c r="H22">
        <v>7.5394980600783452E-6</v>
      </c>
      <c r="I22">
        <v>2.1580197646956279E-4</v>
      </c>
      <c r="J22">
        <v>1.308641493692757E-3</v>
      </c>
      <c r="L22" t="s">
        <v>67</v>
      </c>
      <c r="M22">
        <f t="shared" si="0"/>
        <v>2.768102437439524E-3</v>
      </c>
      <c r="N22">
        <f t="shared" si="0"/>
        <v>-2.4018196633545448E-4</v>
      </c>
      <c r="O22">
        <f t="shared" si="0"/>
        <v>-6.2289869296675449E-4</v>
      </c>
      <c r="P22">
        <f t="shared" si="0"/>
        <v>1.1417495066148228E-4</v>
      </c>
      <c r="Q22">
        <f t="shared" si="0"/>
        <v>4.6745078595084228E-4</v>
      </c>
      <c r="R22">
        <f t="shared" si="0"/>
        <v>3.2285308424782113E-4</v>
      </c>
      <c r="S22">
        <f t="shared" si="0"/>
        <v>2.1634738196319578E-4</v>
      </c>
    </row>
    <row r="23" spans="3:29">
      <c r="C23" t="s">
        <v>68</v>
      </c>
      <c r="D23">
        <v>-1.2936137233797215E-3</v>
      </c>
      <c r="E23">
        <v>-7.3136256929929823E-3</v>
      </c>
      <c r="F23">
        <v>-5.610984153758565E-5</v>
      </c>
      <c r="G23">
        <v>2.0744411381943958E-3</v>
      </c>
      <c r="H23">
        <v>-2.086417469217147E-3</v>
      </c>
      <c r="I23">
        <v>2.3873666287187079E-3</v>
      </c>
      <c r="J23">
        <v>1.1403239620482461E-2</v>
      </c>
      <c r="L23" t="s">
        <v>68</v>
      </c>
      <c r="M23">
        <f t="shared" si="0"/>
        <v>5.9264397014763721E-3</v>
      </c>
      <c r="N23">
        <f t="shared" si="0"/>
        <v>-2.3385544603976224E-3</v>
      </c>
      <c r="O23">
        <f t="shared" si="0"/>
        <v>-2.7048291990925464E-3</v>
      </c>
      <c r="P23">
        <f t="shared" si="0"/>
        <v>-3.2693562401623293E-4</v>
      </c>
      <c r="Q23">
        <f t="shared" si="0"/>
        <v>1.8150235772835364E-4</v>
      </c>
      <c r="R23">
        <f t="shared" si="0"/>
        <v>-2.4220523692128782E-4</v>
      </c>
      <c r="S23">
        <f t="shared" si="0"/>
        <v>4.8291266437307488E-3</v>
      </c>
    </row>
    <row r="24" spans="3:29">
      <c r="C24" t="s">
        <v>69</v>
      </c>
      <c r="D24">
        <v>-2.5999147827473978E-3</v>
      </c>
      <c r="E24">
        <v>-1.8198084765007278E-3</v>
      </c>
      <c r="F24">
        <v>-9.7877522668821343E-4</v>
      </c>
      <c r="G24">
        <v>9.3690337872755062E-4</v>
      </c>
      <c r="H24">
        <v>4.8981577362997247E-4</v>
      </c>
      <c r="I24">
        <v>8.1856596811018473E-4</v>
      </c>
      <c r="J24">
        <v>4.0936709936559993E-3</v>
      </c>
      <c r="L24" t="s">
        <v>69</v>
      </c>
      <c r="M24">
        <f t="shared" si="0"/>
        <v>5.3448211722573078E-3</v>
      </c>
      <c r="N24">
        <f t="shared" si="0"/>
        <v>-3.2945711777052598E-4</v>
      </c>
      <c r="O24">
        <f t="shared" si="0"/>
        <v>-1.2009789673232017E-3</v>
      </c>
      <c r="P24">
        <f t="shared" si="0"/>
        <v>-2.104649718406282E-4</v>
      </c>
      <c r="Q24">
        <f t="shared" si="0"/>
        <v>1.0548647771373921E-5</v>
      </c>
      <c r="R24">
        <f t="shared" si="0"/>
        <v>3.3102652534508373E-4</v>
      </c>
      <c r="S24">
        <f t="shared" si="0"/>
        <v>7.0901001743402649E-4</v>
      </c>
    </row>
    <row r="25" spans="3:29">
      <c r="C25" t="s">
        <v>70</v>
      </c>
      <c r="D25">
        <v>-3.6167777351130154E-3</v>
      </c>
      <c r="E25">
        <v>-3.8386500263926215E-3</v>
      </c>
      <c r="F25">
        <v>-1.8182951956114007E-4</v>
      </c>
      <c r="G25">
        <v>-1.6514509520665203E-3</v>
      </c>
      <c r="H25">
        <v>4.4960225924795054E-4</v>
      </c>
      <c r="I25">
        <v>1.3024085098600191E-3</v>
      </c>
      <c r="J25">
        <v>4.4709645557208817E-3</v>
      </c>
      <c r="L25" t="s">
        <v>70</v>
      </c>
      <c r="M25">
        <f t="shared" si="0"/>
        <v>4.352911751146279E-3</v>
      </c>
      <c r="N25">
        <f t="shared" si="0"/>
        <v>-1.2097051355799469E-3</v>
      </c>
      <c r="O25">
        <f t="shared" si="0"/>
        <v>-1.3450502891458186E-3</v>
      </c>
      <c r="P25">
        <f t="shared" si="0"/>
        <v>-1.2488622997601929E-3</v>
      </c>
      <c r="Q25">
        <f t="shared" si="0"/>
        <v>-1.1102218325909328E-3</v>
      </c>
      <c r="R25">
        <f t="shared" si="0"/>
        <v>-5.9319776959971887E-4</v>
      </c>
      <c r="S25">
        <f t="shared" si="0"/>
        <v>8.9709655097402552E-4</v>
      </c>
    </row>
    <row r="26" spans="3:29">
      <c r="C26" t="s">
        <v>60</v>
      </c>
      <c r="D26">
        <v>-1.668139940713651E-3</v>
      </c>
      <c r="E26">
        <v>-1.8215852333780475E-3</v>
      </c>
      <c r="F26">
        <v>7.3000846208658697E-4</v>
      </c>
      <c r="G26">
        <v>4.7202202670842422E-5</v>
      </c>
      <c r="H26">
        <v>1.526537783342076E-3</v>
      </c>
      <c r="I26">
        <v>1.0526920646129973E-3</v>
      </c>
      <c r="J26">
        <v>3.1013733243575202E-3</v>
      </c>
      <c r="L26" t="s">
        <v>60</v>
      </c>
      <c r="M26">
        <f>AVERAGE(D14,D26,D38)</f>
        <v>3.1912361648025866E-3</v>
      </c>
      <c r="N26">
        <f t="shared" ref="N26:S26" si="1">AVERAGE(E14,E26,E38)</f>
        <v>-4.1823912015592204E-4</v>
      </c>
      <c r="O26">
        <f t="shared" si="1"/>
        <v>-2.2696022247522683E-4</v>
      </c>
      <c r="P26">
        <f t="shared" si="1"/>
        <v>-3.4670993321468435E-4</v>
      </c>
      <c r="Q26">
        <f t="shared" si="1"/>
        <v>9.5441403221053665E-4</v>
      </c>
      <c r="R26">
        <f t="shared" si="1"/>
        <v>-1.2737084993563047E-4</v>
      </c>
      <c r="S26">
        <f t="shared" si="1"/>
        <v>7.1672661606840906E-4</v>
      </c>
    </row>
    <row r="28" spans="3:29">
      <c r="C28" t="s">
        <v>40</v>
      </c>
      <c r="L28" t="s">
        <v>42</v>
      </c>
      <c r="U28" t="s">
        <v>43</v>
      </c>
    </row>
    <row r="29" spans="3:29">
      <c r="D29">
        <v>0.25</v>
      </c>
      <c r="E29">
        <v>0.5</v>
      </c>
      <c r="F29">
        <v>0.75</v>
      </c>
      <c r="G29">
        <v>1</v>
      </c>
      <c r="H29">
        <v>1.25</v>
      </c>
      <c r="I29">
        <v>1.5</v>
      </c>
      <c r="J29">
        <v>1.75</v>
      </c>
      <c r="M29">
        <v>0.25</v>
      </c>
      <c r="N29">
        <v>0.5</v>
      </c>
      <c r="O29">
        <v>0.75</v>
      </c>
      <c r="P29">
        <v>1</v>
      </c>
      <c r="Q29">
        <v>1.25</v>
      </c>
      <c r="R29">
        <v>1.5</v>
      </c>
      <c r="S29">
        <v>1.75</v>
      </c>
      <c r="V29">
        <v>0.25</v>
      </c>
      <c r="W29">
        <v>0.5</v>
      </c>
      <c r="X29">
        <v>0.75</v>
      </c>
      <c r="Y29">
        <v>1</v>
      </c>
      <c r="Z29">
        <v>1.25</v>
      </c>
      <c r="AA29">
        <v>1.5</v>
      </c>
      <c r="AB29">
        <v>1.75</v>
      </c>
    </row>
    <row r="30" spans="3:29">
      <c r="C30" t="s">
        <v>56</v>
      </c>
      <c r="D30">
        <v>-4.9351824326566854E-3</v>
      </c>
      <c r="E30">
        <v>-2.4000342949993449E-3</v>
      </c>
      <c r="F30">
        <v>1.0295345944003817E-3</v>
      </c>
      <c r="G30">
        <v>2.3687834294045538E-3</v>
      </c>
      <c r="H30">
        <v>-1.5600640741906609E-3</v>
      </c>
      <c r="I30">
        <v>6.3802885370565728E-4</v>
      </c>
      <c r="J30">
        <v>-2.2285318367207737E-4</v>
      </c>
      <c r="L30" t="s">
        <v>56</v>
      </c>
      <c r="M30">
        <f t="shared" ref="M30:S37" si="2">_xlfn.STDEV.S(D6,D18,D30)/SQRT(3)</f>
        <v>1.9875296216239732E-3</v>
      </c>
      <c r="N30">
        <f t="shared" si="2"/>
        <v>1.812284492731085E-3</v>
      </c>
      <c r="O30">
        <f t="shared" si="2"/>
        <v>8.5392410559457198E-4</v>
      </c>
      <c r="P30">
        <f t="shared" si="2"/>
        <v>1.1916752213387716E-3</v>
      </c>
      <c r="Q30">
        <f t="shared" si="2"/>
        <v>1.2106208057160867E-3</v>
      </c>
      <c r="R30">
        <f t="shared" si="2"/>
        <v>7.6064576388855908E-4</v>
      </c>
      <c r="S30">
        <f t="shared" si="2"/>
        <v>9.4692448758965726E-4</v>
      </c>
      <c r="U30" t="s">
        <v>56</v>
      </c>
      <c r="V30" t="b">
        <f t="shared" ref="V30:AB37" si="3">IF(ABS(M18/M30)&gt;$U$17,M18/M30,FALSE)</f>
        <v>0</v>
      </c>
      <c r="W30" t="b">
        <f t="shared" si="3"/>
        <v>0</v>
      </c>
      <c r="X30" t="b">
        <f t="shared" si="3"/>
        <v>0</v>
      </c>
      <c r="Y30" t="b">
        <f t="shared" si="3"/>
        <v>0</v>
      </c>
      <c r="Z30" t="b">
        <f t="shared" si="3"/>
        <v>0</v>
      </c>
      <c r="AA30" t="b">
        <f t="shared" si="3"/>
        <v>0</v>
      </c>
      <c r="AB30" t="b">
        <f t="shared" si="3"/>
        <v>0</v>
      </c>
      <c r="AC30" s="16" t="s">
        <v>14</v>
      </c>
    </row>
    <row r="31" spans="3:29">
      <c r="C31" t="s">
        <v>57</v>
      </c>
      <c r="D31">
        <v>3.2269766475547705E-3</v>
      </c>
      <c r="E31">
        <v>-4.4799705097632619E-4</v>
      </c>
      <c r="F31">
        <v>4.2859455871130289E-4</v>
      </c>
      <c r="G31">
        <v>7.4451016724183419E-4</v>
      </c>
      <c r="H31">
        <v>-2.5996926733956082E-3</v>
      </c>
      <c r="I31">
        <v>7.0410681989863577E-4</v>
      </c>
      <c r="J31">
        <v>-2.1779790531151585E-4</v>
      </c>
      <c r="L31" t="s">
        <v>57</v>
      </c>
      <c r="M31">
        <f t="shared" si="2"/>
        <v>1.0075081040891343E-3</v>
      </c>
      <c r="N31">
        <f t="shared" si="2"/>
        <v>5.8376513325022518E-4</v>
      </c>
      <c r="O31">
        <f t="shared" si="2"/>
        <v>5.5029968047332501E-4</v>
      </c>
      <c r="P31">
        <f t="shared" si="2"/>
        <v>3.8741805985718968E-4</v>
      </c>
      <c r="Q31">
        <f t="shared" si="2"/>
        <v>1.0400430734140553E-3</v>
      </c>
      <c r="R31">
        <f t="shared" si="2"/>
        <v>3.6140597749498467E-4</v>
      </c>
      <c r="S31">
        <f t="shared" si="2"/>
        <v>6.5045089432295478E-4</v>
      </c>
      <c r="U31" t="s">
        <v>57</v>
      </c>
      <c r="V31" t="b">
        <f t="shared" si="3"/>
        <v>0</v>
      </c>
      <c r="W31" t="b">
        <f t="shared" si="3"/>
        <v>0</v>
      </c>
      <c r="X31" t="b">
        <f t="shared" si="3"/>
        <v>0</v>
      </c>
      <c r="Y31" t="b">
        <f t="shared" si="3"/>
        <v>0</v>
      </c>
      <c r="Z31" t="b">
        <f t="shared" si="3"/>
        <v>0</v>
      </c>
      <c r="AA31" t="b">
        <f t="shared" si="3"/>
        <v>0</v>
      </c>
      <c r="AB31" t="b">
        <f t="shared" si="3"/>
        <v>0</v>
      </c>
      <c r="AC31" s="16" t="s">
        <v>20</v>
      </c>
    </row>
    <row r="32" spans="3:29">
      <c r="C32" t="s">
        <v>58</v>
      </c>
      <c r="D32">
        <v>-2.6386156077210354E-3</v>
      </c>
      <c r="E32">
        <v>-1.8364836301888435E-3</v>
      </c>
      <c r="F32">
        <v>2.2294271820480485E-3</v>
      </c>
      <c r="G32">
        <v>1.5152449750190484E-3</v>
      </c>
      <c r="H32">
        <v>-8.7859976058050465E-5</v>
      </c>
      <c r="I32">
        <v>-8.7052522565576226E-5</v>
      </c>
      <c r="J32">
        <v>8.378626676995174E-4</v>
      </c>
      <c r="L32" t="s">
        <v>58</v>
      </c>
      <c r="M32">
        <f t="shared" si="2"/>
        <v>1.4103143484469204E-3</v>
      </c>
      <c r="N32">
        <f t="shared" si="2"/>
        <v>1.4643525182578691E-3</v>
      </c>
      <c r="O32">
        <f t="shared" si="2"/>
        <v>7.4992465484196062E-4</v>
      </c>
      <c r="P32">
        <f t="shared" si="2"/>
        <v>8.5316116464257438E-4</v>
      </c>
      <c r="Q32">
        <f t="shared" si="2"/>
        <v>1.2945608909361468E-3</v>
      </c>
      <c r="R32">
        <f t="shared" si="2"/>
        <v>4.1562678084058419E-4</v>
      </c>
      <c r="S32">
        <f t="shared" si="2"/>
        <v>1.123052745290727E-3</v>
      </c>
      <c r="U32" t="s">
        <v>58</v>
      </c>
      <c r="V32" t="b">
        <f t="shared" si="3"/>
        <v>0</v>
      </c>
      <c r="W32" t="b">
        <f t="shared" si="3"/>
        <v>0</v>
      </c>
      <c r="X32" t="b">
        <f t="shared" si="3"/>
        <v>0</v>
      </c>
      <c r="Y32" t="b">
        <f t="shared" si="3"/>
        <v>0</v>
      </c>
      <c r="Z32" t="b">
        <f t="shared" si="3"/>
        <v>0</v>
      </c>
      <c r="AA32" t="b">
        <f t="shared" si="3"/>
        <v>0</v>
      </c>
      <c r="AB32" t="b">
        <f t="shared" si="3"/>
        <v>0</v>
      </c>
      <c r="AC32" s="16" t="s">
        <v>17</v>
      </c>
    </row>
    <row r="33" spans="3:59">
      <c r="C33" t="s">
        <v>66</v>
      </c>
      <c r="D33">
        <v>-9.6260184854379642E-4</v>
      </c>
      <c r="E33">
        <v>-2.0207691627854691E-4</v>
      </c>
      <c r="F33">
        <v>1.0327009907578301E-3</v>
      </c>
      <c r="G33">
        <v>2.6477710289038843E-5</v>
      </c>
      <c r="H33">
        <v>-1.6119307741730102E-4</v>
      </c>
      <c r="I33">
        <v>1.9266090374196504E-4</v>
      </c>
      <c r="J33">
        <v>1.9478979194022248E-5</v>
      </c>
      <c r="L33" t="s">
        <v>66</v>
      </c>
      <c r="M33">
        <f t="shared" si="2"/>
        <v>5.6991008493420254E-4</v>
      </c>
      <c r="N33">
        <f t="shared" si="2"/>
        <v>5.0139356798517066E-4</v>
      </c>
      <c r="O33">
        <f t="shared" si="2"/>
        <v>3.1260519326038304E-4</v>
      </c>
      <c r="P33">
        <f t="shared" si="2"/>
        <v>3.013597988231113E-4</v>
      </c>
      <c r="Q33">
        <f t="shared" si="2"/>
        <v>5.1717496725302227E-4</v>
      </c>
      <c r="R33">
        <f t="shared" si="2"/>
        <v>1.9390107281978312E-4</v>
      </c>
      <c r="S33">
        <f t="shared" si="2"/>
        <v>3.1807294447006046E-4</v>
      </c>
      <c r="U33" t="s">
        <v>66</v>
      </c>
      <c r="V33" t="b">
        <f t="shared" si="3"/>
        <v>0</v>
      </c>
      <c r="W33" t="b">
        <f t="shared" si="3"/>
        <v>0</v>
      </c>
      <c r="X33" t="b">
        <f t="shared" si="3"/>
        <v>0</v>
      </c>
      <c r="Y33" t="b">
        <f t="shared" si="3"/>
        <v>0</v>
      </c>
      <c r="Z33" t="b">
        <f t="shared" si="3"/>
        <v>0</v>
      </c>
      <c r="AA33" t="b">
        <f t="shared" si="3"/>
        <v>0</v>
      </c>
      <c r="AB33" t="b">
        <f t="shared" si="3"/>
        <v>0</v>
      </c>
      <c r="AC33" s="16" t="s">
        <v>22</v>
      </c>
    </row>
    <row r="34" spans="3:59">
      <c r="C34" t="s">
        <v>67</v>
      </c>
      <c r="D34">
        <v>2.3671902767657188E-3</v>
      </c>
      <c r="E34">
        <v>4.0495608263987253E-4</v>
      </c>
      <c r="F34">
        <v>-7.7556666226203232E-4</v>
      </c>
      <c r="G34">
        <v>9.5781203529696687E-5</v>
      </c>
      <c r="H34">
        <v>3.5512874119128339E-4</v>
      </c>
      <c r="I34">
        <v>1.3218947157009141E-4</v>
      </c>
      <c r="J34">
        <v>-2.5054541093838951E-4</v>
      </c>
      <c r="L34" t="s">
        <v>67</v>
      </c>
      <c r="M34">
        <f t="shared" si="2"/>
        <v>1.6779700026527478E-3</v>
      </c>
      <c r="N34">
        <f t="shared" si="2"/>
        <v>3.3099148707324777E-4</v>
      </c>
      <c r="O34">
        <f t="shared" si="2"/>
        <v>2.4343072140382268E-4</v>
      </c>
      <c r="P34">
        <f t="shared" si="2"/>
        <v>8.7585555937440379E-5</v>
      </c>
      <c r="Q34">
        <f t="shared" si="2"/>
        <v>3.0320114925694807E-4</v>
      </c>
      <c r="R34">
        <f t="shared" si="2"/>
        <v>1.5080152941977676E-4</v>
      </c>
      <c r="S34">
        <f t="shared" si="2"/>
        <v>5.4806053743698257E-4</v>
      </c>
      <c r="U34" t="s">
        <v>67</v>
      </c>
      <c r="V34" t="b">
        <f t="shared" si="3"/>
        <v>0</v>
      </c>
      <c r="W34" t="b">
        <f t="shared" si="3"/>
        <v>0</v>
      </c>
      <c r="X34" t="b">
        <f t="shared" si="3"/>
        <v>0</v>
      </c>
      <c r="Y34" t="b">
        <f t="shared" si="3"/>
        <v>0</v>
      </c>
      <c r="Z34" t="b">
        <f t="shared" si="3"/>
        <v>0</v>
      </c>
      <c r="AA34" t="b">
        <f t="shared" si="3"/>
        <v>0</v>
      </c>
      <c r="AB34" t="b">
        <f t="shared" si="3"/>
        <v>0</v>
      </c>
      <c r="AC34" s="16" t="s">
        <v>13</v>
      </c>
    </row>
    <row r="35" spans="3:59">
      <c r="C35" t="s">
        <v>68</v>
      </c>
      <c r="D35">
        <v>7.1993395026183479E-3</v>
      </c>
      <c r="E35">
        <v>3.1451823842572856E-3</v>
      </c>
      <c r="F35">
        <v>-4.3493159930792493E-3</v>
      </c>
      <c r="G35">
        <v>-3.3153514446762544E-3</v>
      </c>
      <c r="H35">
        <v>-2.461771850434169E-3</v>
      </c>
      <c r="I35">
        <v>-3.8281861914876286E-3</v>
      </c>
      <c r="J35">
        <v>1.0906361010838868E-3</v>
      </c>
      <c r="L35" t="s">
        <v>68</v>
      </c>
      <c r="M35">
        <f t="shared" si="2"/>
        <v>3.8539607675217159E-3</v>
      </c>
      <c r="N35">
        <f t="shared" si="2"/>
        <v>3.029891204199572E-3</v>
      </c>
      <c r="O35">
        <f t="shared" si="2"/>
        <v>1.3371944568395118E-3</v>
      </c>
      <c r="P35">
        <f t="shared" si="2"/>
        <v>1.5833432101833059E-3</v>
      </c>
      <c r="Q35">
        <f t="shared" si="2"/>
        <v>2.4579864975039483E-3</v>
      </c>
      <c r="R35">
        <f t="shared" si="2"/>
        <v>1.8569071933575848E-3</v>
      </c>
      <c r="S35">
        <f t="shared" si="2"/>
        <v>3.2973733879497185E-3</v>
      </c>
      <c r="U35" t="s">
        <v>68</v>
      </c>
      <c r="V35" t="b">
        <f t="shared" si="3"/>
        <v>0</v>
      </c>
      <c r="W35" t="b">
        <f t="shared" si="3"/>
        <v>0</v>
      </c>
      <c r="X35" t="b">
        <f t="shared" si="3"/>
        <v>0</v>
      </c>
      <c r="Y35" t="b">
        <f t="shared" si="3"/>
        <v>0</v>
      </c>
      <c r="Z35" t="b">
        <f t="shared" si="3"/>
        <v>0</v>
      </c>
      <c r="AA35" t="b">
        <f t="shared" si="3"/>
        <v>0</v>
      </c>
      <c r="AB35" t="b">
        <f t="shared" si="3"/>
        <v>0</v>
      </c>
      <c r="AC35" s="16" t="s">
        <v>23</v>
      </c>
    </row>
    <row r="36" spans="3:59">
      <c r="C36" t="s">
        <v>69</v>
      </c>
      <c r="D36">
        <v>5.2003407977851933E-3</v>
      </c>
      <c r="E36">
        <v>2.7800230383572934E-3</v>
      </c>
      <c r="F36">
        <v>-1.3817294775623969E-3</v>
      </c>
      <c r="G36">
        <v>-2.2180656211344238E-3</v>
      </c>
      <c r="H36">
        <v>-1.4655969592853233E-3</v>
      </c>
      <c r="I36">
        <v>-5.6413830485951789E-4</v>
      </c>
      <c r="J36">
        <v>5.0084759969430193E-4</v>
      </c>
      <c r="L36" t="s">
        <v>69</v>
      </c>
      <c r="M36">
        <f t="shared" si="2"/>
        <v>4.6291670380754707E-3</v>
      </c>
      <c r="N36">
        <f t="shared" si="2"/>
        <v>1.5551844518890087E-3</v>
      </c>
      <c r="O36">
        <f t="shared" si="2"/>
        <v>1.1815499680092336E-4</v>
      </c>
      <c r="P36">
        <f t="shared" si="2"/>
        <v>1.0072168011159243E-3</v>
      </c>
      <c r="Q36">
        <f t="shared" si="2"/>
        <v>7.5304598547470025E-4</v>
      </c>
      <c r="R36">
        <f t="shared" si="2"/>
        <v>4.4817653478142991E-4</v>
      </c>
      <c r="S36">
        <f t="shared" si="2"/>
        <v>1.8969011838680006E-3</v>
      </c>
      <c r="U36" t="s">
        <v>69</v>
      </c>
      <c r="V36" t="b">
        <f t="shared" si="3"/>
        <v>0</v>
      </c>
      <c r="W36" t="b">
        <f t="shared" si="3"/>
        <v>0</v>
      </c>
      <c r="X36">
        <f t="shared" si="3"/>
        <v>-10.164436543861989</v>
      </c>
      <c r="Y36" t="b">
        <f t="shared" si="3"/>
        <v>0</v>
      </c>
      <c r="Z36" t="b">
        <f t="shared" si="3"/>
        <v>0</v>
      </c>
      <c r="AA36" t="b">
        <f t="shared" si="3"/>
        <v>0</v>
      </c>
      <c r="AB36" t="b">
        <f t="shared" si="3"/>
        <v>0</v>
      </c>
      <c r="AC36" s="16" t="s">
        <v>24</v>
      </c>
    </row>
    <row r="37" spans="3:59">
      <c r="C37" t="s">
        <v>70</v>
      </c>
      <c r="D37">
        <v>4.2457100427028575E-3</v>
      </c>
      <c r="E37">
        <v>1.614737841957008E-3</v>
      </c>
      <c r="F37">
        <v>-1.7794940419104427E-3</v>
      </c>
      <c r="G37">
        <v>-2.624062172692608E-3</v>
      </c>
      <c r="H37">
        <v>-2.8119348590954327E-3</v>
      </c>
      <c r="I37">
        <v>-2.1840351459353311E-3</v>
      </c>
      <c r="J37">
        <v>8.7783003465214228E-4</v>
      </c>
      <c r="L37" t="s">
        <v>70</v>
      </c>
      <c r="M37">
        <f t="shared" si="2"/>
        <v>4.6325589416065256E-3</v>
      </c>
      <c r="N37">
        <f t="shared" si="2"/>
        <v>1.5772892819750782E-3</v>
      </c>
      <c r="O37">
        <f t="shared" si="2"/>
        <v>5.8778395596717319E-4</v>
      </c>
      <c r="P37">
        <f t="shared" si="2"/>
        <v>9.3218241722938368E-4</v>
      </c>
      <c r="Q37">
        <f t="shared" si="2"/>
        <v>9.4419373822648696E-4</v>
      </c>
      <c r="R37">
        <f t="shared" si="2"/>
        <v>1.0179203316063139E-3</v>
      </c>
      <c r="S37">
        <f t="shared" si="2"/>
        <v>2.0578344384132516E-3</v>
      </c>
      <c r="U37" t="s">
        <v>70</v>
      </c>
      <c r="V37" t="b">
        <f t="shared" si="3"/>
        <v>0</v>
      </c>
      <c r="W37" t="b">
        <f t="shared" si="3"/>
        <v>0</v>
      </c>
      <c r="X37" t="b">
        <f t="shared" si="3"/>
        <v>0</v>
      </c>
      <c r="Y37" t="b">
        <f t="shared" si="3"/>
        <v>0</v>
      </c>
      <c r="Z37" t="b">
        <f t="shared" si="3"/>
        <v>0</v>
      </c>
      <c r="AA37" t="b">
        <f t="shared" si="3"/>
        <v>0</v>
      </c>
      <c r="AB37" t="b">
        <f t="shared" si="3"/>
        <v>0</v>
      </c>
      <c r="AC37" s="16" t="s">
        <v>27</v>
      </c>
    </row>
    <row r="38" spans="3:59">
      <c r="C38" t="s">
        <v>60</v>
      </c>
      <c r="D38">
        <v>3.7146133492518721E-3</v>
      </c>
      <c r="E38">
        <v>2.7070904138023623E-3</v>
      </c>
      <c r="F38">
        <v>-2.2584885959986406E-4</v>
      </c>
      <c r="G38">
        <v>-2.0002250007126209E-3</v>
      </c>
      <c r="H38">
        <v>-1.2103198651110399E-3</v>
      </c>
      <c r="I38">
        <v>-1.4968346687745432E-3</v>
      </c>
      <c r="J38">
        <v>7.2426139084541736E-5</v>
      </c>
      <c r="L38" t="s">
        <v>60</v>
      </c>
      <c r="M38">
        <f>_xlfn.STDEV.S(D14,D26,D38)/SQRT(3)</f>
        <v>2.6673440740293832E-3</v>
      </c>
      <c r="N38">
        <f t="shared" ref="N38:S38" si="4">_xlfn.STDEV.S(E14,E26,E38)/SQRT(3)</f>
        <v>1.5653696001593233E-3</v>
      </c>
      <c r="O38">
        <f t="shared" si="4"/>
        <v>5.5282722974069574E-4</v>
      </c>
      <c r="P38">
        <f t="shared" si="4"/>
        <v>8.6370118237030552E-4</v>
      </c>
      <c r="Q38">
        <f t="shared" si="4"/>
        <v>1.1217401296326271E-3</v>
      </c>
      <c r="R38">
        <f t="shared" si="4"/>
        <v>7.4205259651274479E-4</v>
      </c>
      <c r="S38">
        <f t="shared" si="4"/>
        <v>1.2335901556577383E-3</v>
      </c>
      <c r="U38" t="s">
        <v>60</v>
      </c>
      <c r="V38" t="b">
        <f>IF(ABS(M26/M38)&gt;$U$17,M26/M38,FALSE)</f>
        <v>0</v>
      </c>
      <c r="W38" t="b">
        <f t="shared" ref="W38:AB38" si="5">IF(ABS(N26/N38)&gt;$U$17,N26/N38,FALSE)</f>
        <v>0</v>
      </c>
      <c r="X38" t="b">
        <f t="shared" si="5"/>
        <v>0</v>
      </c>
      <c r="Y38" t="b">
        <f t="shared" si="5"/>
        <v>0</v>
      </c>
      <c r="Z38" t="b">
        <f t="shared" si="5"/>
        <v>0</v>
      </c>
      <c r="AA38" t="b">
        <f t="shared" si="5"/>
        <v>0</v>
      </c>
      <c r="AB38" t="b">
        <f t="shared" si="5"/>
        <v>0</v>
      </c>
      <c r="AC38" s="16"/>
    </row>
    <row r="42" spans="3:59">
      <c r="U42" s="31" t="s">
        <v>54</v>
      </c>
      <c r="AE42" t="s">
        <v>38</v>
      </c>
      <c r="AO42" t="s">
        <v>39</v>
      </c>
      <c r="AY42" t="s">
        <v>40</v>
      </c>
    </row>
    <row r="43" spans="3:59">
      <c r="U43" s="18" t="s">
        <v>52</v>
      </c>
      <c r="V43" s="19"/>
      <c r="W43" s="19"/>
      <c r="X43" s="19"/>
      <c r="Y43" s="19"/>
      <c r="Z43" s="19"/>
      <c r="AA43" s="19"/>
      <c r="AB43" s="19"/>
      <c r="AC43" s="20"/>
      <c r="AE43" s="18" t="s">
        <v>52</v>
      </c>
      <c r="AF43" s="19"/>
      <c r="AG43" s="19"/>
      <c r="AH43" s="19"/>
      <c r="AI43" s="19"/>
      <c r="AJ43" s="19"/>
      <c r="AK43" s="19"/>
      <c r="AL43" s="19"/>
      <c r="AM43" s="20"/>
      <c r="AO43" s="18" t="s">
        <v>52</v>
      </c>
      <c r="AP43" s="19"/>
      <c r="AQ43" s="19"/>
      <c r="AR43" s="19"/>
      <c r="AS43" s="19"/>
      <c r="AT43" s="19"/>
      <c r="AU43" s="19"/>
      <c r="AV43" s="19"/>
      <c r="AW43" s="20"/>
      <c r="AY43" s="18" t="s">
        <v>52</v>
      </c>
      <c r="AZ43" s="19"/>
      <c r="BA43" s="19"/>
      <c r="BB43" s="19"/>
      <c r="BC43" s="19"/>
      <c r="BD43" s="19"/>
      <c r="BE43" s="19"/>
      <c r="BF43" s="19"/>
      <c r="BG43" s="20"/>
    </row>
    <row r="44" spans="3:59">
      <c r="U44" s="21"/>
      <c r="V44" s="10">
        <v>0.25</v>
      </c>
      <c r="W44" s="10">
        <v>0.5</v>
      </c>
      <c r="X44" s="10">
        <v>0.75</v>
      </c>
      <c r="Y44" s="10">
        <v>1</v>
      </c>
      <c r="Z44" s="10">
        <v>1.25</v>
      </c>
      <c r="AA44" s="10">
        <v>1.5</v>
      </c>
      <c r="AB44" s="10">
        <v>1.75</v>
      </c>
      <c r="AC44" s="22"/>
      <c r="AE44" s="21"/>
      <c r="AF44" s="10">
        <v>0.25</v>
      </c>
      <c r="AG44" s="10">
        <v>0.5</v>
      </c>
      <c r="AH44" s="10">
        <v>0.75</v>
      </c>
      <c r="AI44" s="10">
        <v>1</v>
      </c>
      <c r="AJ44" s="10">
        <v>1.25</v>
      </c>
      <c r="AK44" s="10">
        <v>1.5</v>
      </c>
      <c r="AL44" s="10">
        <v>1.75</v>
      </c>
      <c r="AM44" s="22"/>
      <c r="AO44" s="21"/>
      <c r="AP44" s="10">
        <v>0.25</v>
      </c>
      <c r="AQ44" s="10">
        <v>0.5</v>
      </c>
      <c r="AR44" s="10">
        <v>0.75</v>
      </c>
      <c r="AS44" s="10">
        <v>1</v>
      </c>
      <c r="AT44" s="10">
        <v>1.25</v>
      </c>
      <c r="AU44" s="10">
        <v>1.5</v>
      </c>
      <c r="AV44" s="10">
        <v>1.75</v>
      </c>
      <c r="AW44" s="22"/>
      <c r="AY44" s="21"/>
      <c r="AZ44" s="10">
        <v>0.25</v>
      </c>
      <c r="BA44" s="10">
        <v>0.5</v>
      </c>
      <c r="BB44" s="10">
        <v>0.75</v>
      </c>
      <c r="BC44" s="10">
        <v>1</v>
      </c>
      <c r="BD44" s="10">
        <v>1.25</v>
      </c>
      <c r="BE44" s="10">
        <v>1.5</v>
      </c>
      <c r="BF44" s="10">
        <v>1.75</v>
      </c>
      <c r="BG44" s="22"/>
    </row>
    <row r="45" spans="3:59">
      <c r="U45" s="21" t="s">
        <v>32</v>
      </c>
      <c r="V45" s="10">
        <f t="shared" ref="V45:AB47" si="6">M22*2</f>
        <v>5.536204874879048E-3</v>
      </c>
      <c r="W45" s="10">
        <f t="shared" si="6"/>
        <v>-4.8036393267090896E-4</v>
      </c>
      <c r="X45" s="10">
        <f t="shared" si="6"/>
        <v>-1.245797385933509E-3</v>
      </c>
      <c r="Y45" s="10">
        <f t="shared" si="6"/>
        <v>2.2834990132296457E-4</v>
      </c>
      <c r="Z45" s="10">
        <f t="shared" si="6"/>
        <v>9.3490157190168456E-4</v>
      </c>
      <c r="AA45" s="10">
        <f t="shared" si="6"/>
        <v>6.4570616849564226E-4</v>
      </c>
      <c r="AB45" s="10">
        <f t="shared" si="6"/>
        <v>4.3269476392639156E-4</v>
      </c>
      <c r="AC45" s="23" t="s">
        <v>13</v>
      </c>
      <c r="AE45" s="21" t="s">
        <v>32</v>
      </c>
      <c r="AF45" s="10">
        <f t="shared" ref="AF45:AL47" si="7">D10*2</f>
        <v>1.170814885628484E-2</v>
      </c>
      <c r="AG45" s="10">
        <f t="shared" si="7"/>
        <v>-1.3825137857962496E-3</v>
      </c>
      <c r="AH45" s="10">
        <f t="shared" si="7"/>
        <v>-1.8938663690339567E-3</v>
      </c>
      <c r="AI45" s="10">
        <f t="shared" si="7"/>
        <v>-5.4984317610382345E-5</v>
      </c>
      <c r="AJ45" s="10">
        <f t="shared" si="7"/>
        <v>2.0793682372023301E-3</v>
      </c>
      <c r="AK45" s="10">
        <f t="shared" si="7"/>
        <v>1.2411356094076185E-3</v>
      </c>
      <c r="AL45" s="10">
        <f t="shared" si="7"/>
        <v>-8.1810787372956016E-4</v>
      </c>
      <c r="AM45" s="23" t="s">
        <v>13</v>
      </c>
      <c r="AO45" s="21" t="s">
        <v>32</v>
      </c>
      <c r="AP45" s="10">
        <f>D34*2</f>
        <v>4.7343805535314375E-3</v>
      </c>
      <c r="AQ45" s="10">
        <f t="shared" ref="AQ45:AV47" si="8">E22*2</f>
        <v>-8.6849017749622234E-4</v>
      </c>
      <c r="AR45" s="10">
        <f t="shared" si="8"/>
        <v>-2.9239246424250548E-4</v>
      </c>
      <c r="AS45" s="10">
        <f t="shared" si="8"/>
        <v>5.484716145198826E-4</v>
      </c>
      <c r="AT45" s="10">
        <f t="shared" si="8"/>
        <v>1.507899612015669E-5</v>
      </c>
      <c r="AU45" s="10">
        <f t="shared" si="8"/>
        <v>4.3160395293912558E-4</v>
      </c>
      <c r="AV45" s="10">
        <f t="shared" si="8"/>
        <v>2.6172829873855139E-3</v>
      </c>
      <c r="AW45" s="23" t="s">
        <v>13</v>
      </c>
      <c r="AY45" s="21" t="s">
        <v>32</v>
      </c>
      <c r="AZ45" s="10">
        <f t="shared" ref="AZ45:BF47" si="9">N22*2</f>
        <v>-4.8036393267090896E-4</v>
      </c>
      <c r="BA45" s="10">
        <f t="shared" si="9"/>
        <v>-1.245797385933509E-3</v>
      </c>
      <c r="BB45" s="10">
        <f t="shared" si="9"/>
        <v>2.2834990132296457E-4</v>
      </c>
      <c r="BC45" s="10">
        <f t="shared" si="9"/>
        <v>9.3490157190168456E-4</v>
      </c>
      <c r="BD45" s="10">
        <f t="shared" si="9"/>
        <v>6.4570616849564226E-4</v>
      </c>
      <c r="BE45" s="10">
        <f t="shared" si="9"/>
        <v>4.3269476392639156E-4</v>
      </c>
      <c r="BF45" s="10">
        <f t="shared" si="9"/>
        <v>0</v>
      </c>
      <c r="BG45" s="23" t="s">
        <v>13</v>
      </c>
    </row>
    <row r="46" spans="3:59">
      <c r="U46" s="21" t="s">
        <v>33</v>
      </c>
      <c r="V46" s="10">
        <f t="shared" si="6"/>
        <v>1.1852879402952744E-2</v>
      </c>
      <c r="W46" s="10">
        <f t="shared" si="6"/>
        <v>-4.6771089207952449E-3</v>
      </c>
      <c r="X46" s="10">
        <f t="shared" si="6"/>
        <v>-5.4096583981850929E-3</v>
      </c>
      <c r="Y46" s="10">
        <f t="shared" si="6"/>
        <v>-6.5387124803246586E-4</v>
      </c>
      <c r="Z46" s="10">
        <f t="shared" si="6"/>
        <v>3.6300471545670728E-4</v>
      </c>
      <c r="AA46" s="10">
        <f t="shared" si="6"/>
        <v>-4.8441047384257564E-4</v>
      </c>
      <c r="AB46" s="10">
        <f t="shared" si="6"/>
        <v>9.6582532874614976E-3</v>
      </c>
      <c r="AC46" s="23" t="s">
        <v>23</v>
      </c>
      <c r="AE46" s="21" t="s">
        <v>33</v>
      </c>
      <c r="AF46" s="10">
        <f t="shared" si="7"/>
        <v>2.3747186650380978E-2</v>
      </c>
      <c r="AG46" s="10">
        <f t="shared" si="7"/>
        <v>-5.6944401449143395E-3</v>
      </c>
      <c r="AH46" s="10">
        <f t="shared" si="7"/>
        <v>-7.418123525321607E-3</v>
      </c>
      <c r="AI46" s="10">
        <f t="shared" si="7"/>
        <v>5.2020686886631944E-4</v>
      </c>
      <c r="AJ46" s="10">
        <f t="shared" si="7"/>
        <v>1.0185392785672754E-2</v>
      </c>
      <c r="AK46" s="10">
        <f t="shared" si="7"/>
        <v>1.4284077040101148E-3</v>
      </c>
      <c r="AL46" s="10">
        <f t="shared" si="7"/>
        <v>3.9870084192517976E-3</v>
      </c>
      <c r="AM46" s="23" t="s">
        <v>23</v>
      </c>
      <c r="AO46" s="21" t="s">
        <v>33</v>
      </c>
      <c r="AP46" s="10">
        <f>D23*2</f>
        <v>-2.5872274467594429E-3</v>
      </c>
      <c r="AQ46" s="10">
        <f t="shared" si="8"/>
        <v>-1.4627251385985965E-2</v>
      </c>
      <c r="AR46" s="10">
        <f t="shared" si="8"/>
        <v>-1.122196830751713E-4</v>
      </c>
      <c r="AS46" s="10">
        <f t="shared" si="8"/>
        <v>4.1488822763887916E-3</v>
      </c>
      <c r="AT46" s="10">
        <f t="shared" si="8"/>
        <v>-4.1728349384342941E-3</v>
      </c>
      <c r="AU46" s="10">
        <f t="shared" si="8"/>
        <v>4.7747332574374158E-3</v>
      </c>
      <c r="AV46" s="10">
        <f t="shared" si="8"/>
        <v>2.2806479240964923E-2</v>
      </c>
      <c r="AW46" s="23" t="s">
        <v>23</v>
      </c>
      <c r="AY46" s="21" t="s">
        <v>33</v>
      </c>
      <c r="AZ46" s="10">
        <f t="shared" si="9"/>
        <v>-4.6771089207952449E-3</v>
      </c>
      <c r="BA46" s="10">
        <f t="shared" si="9"/>
        <v>-5.4096583981850929E-3</v>
      </c>
      <c r="BB46" s="10">
        <f t="shared" si="9"/>
        <v>-6.5387124803246586E-4</v>
      </c>
      <c r="BC46" s="10">
        <f t="shared" si="9"/>
        <v>3.6300471545670728E-4</v>
      </c>
      <c r="BD46" s="10">
        <f t="shared" si="9"/>
        <v>-4.8441047384257564E-4</v>
      </c>
      <c r="BE46" s="10">
        <f t="shared" si="9"/>
        <v>9.6582532874614976E-3</v>
      </c>
      <c r="BF46" s="10">
        <f t="shared" si="9"/>
        <v>0</v>
      </c>
      <c r="BG46" s="23" t="s">
        <v>23</v>
      </c>
    </row>
    <row r="47" spans="3:59">
      <c r="U47" s="21" t="s">
        <v>34</v>
      </c>
      <c r="V47" s="10">
        <f t="shared" si="6"/>
        <v>1.0689642344514616E-2</v>
      </c>
      <c r="W47" s="10">
        <f t="shared" si="6"/>
        <v>-6.5891423554105197E-4</v>
      </c>
      <c r="X47" s="10">
        <f t="shared" si="6"/>
        <v>-2.4019579346464034E-3</v>
      </c>
      <c r="Y47" s="10">
        <f t="shared" si="6"/>
        <v>-4.2092994368125641E-4</v>
      </c>
      <c r="Z47" s="10">
        <f t="shared" si="6"/>
        <v>2.1097295542747842E-5</v>
      </c>
      <c r="AA47" s="10">
        <f t="shared" si="6"/>
        <v>6.6205305069016746E-4</v>
      </c>
      <c r="AB47" s="10">
        <f t="shared" si="6"/>
        <v>1.418020034868053E-3</v>
      </c>
      <c r="AC47" s="23" t="s">
        <v>24</v>
      </c>
      <c r="AE47" s="21" t="s">
        <v>34</v>
      </c>
      <c r="AF47" s="10">
        <f t="shared" si="7"/>
        <v>2.6868075003468255E-2</v>
      </c>
      <c r="AG47" s="10">
        <f t="shared" si="7"/>
        <v>-3.8971718303362868E-3</v>
      </c>
      <c r="AH47" s="10">
        <f t="shared" si="7"/>
        <v>-2.4848643954379895E-3</v>
      </c>
      <c r="AI47" s="10">
        <f t="shared" si="7"/>
        <v>1.2995346537699771E-3</v>
      </c>
      <c r="AJ47" s="10">
        <f t="shared" si="7"/>
        <v>2.0148542579389449E-3</v>
      </c>
      <c r="AK47" s="10">
        <f t="shared" si="7"/>
        <v>1.4773038255691687E-3</v>
      </c>
      <c r="AL47" s="10">
        <f t="shared" si="7"/>
        <v>-4.9349770820964435E-3</v>
      </c>
      <c r="AM47" s="23" t="s">
        <v>24</v>
      </c>
      <c r="AO47" s="21" t="s">
        <v>34</v>
      </c>
      <c r="AP47" s="10">
        <f>D24*2</f>
        <v>-5.1998295654947955E-3</v>
      </c>
      <c r="AQ47" s="10">
        <f t="shared" si="8"/>
        <v>-3.6396169530014556E-3</v>
      </c>
      <c r="AR47" s="10">
        <f t="shared" si="8"/>
        <v>-1.9575504533764269E-3</v>
      </c>
      <c r="AS47" s="10">
        <f t="shared" si="8"/>
        <v>1.8738067574551012E-3</v>
      </c>
      <c r="AT47" s="10">
        <f t="shared" si="8"/>
        <v>9.7963154725994495E-4</v>
      </c>
      <c r="AU47" s="10">
        <f t="shared" si="8"/>
        <v>1.6371319362203695E-3</v>
      </c>
      <c r="AV47" s="10">
        <f t="shared" si="8"/>
        <v>8.1873419873119985E-3</v>
      </c>
      <c r="AW47" s="23" t="s">
        <v>24</v>
      </c>
      <c r="AY47" s="21" t="s">
        <v>34</v>
      </c>
      <c r="AZ47" s="10">
        <f t="shared" si="9"/>
        <v>-6.5891423554105197E-4</v>
      </c>
      <c r="BA47" s="10">
        <f t="shared" si="9"/>
        <v>-2.4019579346464034E-3</v>
      </c>
      <c r="BB47" s="10">
        <f t="shared" si="9"/>
        <v>-4.2092994368125641E-4</v>
      </c>
      <c r="BC47" s="10">
        <f t="shared" si="9"/>
        <v>2.1097295542747842E-5</v>
      </c>
      <c r="BD47" s="10">
        <f t="shared" si="9"/>
        <v>6.6205305069016746E-4</v>
      </c>
      <c r="BE47" s="10">
        <f t="shared" si="9"/>
        <v>1.418020034868053E-3</v>
      </c>
      <c r="BF47" s="10">
        <f t="shared" si="9"/>
        <v>0</v>
      </c>
      <c r="BG47" s="23" t="s">
        <v>24</v>
      </c>
    </row>
    <row r="48" spans="3:59">
      <c r="U48" s="21"/>
      <c r="V48" s="10"/>
      <c r="W48" s="10"/>
      <c r="X48" s="10"/>
      <c r="Y48" s="10"/>
      <c r="Z48" s="10"/>
      <c r="AA48" s="10"/>
      <c r="AB48" s="24"/>
      <c r="AC48" s="25"/>
      <c r="AE48" s="21"/>
      <c r="AF48" s="10"/>
      <c r="AG48" s="10"/>
      <c r="AH48" s="10"/>
      <c r="AI48" s="10"/>
      <c r="AJ48" s="10"/>
      <c r="AK48" s="10"/>
      <c r="AL48" s="24"/>
      <c r="AM48" s="25"/>
      <c r="AO48" s="21"/>
      <c r="AP48" s="10"/>
      <c r="AQ48" s="10"/>
      <c r="AR48" s="10"/>
      <c r="AS48" s="10"/>
      <c r="AT48" s="10"/>
      <c r="AU48" s="10"/>
      <c r="AV48" s="24"/>
      <c r="AW48" s="25"/>
      <c r="AY48" s="21"/>
      <c r="AZ48" s="10"/>
      <c r="BA48" s="10"/>
      <c r="BB48" s="10"/>
      <c r="BC48" s="10"/>
      <c r="BD48" s="10"/>
      <c r="BE48" s="10"/>
      <c r="BF48" s="24"/>
      <c r="BG48" s="25"/>
    </row>
    <row r="49" spans="21:59">
      <c r="U49" s="21" t="s">
        <v>50</v>
      </c>
      <c r="V49" s="10"/>
      <c r="W49" s="10"/>
      <c r="X49" s="10"/>
      <c r="Y49" s="10"/>
      <c r="Z49" s="10"/>
      <c r="AA49" s="10"/>
      <c r="AB49" s="10"/>
      <c r="AC49" s="22"/>
      <c r="AE49" s="21" t="s">
        <v>50</v>
      </c>
      <c r="AF49" s="10"/>
      <c r="AG49" s="10"/>
      <c r="AH49" s="10"/>
      <c r="AI49" s="10"/>
      <c r="AJ49" s="10"/>
      <c r="AK49" s="10"/>
      <c r="AL49" s="10"/>
      <c r="AM49" s="22"/>
      <c r="AO49" s="21" t="s">
        <v>50</v>
      </c>
      <c r="AP49" s="10"/>
      <c r="AQ49" s="10"/>
      <c r="AR49" s="10"/>
      <c r="AS49" s="10"/>
      <c r="AT49" s="10"/>
      <c r="AU49" s="10"/>
      <c r="AV49" s="10"/>
      <c r="AW49" s="22"/>
      <c r="AY49" s="21" t="s">
        <v>50</v>
      </c>
      <c r="AZ49" s="10"/>
      <c r="BA49" s="10"/>
      <c r="BB49" s="10"/>
      <c r="BC49" s="10"/>
      <c r="BD49" s="10"/>
      <c r="BE49" s="10"/>
      <c r="BF49" s="10"/>
      <c r="BG49" s="22"/>
    </row>
    <row r="50" spans="21:59">
      <c r="U50" s="21"/>
      <c r="V50" s="10">
        <v>0.25</v>
      </c>
      <c r="W50" s="10">
        <v>0.5</v>
      </c>
      <c r="X50" s="10">
        <v>0.75</v>
      </c>
      <c r="Y50" s="10">
        <v>1</v>
      </c>
      <c r="Z50" s="10">
        <v>1.25</v>
      </c>
      <c r="AA50" s="10">
        <v>1.5</v>
      </c>
      <c r="AB50" s="10">
        <v>1.75</v>
      </c>
      <c r="AC50" s="22"/>
      <c r="AE50" s="21"/>
      <c r="AF50" s="10">
        <v>0.25</v>
      </c>
      <c r="AG50" s="10">
        <v>0.5</v>
      </c>
      <c r="AH50" s="10">
        <v>0.75</v>
      </c>
      <c r="AI50" s="10">
        <v>1</v>
      </c>
      <c r="AJ50" s="10">
        <v>1.25</v>
      </c>
      <c r="AK50" s="10">
        <v>1.5</v>
      </c>
      <c r="AL50" s="10">
        <v>1.75</v>
      </c>
      <c r="AM50" s="22"/>
      <c r="AO50" s="21"/>
      <c r="AP50" s="10">
        <v>0.25</v>
      </c>
      <c r="AQ50" s="10">
        <v>0.5</v>
      </c>
      <c r="AR50" s="10">
        <v>0.75</v>
      </c>
      <c r="AS50" s="10">
        <v>1</v>
      </c>
      <c r="AT50" s="10">
        <v>1.25</v>
      </c>
      <c r="AU50" s="10">
        <v>1.5</v>
      </c>
      <c r="AV50" s="10">
        <v>1.75</v>
      </c>
      <c r="AW50" s="22"/>
      <c r="AY50" s="21"/>
      <c r="AZ50" s="10">
        <v>0.25</v>
      </c>
      <c r="BA50" s="10">
        <v>0.5</v>
      </c>
      <c r="BB50" s="10">
        <v>0.75</v>
      </c>
      <c r="BC50" s="10">
        <v>1</v>
      </c>
      <c r="BD50" s="10">
        <v>1.25</v>
      </c>
      <c r="BE50" s="10">
        <v>1.5</v>
      </c>
      <c r="BF50" s="10">
        <v>1.75</v>
      </c>
      <c r="BG50" s="22"/>
    </row>
    <row r="51" spans="21:59">
      <c r="U51" s="21" t="s">
        <v>32</v>
      </c>
      <c r="V51" s="10">
        <f t="shared" ref="V51:AB51" si="10">$V$61*(1-EXP(-$X$61*V50))</f>
        <v>3.5996977197246785E-3</v>
      </c>
      <c r="W51" s="10">
        <f t="shared" si="10"/>
        <v>6.1262573599327325E-3</v>
      </c>
      <c r="X51" s="10">
        <f t="shared" si="10"/>
        <v>7.8996017106401882E-3</v>
      </c>
      <c r="Y51" s="10">
        <f t="shared" si="10"/>
        <v>9.1442785178447363E-3</v>
      </c>
      <c r="Z51" s="10">
        <f t="shared" si="10"/>
        <v>1.0017893590842191E-2</v>
      </c>
      <c r="AA51" s="10">
        <f t="shared" si="10"/>
        <v>1.0631067461641986E-2</v>
      </c>
      <c r="AB51" s="10">
        <f t="shared" si="10"/>
        <v>1.1061442586170889E-2</v>
      </c>
      <c r="AC51" s="23" t="s">
        <v>13</v>
      </c>
      <c r="AE51" s="21" t="s">
        <v>32</v>
      </c>
      <c r="AF51" s="10">
        <f>$AF61*(1-EXP(-$AH$61*AF50))</f>
        <v>2.3679858286189703E-3</v>
      </c>
      <c r="AG51" s="10">
        <f t="shared" ref="AG51:AL51" si="11">$AF$61*(1-EXP(-$AH$61*AG50))</f>
        <v>4.0317915792268347E-3</v>
      </c>
      <c r="AH51" s="10">
        <f t="shared" si="11"/>
        <v>5.2008228894227498E-3</v>
      </c>
      <c r="AI51" s="10">
        <f t="shared" si="11"/>
        <v>6.0222133694827493E-3</v>
      </c>
      <c r="AJ51" s="10">
        <f t="shared" si="11"/>
        <v>6.5993427541697399E-3</v>
      </c>
      <c r="AK51" s="10">
        <f t="shared" si="11"/>
        <v>7.0048482168637493E-3</v>
      </c>
      <c r="AL51" s="10">
        <f t="shared" si="11"/>
        <v>7.2897664425469987E-3</v>
      </c>
      <c r="AM51" s="23" t="s">
        <v>13</v>
      </c>
      <c r="AO51" s="21" t="s">
        <v>32</v>
      </c>
      <c r="AP51" s="10">
        <f>$AP$61*(1-EXP(-$AR$61*AP50))</f>
        <v>4.4776972188064574E-3</v>
      </c>
      <c r="AQ51" s="10">
        <f t="shared" ref="AQ51:AV51" si="12">$AP$61*(1-EXP(-$AR$61*AQ50))</f>
        <v>7.3727929807591644E-3</v>
      </c>
      <c r="AR51" s="10">
        <f t="shared" si="12"/>
        <v>9.2446434121982619E-3</v>
      </c>
      <c r="AS51" s="10">
        <f t="shared" si="12"/>
        <v>1.0454905291520506E-2</v>
      </c>
      <c r="AT51" s="10">
        <f t="shared" si="12"/>
        <v>1.1237411090028402E-2</v>
      </c>
      <c r="AU51" s="10">
        <f t="shared" si="12"/>
        <v>1.1743347313551682E-2</v>
      </c>
      <c r="AV51" s="10">
        <f t="shared" si="12"/>
        <v>1.2070464969115504E-2</v>
      </c>
      <c r="AW51" s="23" t="s">
        <v>13</v>
      </c>
      <c r="AY51" s="21" t="s">
        <v>32</v>
      </c>
      <c r="AZ51" s="10">
        <f>$AZ$61*(1-EXP(-$BB$61*AZ50))</f>
        <v>3.5996977197246785E-3</v>
      </c>
      <c r="BA51" s="10">
        <f t="shared" ref="BA51:BF51" si="13">$AZ$61*(1-EXP(-$BB$61*BA50))</f>
        <v>6.1262573599327325E-3</v>
      </c>
      <c r="BB51" s="10">
        <f t="shared" si="13"/>
        <v>7.8996017106401882E-3</v>
      </c>
      <c r="BC51" s="10">
        <f t="shared" si="13"/>
        <v>9.1442785178447363E-3</v>
      </c>
      <c r="BD51" s="10">
        <f t="shared" si="13"/>
        <v>1.0017893590842191E-2</v>
      </c>
      <c r="BE51" s="10">
        <f t="shared" si="13"/>
        <v>1.0631067461641986E-2</v>
      </c>
      <c r="BF51" s="10">
        <f t="shared" si="13"/>
        <v>1.1061442586170889E-2</v>
      </c>
      <c r="BG51" s="23" t="s">
        <v>13</v>
      </c>
    </row>
    <row r="52" spans="21:59">
      <c r="U52" s="21" t="s">
        <v>33</v>
      </c>
      <c r="V52" s="10">
        <f t="shared" ref="V52:AB52" si="14">$V$62*(1-EXP(-$X$62*V51))</f>
        <v>4.62515151374749E-3</v>
      </c>
      <c r="W52" s="10">
        <f t="shared" si="14"/>
        <v>7.8111203006393081E-3</v>
      </c>
      <c r="X52" s="10">
        <f t="shared" si="14"/>
        <v>1.0018042716497732E-2</v>
      </c>
      <c r="Y52" s="10">
        <f t="shared" si="14"/>
        <v>1.1552792958037716E-2</v>
      </c>
      <c r="Z52" s="10">
        <f t="shared" si="14"/>
        <v>1.2623042118786516E-2</v>
      </c>
      <c r="AA52" s="10">
        <f t="shared" si="14"/>
        <v>1.3370818590231141E-2</v>
      </c>
      <c r="AB52" s="10">
        <f t="shared" si="14"/>
        <v>1.3893994838782142E-2</v>
      </c>
      <c r="AC52" s="23" t="s">
        <v>23</v>
      </c>
      <c r="AE52" s="21" t="s">
        <v>33</v>
      </c>
      <c r="AF52" s="10">
        <f>$AF62*(1-EXP(-$AH$62*AF50))</f>
        <v>9.2600289218910913E-3</v>
      </c>
      <c r="AG52" s="10">
        <f t="shared" ref="AG52:AL52" si="15">$AF62*(1-EXP(-$AH$62*AG50))</f>
        <v>9.2600306480046524E-3</v>
      </c>
      <c r="AH52" s="10">
        <f t="shared" si="15"/>
        <v>9.2600306480049733E-3</v>
      </c>
      <c r="AI52" s="10">
        <f t="shared" si="15"/>
        <v>9.2600306480049733E-3</v>
      </c>
      <c r="AJ52" s="10">
        <f t="shared" si="15"/>
        <v>9.2600306480049733E-3</v>
      </c>
      <c r="AK52" s="10">
        <f t="shared" si="15"/>
        <v>9.2600306480049733E-3</v>
      </c>
      <c r="AL52" s="10">
        <f t="shared" si="15"/>
        <v>9.2600306480049733E-3</v>
      </c>
      <c r="AM52" s="23" t="s">
        <v>23</v>
      </c>
      <c r="AO52" s="21" t="s">
        <v>33</v>
      </c>
      <c r="AP52" s="10">
        <f>$AP$62*(1-EXP(-$AR$62*AP50))</f>
        <v>4.4288215444185956E-3</v>
      </c>
      <c r="AQ52" s="10">
        <f t="shared" ref="AQ52:AV52" si="16">$AP$62*(1-EXP(-$AR$62*AQ50))</f>
        <v>7.8038368770607771E-3</v>
      </c>
      <c r="AR52" s="10">
        <f t="shared" si="16"/>
        <v>1.0375791601659003E-2</v>
      </c>
      <c r="AS52" s="10">
        <f t="shared" si="16"/>
        <v>1.2335768210181409E-2</v>
      </c>
      <c r="AT52" s="10">
        <f t="shared" si="16"/>
        <v>1.3829382490874112E-2</v>
      </c>
      <c r="AU52" s="10">
        <f t="shared" si="16"/>
        <v>1.4967602003182996E-2</v>
      </c>
      <c r="AV52" s="10">
        <f t="shared" si="16"/>
        <v>1.5834990374429571E-2</v>
      </c>
      <c r="AW52" s="23" t="s">
        <v>23</v>
      </c>
      <c r="AY52" s="21" t="s">
        <v>33</v>
      </c>
      <c r="AZ52" s="10">
        <f>$AZ$62*(1-EXP(-$BB$62*AZ50))</f>
        <v>0.16628001700052472</v>
      </c>
      <c r="BA52" s="10">
        <f t="shared" ref="BA52:BF52" si="17">$AZ$62*(1-EXP(-$BB$62*BA50))</f>
        <v>0.20227152978847149</v>
      </c>
      <c r="BB52" s="10">
        <f t="shared" si="17"/>
        <v>0.21006193669443693</v>
      </c>
      <c r="BC52" s="10">
        <f t="shared" si="17"/>
        <v>0.21174817978508129</v>
      </c>
      <c r="BD52" s="10">
        <f t="shared" si="17"/>
        <v>0.2121131691617682</v>
      </c>
      <c r="BE52" s="10">
        <f t="shared" si="17"/>
        <v>0.21219217155818035</v>
      </c>
      <c r="BF52" s="10">
        <f t="shared" si="17"/>
        <v>0.21220927172338383</v>
      </c>
      <c r="BG52" s="23" t="s">
        <v>23</v>
      </c>
    </row>
    <row r="53" spans="21:59">
      <c r="U53" s="21" t="s">
        <v>34</v>
      </c>
      <c r="V53" s="10">
        <f t="shared" ref="V53:AB53" si="18">$V$63*(1-EXP(-$X$63*V52))</f>
        <v>7.4371541271680388E-3</v>
      </c>
      <c r="W53" s="10">
        <f t="shared" si="18"/>
        <v>1.2545255185956583E-2</v>
      </c>
      <c r="X53" s="10">
        <f t="shared" si="18"/>
        <v>1.6076543405115815E-2</v>
      </c>
      <c r="Y53" s="10">
        <f t="shared" si="18"/>
        <v>1.8528873390525731E-2</v>
      </c>
      <c r="Z53" s="10">
        <f t="shared" si="18"/>
        <v>2.0237333957384064E-2</v>
      </c>
      <c r="AA53" s="10">
        <f t="shared" si="18"/>
        <v>2.143021724089382E-2</v>
      </c>
      <c r="AB53" s="10">
        <f t="shared" si="18"/>
        <v>2.226441440993155E-2</v>
      </c>
      <c r="AC53" s="23" t="s">
        <v>24</v>
      </c>
      <c r="AE53" s="21" t="s">
        <v>34</v>
      </c>
      <c r="AF53" s="10">
        <f>$AF63*(1-EXP(-$AH$63*AF50))</f>
        <v>1.797483043934206E-2</v>
      </c>
      <c r="AG53" s="10">
        <f t="shared" ref="AG53:AL53" si="19">$AF63*(1-EXP(-$AH$63*AG50))</f>
        <v>1.7974830520984763E-2</v>
      </c>
      <c r="AH53" s="10">
        <f t="shared" si="19"/>
        <v>1.7974830520984763E-2</v>
      </c>
      <c r="AI53" s="10">
        <f t="shared" si="19"/>
        <v>1.7974830520984763E-2</v>
      </c>
      <c r="AJ53" s="10">
        <f t="shared" si="19"/>
        <v>1.7974830520984763E-2</v>
      </c>
      <c r="AK53" s="10">
        <f t="shared" si="19"/>
        <v>1.7974830520984763E-2</v>
      </c>
      <c r="AL53" s="10">
        <f t="shared" si="19"/>
        <v>1.7974830520984763E-2</v>
      </c>
      <c r="AM53" s="23" t="s">
        <v>24</v>
      </c>
      <c r="AO53" s="21" t="s">
        <v>34</v>
      </c>
      <c r="AP53" s="10">
        <f>$AP$63*(1-EXP(-$AR$63*AP50))</f>
        <v>6.8070729651787199E-3</v>
      </c>
      <c r="AQ53" s="10">
        <f t="shared" ref="AQ53:AV53" si="20">$AP$63*(1-EXP(-$AR$63*AQ50))</f>
        <v>1.2052209985747369E-2</v>
      </c>
      <c r="AR53" s="10">
        <f t="shared" si="20"/>
        <v>1.6093809437563653E-2</v>
      </c>
      <c r="AS53" s="10">
        <f t="shared" si="20"/>
        <v>1.9208032395870808E-2</v>
      </c>
      <c r="AT53" s="10">
        <f t="shared" si="20"/>
        <v>2.1607672624862073E-2</v>
      </c>
      <c r="AU53" s="10">
        <f t="shared" si="20"/>
        <v>2.3456696701071224E-2</v>
      </c>
      <c r="AV53" s="10">
        <f t="shared" si="20"/>
        <v>2.488144779212887E-2</v>
      </c>
      <c r="AW53" s="23" t="s">
        <v>24</v>
      </c>
      <c r="AY53" s="21" t="s">
        <v>34</v>
      </c>
      <c r="AZ53" s="10">
        <f>$AZ$63*(1-EXP(-$BB$63*AZ50))</f>
        <v>0.36743465179736884</v>
      </c>
      <c r="BA53" s="10">
        <f t="shared" ref="BA53:BF53" si="21">$AZ$63*(1-EXP(-$BB$63*BA50))</f>
        <v>0.67247017838143697</v>
      </c>
      <c r="BB53" s="10">
        <f t="shared" si="21"/>
        <v>0.92570343230364138</v>
      </c>
      <c r="BC53" s="10">
        <f t="shared" si="21"/>
        <v>1.1359316690279104</v>
      </c>
      <c r="BD53" s="10">
        <f t="shared" si="21"/>
        <v>1.3104581612309159</v>
      </c>
      <c r="BE53" s="10">
        <f t="shared" si="21"/>
        <v>1.4553459125401553</v>
      </c>
      <c r="BF53" s="10">
        <f t="shared" si="21"/>
        <v>1.5756282846572203</v>
      </c>
      <c r="BG53" s="23" t="s">
        <v>24</v>
      </c>
    </row>
    <row r="54" spans="21:59">
      <c r="U54" s="21"/>
      <c r="V54" s="10"/>
      <c r="W54" s="10"/>
      <c r="X54" s="10"/>
      <c r="Y54" s="10"/>
      <c r="Z54" s="10"/>
      <c r="AA54" s="10"/>
      <c r="AB54" s="10"/>
      <c r="AC54" s="22"/>
      <c r="AE54" s="21"/>
      <c r="AF54" s="10"/>
      <c r="AG54" s="10"/>
      <c r="AH54" s="10"/>
      <c r="AI54" s="10"/>
      <c r="AJ54" s="10"/>
      <c r="AK54" s="10"/>
      <c r="AL54" s="10"/>
      <c r="AM54" s="22"/>
      <c r="AO54" s="21"/>
      <c r="AP54" s="10"/>
      <c r="AQ54" s="10"/>
      <c r="AR54" s="10"/>
      <c r="AS54" s="10"/>
      <c r="AT54" s="10"/>
      <c r="AU54" s="10"/>
      <c r="AV54" s="10"/>
      <c r="AW54" s="22"/>
      <c r="AY54" s="21"/>
      <c r="AZ54" s="10"/>
      <c r="BA54" s="10"/>
      <c r="BB54" s="10"/>
      <c r="BC54" s="10"/>
      <c r="BD54" s="10"/>
      <c r="BE54" s="10"/>
      <c r="BF54" s="10"/>
      <c r="BG54" s="22"/>
    </row>
    <row r="55" spans="21:59">
      <c r="U55" s="21" t="s">
        <v>51</v>
      </c>
      <c r="V55" s="10"/>
      <c r="W55" s="10"/>
      <c r="X55" s="10"/>
      <c r="Y55" s="10"/>
      <c r="Z55" s="10"/>
      <c r="AA55" s="10"/>
      <c r="AB55" s="10"/>
      <c r="AC55" s="22"/>
      <c r="AE55" s="21" t="s">
        <v>51</v>
      </c>
      <c r="AF55" s="10"/>
      <c r="AG55" s="10"/>
      <c r="AH55" s="10"/>
      <c r="AI55" s="10"/>
      <c r="AJ55" s="10"/>
      <c r="AK55" s="10"/>
      <c r="AL55" s="10"/>
      <c r="AM55" s="22"/>
      <c r="AO55" s="21" t="s">
        <v>51</v>
      </c>
      <c r="AP55" s="10"/>
      <c r="AQ55" s="10"/>
      <c r="AR55" s="10"/>
      <c r="AS55" s="10"/>
      <c r="AT55" s="10"/>
      <c r="AU55" s="10"/>
      <c r="AV55" s="10"/>
      <c r="AW55" s="22"/>
      <c r="AY55" s="21" t="s">
        <v>51</v>
      </c>
      <c r="AZ55" s="10"/>
      <c r="BA55" s="10"/>
      <c r="BB55" s="10"/>
      <c r="BC55" s="10"/>
      <c r="BD55" s="10"/>
      <c r="BE55" s="10"/>
      <c r="BF55" s="10"/>
      <c r="BG55" s="22"/>
    </row>
    <row r="56" spans="21:59">
      <c r="U56" s="21"/>
      <c r="V56" s="10">
        <v>0.25</v>
      </c>
      <c r="W56" s="10">
        <v>0.5</v>
      </c>
      <c r="X56" s="10">
        <v>0.75</v>
      </c>
      <c r="Y56" s="10">
        <v>1</v>
      </c>
      <c r="Z56" s="10">
        <v>1.25</v>
      </c>
      <c r="AA56" s="10">
        <v>1.5</v>
      </c>
      <c r="AB56" s="10">
        <v>1.75</v>
      </c>
      <c r="AC56" s="23" t="s">
        <v>49</v>
      </c>
      <c r="AE56" s="21"/>
      <c r="AF56" s="10">
        <v>0.25</v>
      </c>
      <c r="AG56" s="10">
        <v>0.5</v>
      </c>
      <c r="AH56" s="10">
        <v>0.75</v>
      </c>
      <c r="AI56" s="10">
        <v>1</v>
      </c>
      <c r="AJ56" s="10">
        <v>1.25</v>
      </c>
      <c r="AK56" s="10">
        <v>1.5</v>
      </c>
      <c r="AL56" s="10">
        <v>1.75</v>
      </c>
      <c r="AM56" s="23" t="s">
        <v>49</v>
      </c>
      <c r="AO56" s="21"/>
      <c r="AP56" s="10">
        <v>0.25</v>
      </c>
      <c r="AQ56" s="10">
        <v>0.5</v>
      </c>
      <c r="AR56" s="10">
        <v>0.75</v>
      </c>
      <c r="AS56" s="10">
        <v>1</v>
      </c>
      <c r="AT56" s="10">
        <v>1.25</v>
      </c>
      <c r="AU56" s="10">
        <v>1.5</v>
      </c>
      <c r="AV56" s="10">
        <v>1.75</v>
      </c>
      <c r="AW56" s="23" t="s">
        <v>49</v>
      </c>
      <c r="AY56" s="21"/>
      <c r="AZ56" s="10">
        <v>0.25</v>
      </c>
      <c r="BA56" s="10">
        <v>0.5</v>
      </c>
      <c r="BB56" s="10">
        <v>0.75</v>
      </c>
      <c r="BC56" s="10">
        <v>1</v>
      </c>
      <c r="BD56" s="10">
        <v>1.25</v>
      </c>
      <c r="BE56" s="10">
        <v>1.5</v>
      </c>
      <c r="BF56" s="10">
        <v>1.75</v>
      </c>
      <c r="BG56" s="23" t="s">
        <v>49</v>
      </c>
    </row>
    <row r="57" spans="21:59">
      <c r="U57" s="21" t="s">
        <v>32</v>
      </c>
      <c r="V57" s="10">
        <f>ABS(V45-V51)^2</f>
        <v>3.750059961964069E-6</v>
      </c>
      <c r="W57" s="10">
        <f t="shared" ref="W57:AB57" si="22">ABS(W45-W51)^2</f>
        <v>4.3647444903883805E-5</v>
      </c>
      <c r="X57" s="10">
        <f t="shared" si="22"/>
        <v>8.3638324635610997E-5</v>
      </c>
      <c r="Y57" s="10">
        <f t="shared" si="22"/>
        <v>7.9493783094911825E-5</v>
      </c>
      <c r="Z57" s="10">
        <f t="shared" si="22"/>
        <v>8.2500744016136948E-5</v>
      </c>
      <c r="AA57" s="10">
        <f t="shared" si="22"/>
        <v>9.9707440154665224E-5</v>
      </c>
      <c r="AB57" s="10">
        <f t="shared" si="22"/>
        <v>1.1297028026886714E-4</v>
      </c>
      <c r="AC57" s="22">
        <f>SUM(V57:AB57)</f>
        <v>5.0570807703603999E-4</v>
      </c>
      <c r="AE57" s="21" t="s">
        <v>32</v>
      </c>
      <c r="AF57" s="10">
        <f>ABS(AF45-AF51)^2</f>
        <v>8.7238645383376468E-5</v>
      </c>
      <c r="AG57" s="10">
        <f t="shared" ref="AG57:AL57" si="23">ABS(AG45-AG51)^2</f>
        <v>2.9314702585717751E-5</v>
      </c>
      <c r="AH57" s="10">
        <f t="shared" si="23"/>
        <v>5.0334615674060978E-5</v>
      </c>
      <c r="AI57" s="10">
        <f t="shared" si="23"/>
        <v>3.6932331728010111E-5</v>
      </c>
      <c r="AJ57" s="10">
        <f t="shared" si="23"/>
        <v>2.0430169634034764E-5</v>
      </c>
      <c r="AK57" s="10">
        <f t="shared" si="23"/>
        <v>3.3220383021348752E-5</v>
      </c>
      <c r="AL57" s="10">
        <f t="shared" si="23"/>
        <v>6.5737625928537067E-5</v>
      </c>
      <c r="AM57" s="22">
        <f>SUM(AF57:AL57)</f>
        <v>3.2320847395508586E-4</v>
      </c>
      <c r="AO57" s="21" t="s">
        <v>32</v>
      </c>
      <c r="AP57" s="10">
        <f>ABS(AP45-AP51)^2</f>
        <v>6.5886334325536181E-8</v>
      </c>
      <c r="AQ57" s="10">
        <f t="shared" ref="AQ57:AV57" si="24">ABS(AQ45-AQ51)^2</f>
        <v>6.7918748094543882E-5</v>
      </c>
      <c r="AR57" s="10">
        <f t="shared" si="24"/>
        <v>9.0955053308518325E-5</v>
      </c>
      <c r="AS57" s="10">
        <f t="shared" si="24"/>
        <v>9.8137428196812086E-5</v>
      </c>
      <c r="AT57" s="10">
        <f t="shared" si="24"/>
        <v>1.2594073762596303E-4</v>
      </c>
      <c r="AU57" s="10">
        <f t="shared" si="24"/>
        <v>1.2795553785636225E-4</v>
      </c>
      <c r="AV57" s="10">
        <f t="shared" si="24"/>
        <v>8.9362649579704549E-5</v>
      </c>
      <c r="AW57" s="22">
        <f>SUM(AP57:AV57)</f>
        <v>6.0033604099622967E-4</v>
      </c>
      <c r="AY57" s="21" t="s">
        <v>32</v>
      </c>
      <c r="AZ57" s="10">
        <f>ABS(AZ45-AZ51)^2</f>
        <v>1.6646903087349012E-5</v>
      </c>
      <c r="BA57" s="10">
        <f t="shared" ref="BA57:BF57" si="25">ABS(BA45-BA51)^2</f>
        <v>5.4347191176048977E-5</v>
      </c>
      <c r="BB57" s="10">
        <f t="shared" si="25"/>
        <v>5.8848104321952779E-5</v>
      </c>
      <c r="BC57" s="10">
        <f t="shared" si="25"/>
        <v>6.7393869840581274E-5</v>
      </c>
      <c r="BD57" s="10">
        <f t="shared" si="25"/>
        <v>8.7837897079590848E-5</v>
      </c>
      <c r="BE57" s="10">
        <f t="shared" si="25"/>
        <v>1.0400680568151085E-4</v>
      </c>
      <c r="BF57" s="10">
        <f t="shared" si="25"/>
        <v>1.2235551208715492E-4</v>
      </c>
      <c r="BG57" s="22">
        <f>SUM(AZ57:BF57)</f>
        <v>5.1143628327418871E-4</v>
      </c>
    </row>
    <row r="58" spans="21:59">
      <c r="U58" s="21" t="s">
        <v>33</v>
      </c>
      <c r="V58" s="10">
        <f t="shared" ref="V58:AB59" si="26">ABS(V46-V52)^2</f>
        <v>5.2240050440395439E-5</v>
      </c>
      <c r="W58" s="10">
        <f t="shared" si="26"/>
        <v>1.5595586908709186E-4</v>
      </c>
      <c r="X58" s="10">
        <f t="shared" si="26"/>
        <v>2.3801396168398565E-4</v>
      </c>
      <c r="Y58" s="10">
        <f t="shared" si="26"/>
        <v>1.4900265103975501E-4</v>
      </c>
      <c r="Z58" s="10">
        <f t="shared" si="26"/>
        <v>1.5030851713104592E-4</v>
      </c>
      <c r="AA58" s="10">
        <f t="shared" si="26"/>
        <v>1.9196737241795306E-4</v>
      </c>
      <c r="AB58" s="10">
        <f t="shared" si="26"/>
        <v>1.7941506489584224E-5</v>
      </c>
      <c r="AC58" s="22">
        <f t="shared" ref="AC58:AC59" si="27">SUM(V58:AB58)</f>
        <v>9.5542992828981127E-4</v>
      </c>
      <c r="AE58" s="21" t="s">
        <v>33</v>
      </c>
      <c r="AF58" s="10">
        <f t="shared" ref="AF58:AL59" si="28">ABS(AF46-AF52)^2</f>
        <v>2.0987773905014427E-4</v>
      </c>
      <c r="AG58" s="10">
        <f t="shared" si="28"/>
        <v>2.2363619669626717E-4</v>
      </c>
      <c r="AH58" s="10">
        <f t="shared" si="28"/>
        <v>2.7816082662925079E-4</v>
      </c>
      <c r="AI58" s="10">
        <f t="shared" si="28"/>
        <v>7.6384519690397452E-5</v>
      </c>
      <c r="AJ58" s="10">
        <f t="shared" si="28"/>
        <v>8.5629508582908477E-7</v>
      </c>
      <c r="AK58" s="10">
        <f t="shared" si="28"/>
        <v>6.133431793690668E-5</v>
      </c>
      <c r="AL58" s="10">
        <f t="shared" si="28"/>
        <v>2.780476342492511E-5</v>
      </c>
      <c r="AM58" s="22">
        <f t="shared" ref="AM58:AM59" si="29">SUM(AF58:AL58)</f>
        <v>8.7805465851372051E-4</v>
      </c>
      <c r="AO58" s="21" t="s">
        <v>33</v>
      </c>
      <c r="AP58" s="10">
        <f t="shared" ref="AP58:AV59" si="30">ABS(AP46-AP52)^2</f>
        <v>4.9224943446610374E-5</v>
      </c>
      <c r="AQ58" s="10">
        <f t="shared" si="30"/>
        <v>5.0315372066459332E-4</v>
      </c>
      <c r="AR58" s="10">
        <f t="shared" si="30"/>
        <v>1.0999838070871138E-4</v>
      </c>
      <c r="AS58" s="10">
        <f t="shared" si="30"/>
        <v>6.7025101292931416E-5</v>
      </c>
      <c r="AT58" s="10">
        <f t="shared" si="30"/>
        <v>3.2407983237209536E-4</v>
      </c>
      <c r="AU58" s="10">
        <f t="shared" si="30"/>
        <v>1.0389457326799708E-4</v>
      </c>
      <c r="AV58" s="10">
        <f t="shared" si="30"/>
        <v>4.8601657016226361E-5</v>
      </c>
      <c r="AW58" s="22">
        <f t="shared" ref="AW58:AW59" si="31">SUM(AP58:AV58)</f>
        <v>1.2059782087691653E-3</v>
      </c>
      <c r="AY58" s="21" t="s">
        <v>33</v>
      </c>
      <c r="AZ58" s="10">
        <f t="shared" ref="AZ58:BF59" si="32">ABS(AZ46-AZ52)^2</f>
        <v>2.9226338903278047E-2</v>
      </c>
      <c r="BA58" s="10">
        <f t="shared" si="32"/>
        <v>4.3131475926621463E-2</v>
      </c>
      <c r="BB58" s="10">
        <f t="shared" si="32"/>
        <v>4.4401151716847644E-2</v>
      </c>
      <c r="BC58" s="10">
        <f t="shared" si="32"/>
        <v>4.4683692239215839E-2</v>
      </c>
      <c r="BD58" s="10">
        <f t="shared" si="32"/>
        <v>4.5197730866919861E-2</v>
      </c>
      <c r="BE58" s="10">
        <f t="shared" si="32"/>
        <v>4.1019988050090217E-2</v>
      </c>
      <c r="BF58" s="10">
        <f t="shared" si="32"/>
        <v>4.5032775005368952E-2</v>
      </c>
      <c r="BG58" s="22">
        <f t="shared" ref="BG58:BG59" si="33">SUM(AZ58:BF58)</f>
        <v>0.29269315270834201</v>
      </c>
    </row>
    <row r="59" spans="21:59">
      <c r="U59" s="21" t="s">
        <v>34</v>
      </c>
      <c r="V59" s="10">
        <f t="shared" si="26"/>
        <v>1.0578679603978314E-5</v>
      </c>
      <c r="W59" s="10">
        <f t="shared" si="26"/>
        <v>1.7435009011161319E-4</v>
      </c>
      <c r="X59" s="10">
        <f t="shared" si="26"/>
        <v>3.4145501176359417E-4</v>
      </c>
      <c r="Y59" s="10">
        <f t="shared" si="26"/>
        <v>3.5909504640512223E-4</v>
      </c>
      <c r="Z59" s="10">
        <f t="shared" si="26"/>
        <v>4.0869622476757695E-4</v>
      </c>
      <c r="AA59" s="10">
        <f t="shared" si="26"/>
        <v>4.3131664383125735E-4</v>
      </c>
      <c r="AB59" s="10">
        <f t="shared" si="26"/>
        <v>4.3457215844067907E-4</v>
      </c>
      <c r="AC59" s="22">
        <f t="shared" si="27"/>
        <v>2.1600638549238212E-3</v>
      </c>
      <c r="AE59" s="21" t="s">
        <v>34</v>
      </c>
      <c r="AF59" s="10">
        <f t="shared" si="28"/>
        <v>7.9089798877360126E-5</v>
      </c>
      <c r="AG59" s="10">
        <f t="shared" si="28"/>
        <v>4.7838448685619354E-4</v>
      </c>
      <c r="AH59" s="10">
        <f t="shared" si="28"/>
        <v>4.1859911607309495E-4</v>
      </c>
      <c r="AI59" s="10">
        <f t="shared" si="28"/>
        <v>2.7806549225915052E-4</v>
      </c>
      <c r="AJ59" s="10">
        <f t="shared" si="28"/>
        <v>2.5472084231698596E-4</v>
      </c>
      <c r="AK59" s="10">
        <f t="shared" si="28"/>
        <v>2.7216838706595019E-4</v>
      </c>
      <c r="AL59" s="10">
        <f t="shared" si="28"/>
        <v>5.2485928441019746E-4</v>
      </c>
      <c r="AM59" s="22">
        <f t="shared" si="29"/>
        <v>2.3058874078589328E-3</v>
      </c>
      <c r="AO59" s="21" t="s">
        <v>34</v>
      </c>
      <c r="AP59" s="10">
        <f t="shared" si="30"/>
        <v>1.4416570838109407E-4</v>
      </c>
      <c r="AQ59" s="10">
        <f t="shared" si="30"/>
        <v>2.4623343267564331E-4</v>
      </c>
      <c r="AR59" s="10">
        <f t="shared" si="30"/>
        <v>3.2585159391224018E-4</v>
      </c>
      <c r="AS59" s="10">
        <f t="shared" si="30"/>
        <v>3.0047537848350845E-4</v>
      </c>
      <c r="AT59" s="10">
        <f t="shared" si="30"/>
        <v>4.2551607869924083E-4</v>
      </c>
      <c r="AU59" s="10">
        <f t="shared" si="30"/>
        <v>4.7609340652752098E-4</v>
      </c>
      <c r="AV59" s="10">
        <f t="shared" si="30"/>
        <v>2.7869316862242044E-4</v>
      </c>
      <c r="AW59" s="22">
        <f t="shared" si="31"/>
        <v>2.1970287673016681E-3</v>
      </c>
      <c r="AY59" s="21" t="s">
        <v>34</v>
      </c>
      <c r="AZ59" s="10">
        <f t="shared" si="32"/>
        <v>0.13549287335482418</v>
      </c>
      <c r="BA59" s="10">
        <f t="shared" si="32"/>
        <v>0.45545240037583418</v>
      </c>
      <c r="BB59" s="10">
        <f t="shared" si="32"/>
        <v>0.85770633434801014</v>
      </c>
      <c r="BC59" s="10">
        <f t="shared" si="32"/>
        <v>1.2902928269733542</v>
      </c>
      <c r="BD59" s="10">
        <f t="shared" si="32"/>
        <v>1.7155658450040654</v>
      </c>
      <c r="BE59" s="10">
        <f t="shared" si="32"/>
        <v>2.1139063166048659</v>
      </c>
      <c r="BF59" s="10">
        <f t="shared" si="32"/>
        <v>2.4826044914118541</v>
      </c>
      <c r="BG59" s="22">
        <f t="shared" si="33"/>
        <v>9.0510210880728081</v>
      </c>
    </row>
    <row r="60" spans="21:59">
      <c r="U60" s="21"/>
      <c r="V60" s="10"/>
      <c r="W60" s="10"/>
      <c r="X60" s="10"/>
      <c r="Y60" s="10"/>
      <c r="Z60" s="10"/>
      <c r="AA60" s="10"/>
      <c r="AB60" s="10"/>
      <c r="AC60" s="22"/>
      <c r="AE60" s="21"/>
      <c r="AF60" s="10"/>
      <c r="AG60" s="10"/>
      <c r="AH60" s="10"/>
      <c r="AI60" s="10"/>
      <c r="AJ60" s="10"/>
      <c r="AK60" s="10"/>
      <c r="AL60" s="10"/>
      <c r="AM60" s="22"/>
      <c r="AO60" s="21"/>
      <c r="AP60" s="10"/>
      <c r="AQ60" s="10"/>
      <c r="AR60" s="10"/>
      <c r="AS60" s="10"/>
      <c r="AT60" s="10"/>
      <c r="AU60" s="10"/>
      <c r="AV60" s="10"/>
      <c r="AW60" s="22"/>
      <c r="AY60" s="21"/>
      <c r="AZ60" s="10"/>
      <c r="BA60" s="10"/>
      <c r="BB60" s="10"/>
      <c r="BC60" s="10"/>
      <c r="BD60" s="10"/>
      <c r="BE60" s="10"/>
      <c r="BF60" s="10"/>
      <c r="BG60" s="22"/>
    </row>
    <row r="61" spans="21:59">
      <c r="U61" s="21" t="s">
        <v>46</v>
      </c>
      <c r="V61" s="10">
        <v>1.2074703079428222E-2</v>
      </c>
      <c r="W61" s="10" t="s">
        <v>47</v>
      </c>
      <c r="X61" s="10">
        <v>1.4159652954448321</v>
      </c>
      <c r="Y61" s="26" t="s">
        <v>13</v>
      </c>
      <c r="Z61" s="10"/>
      <c r="AA61" s="10"/>
      <c r="AB61" s="10"/>
      <c r="AC61" s="22"/>
      <c r="AE61" s="21" t="s">
        <v>46</v>
      </c>
      <c r="AF61" s="10">
        <v>7.9629587084851187E-3</v>
      </c>
      <c r="AG61" s="10" t="s">
        <v>47</v>
      </c>
      <c r="AH61" s="10">
        <v>1.4117285331867844</v>
      </c>
      <c r="AI61" s="26" t="s">
        <v>13</v>
      </c>
      <c r="AJ61" s="10"/>
      <c r="AK61" s="10"/>
      <c r="AL61" s="10"/>
      <c r="AM61" s="22"/>
      <c r="AO61" s="21" t="s">
        <v>46</v>
      </c>
      <c r="AP61" s="10">
        <v>1.2668870167203373E-2</v>
      </c>
      <c r="AQ61" s="10" t="s">
        <v>47</v>
      </c>
      <c r="AR61" s="10">
        <v>1.7443628469788626</v>
      </c>
      <c r="AS61" s="26" t="s">
        <v>13</v>
      </c>
      <c r="AT61" s="10"/>
      <c r="AU61" s="10"/>
      <c r="AV61" s="10"/>
      <c r="AW61" s="22"/>
      <c r="AY61" s="21" t="s">
        <v>46</v>
      </c>
      <c r="AZ61" s="10">
        <v>1.2074703079428222E-2</v>
      </c>
      <c r="BA61" s="10" t="s">
        <v>47</v>
      </c>
      <c r="BB61" s="10">
        <v>1.4159652954448321</v>
      </c>
      <c r="BC61" s="26" t="s">
        <v>13</v>
      </c>
      <c r="BD61" s="10"/>
      <c r="BE61" s="10"/>
      <c r="BF61" s="10"/>
      <c r="BG61" s="22"/>
    </row>
    <row r="62" spans="21:59">
      <c r="U62" s="21" t="s">
        <v>46</v>
      </c>
      <c r="V62" s="10">
        <v>0.21221399555391912</v>
      </c>
      <c r="W62" s="10" t="s">
        <v>47</v>
      </c>
      <c r="X62" s="10">
        <v>6.1215602474152933</v>
      </c>
      <c r="Y62" s="26" t="s">
        <v>23</v>
      </c>
      <c r="Z62" s="10"/>
      <c r="AA62" s="10"/>
      <c r="AB62" s="10"/>
      <c r="AC62" s="22"/>
      <c r="AE62" s="21" t="s">
        <v>46</v>
      </c>
      <c r="AF62" s="10">
        <v>9.2600306480049733E-3</v>
      </c>
      <c r="AG62" s="10" t="s">
        <v>47</v>
      </c>
      <c r="AH62" s="10">
        <v>61.981381380016515</v>
      </c>
      <c r="AI62" s="26" t="s">
        <v>23</v>
      </c>
      <c r="AJ62" s="10"/>
      <c r="AK62" s="10"/>
      <c r="AL62" s="10"/>
      <c r="AM62" s="22"/>
      <c r="AO62" s="21" t="s">
        <v>46</v>
      </c>
      <c r="AP62" s="10">
        <v>1.8612967026681301E-2</v>
      </c>
      <c r="AQ62" s="10" t="s">
        <v>47</v>
      </c>
      <c r="AR62" s="10">
        <v>1.0869346571507992</v>
      </c>
      <c r="AS62" s="26" t="s">
        <v>23</v>
      </c>
      <c r="AT62" s="10"/>
      <c r="AU62" s="10"/>
      <c r="AV62" s="10"/>
      <c r="AW62" s="22"/>
      <c r="AY62" s="21" t="s">
        <v>46</v>
      </c>
      <c r="AZ62" s="10">
        <v>0.21221399555391912</v>
      </c>
      <c r="BA62" s="10" t="s">
        <v>47</v>
      </c>
      <c r="BB62" s="10">
        <v>6.1215602474152933</v>
      </c>
      <c r="BC62" s="26" t="s">
        <v>23</v>
      </c>
      <c r="BD62" s="10"/>
      <c r="BE62" s="10"/>
      <c r="BF62" s="10"/>
      <c r="BG62" s="22"/>
    </row>
    <row r="63" spans="21:59">
      <c r="U63" s="21" t="s">
        <v>46</v>
      </c>
      <c r="V63" s="10">
        <v>2.1636236546578407</v>
      </c>
      <c r="W63" s="10" t="s">
        <v>47</v>
      </c>
      <c r="X63" s="10">
        <v>0.74446893670130643</v>
      </c>
      <c r="Y63" s="26" t="s">
        <v>24</v>
      </c>
      <c r="Z63" s="10"/>
      <c r="AA63" s="10"/>
      <c r="AB63" s="10"/>
      <c r="AC63" s="22"/>
      <c r="AE63" s="21" t="s">
        <v>46</v>
      </c>
      <c r="AF63" s="10">
        <v>1.7974830520984763E-2</v>
      </c>
      <c r="AG63" s="10" t="s">
        <v>47</v>
      </c>
      <c r="AH63" s="10">
        <v>76.839543547805164</v>
      </c>
      <c r="AI63" s="26" t="s">
        <v>24</v>
      </c>
      <c r="AJ63" s="10"/>
      <c r="AK63" s="10"/>
      <c r="AL63" s="10"/>
      <c r="AM63" s="22"/>
      <c r="AO63" s="21" t="s">
        <v>46</v>
      </c>
      <c r="AP63" s="10">
        <v>2.9665904362572694E-2</v>
      </c>
      <c r="AQ63" s="10" t="s">
        <v>47</v>
      </c>
      <c r="AR63" s="10">
        <v>1.0426433920171883</v>
      </c>
      <c r="AS63" s="26" t="s">
        <v>24</v>
      </c>
      <c r="AT63" s="10"/>
      <c r="AU63" s="10"/>
      <c r="AV63" s="10"/>
      <c r="AW63" s="22"/>
      <c r="AY63" s="21" t="s">
        <v>46</v>
      </c>
      <c r="AZ63" s="10">
        <v>2.1636236546578407</v>
      </c>
      <c r="BA63" s="10" t="s">
        <v>47</v>
      </c>
      <c r="BB63" s="10">
        <v>0.74446893670130643</v>
      </c>
      <c r="BC63" s="26" t="s">
        <v>24</v>
      </c>
      <c r="BD63" s="10"/>
      <c r="BE63" s="10"/>
      <c r="BF63" s="10"/>
      <c r="BG63" s="22"/>
    </row>
    <row r="64" spans="21:59">
      <c r="U64" s="21"/>
      <c r="V64" s="10"/>
      <c r="W64" s="10"/>
      <c r="X64" s="10"/>
      <c r="Y64" s="10"/>
      <c r="Z64" s="10"/>
      <c r="AA64" s="10"/>
      <c r="AB64" s="10"/>
      <c r="AC64" s="22"/>
      <c r="AE64" s="21"/>
      <c r="AF64" s="10"/>
      <c r="AG64" s="10"/>
      <c r="AH64" s="10"/>
      <c r="AI64" s="10"/>
      <c r="AJ64" s="10"/>
      <c r="AK64" s="10"/>
      <c r="AL64" s="10"/>
      <c r="AM64" s="22"/>
      <c r="AO64" s="21"/>
      <c r="AP64" s="10"/>
      <c r="AQ64" s="10"/>
      <c r="AR64" s="10"/>
      <c r="AS64" s="10"/>
      <c r="AT64" s="10"/>
      <c r="AU64" s="10"/>
      <c r="AV64" s="10"/>
      <c r="AW64" s="22"/>
      <c r="AY64" s="21"/>
      <c r="AZ64" s="10"/>
      <c r="BA64" s="10"/>
      <c r="BB64" s="10"/>
      <c r="BC64" s="10"/>
      <c r="BD64" s="10"/>
      <c r="BE64" s="10"/>
      <c r="BF64" s="10"/>
      <c r="BG64" s="22"/>
    </row>
    <row r="65" spans="21:59">
      <c r="U65" s="21" t="s">
        <v>48</v>
      </c>
      <c r="V65" s="10">
        <f>V61*X61</f>
        <v>1.7097360513271206E-2</v>
      </c>
      <c r="W65" s="26" t="s">
        <v>13</v>
      </c>
      <c r="X65" s="10"/>
      <c r="Y65" s="10"/>
      <c r="Z65" s="10" t="s">
        <v>53</v>
      </c>
      <c r="AA65" s="10">
        <f>V65/MAX($V$65:$V$67)</f>
        <v>1.0614529956553027E-2</v>
      </c>
      <c r="AB65" s="10"/>
      <c r="AC65" s="22"/>
      <c r="AE65" s="21" t="s">
        <v>48</v>
      </c>
      <c r="AF65" s="10">
        <f>AF61*AH61</f>
        <v>1.1241536017356628E-2</v>
      </c>
      <c r="AG65" s="26" t="s">
        <v>13</v>
      </c>
      <c r="AH65" s="10"/>
      <c r="AI65" s="10"/>
      <c r="AJ65" s="10" t="s">
        <v>53</v>
      </c>
      <c r="AK65" s="10">
        <f>AF65/MAX($V$65:$V$67)</f>
        <v>6.9790667817574009E-3</v>
      </c>
      <c r="AL65" s="10"/>
      <c r="AM65" s="22"/>
      <c r="AO65" s="21" t="s">
        <v>48</v>
      </c>
      <c r="AP65" s="10">
        <f>AP61*AR61</f>
        <v>2.2099106432868453E-2</v>
      </c>
      <c r="AQ65" s="26" t="s">
        <v>13</v>
      </c>
      <c r="AR65" s="10"/>
      <c r="AS65" s="10"/>
      <c r="AT65" s="10" t="s">
        <v>53</v>
      </c>
      <c r="AU65" s="10">
        <f>AP65/MAX($V$65:$V$67)</f>
        <v>1.3719756746233326E-2</v>
      </c>
      <c r="AV65" s="10"/>
      <c r="AW65" s="22"/>
      <c r="AY65" s="21" t="s">
        <v>48</v>
      </c>
      <c r="AZ65" s="10">
        <f>AZ61*BB61</f>
        <v>1.7097360513271206E-2</v>
      </c>
      <c r="BA65" s="26" t="s">
        <v>13</v>
      </c>
      <c r="BB65" s="10"/>
      <c r="BC65" s="10"/>
      <c r="BD65" s="10" t="s">
        <v>53</v>
      </c>
      <c r="BE65" s="10">
        <f>AZ65/MAX($V$65:$V$67)</f>
        <v>1.0614529956553027E-2</v>
      </c>
      <c r="BF65" s="10"/>
      <c r="BG65" s="22"/>
    </row>
    <row r="66" spans="21:59">
      <c r="U66" s="21" t="s">
        <v>48</v>
      </c>
      <c r="V66" s="10">
        <f t="shared" ref="V66:V67" si="34">V62*X62</f>
        <v>1.2990807591280371</v>
      </c>
      <c r="W66" s="26" t="s">
        <v>23</v>
      </c>
      <c r="X66" s="10"/>
      <c r="Y66" s="10"/>
      <c r="Z66" s="10" t="s">
        <v>53</v>
      </c>
      <c r="AA66" s="10">
        <f t="shared" ref="AA66:AA67" si="35">V66/MAX($V$65:$V$67)</f>
        <v>0.80650645595516834</v>
      </c>
      <c r="AB66" s="10"/>
      <c r="AC66" s="22"/>
      <c r="AE66" s="21" t="s">
        <v>48</v>
      </c>
      <c r="AF66" s="10">
        <f t="shared" ref="AF66:AF67" si="36">AF62*AH62</f>
        <v>0.57394949118463767</v>
      </c>
      <c r="AG66" s="26" t="s">
        <v>23</v>
      </c>
      <c r="AH66" s="10"/>
      <c r="AI66" s="10"/>
      <c r="AJ66" s="10" t="s">
        <v>53</v>
      </c>
      <c r="AK66" s="10">
        <f t="shared" ref="AK66:AK67" si="37">AF66/MAX($V$65:$V$67)</f>
        <v>0.35632424449369549</v>
      </c>
      <c r="AL66" s="10"/>
      <c r="AM66" s="22"/>
      <c r="AO66" s="21" t="s">
        <v>48</v>
      </c>
      <c r="AP66" s="10">
        <f t="shared" ref="AP66:AP67" si="38">AP62*AR62</f>
        <v>2.0231078933704971E-2</v>
      </c>
      <c r="AQ66" s="26" t="s">
        <v>23</v>
      </c>
      <c r="AR66" s="10"/>
      <c r="AS66" s="10"/>
      <c r="AT66" s="10" t="s">
        <v>53</v>
      </c>
      <c r="AU66" s="10">
        <f t="shared" ref="AU66:AU67" si="39">AP66/MAX($V$65:$V$67)</f>
        <v>1.25600318966494E-2</v>
      </c>
      <c r="AV66" s="10"/>
      <c r="AW66" s="22"/>
      <c r="AY66" s="21" t="s">
        <v>48</v>
      </c>
      <c r="AZ66" s="10">
        <f t="shared" ref="AZ66:AZ67" si="40">AZ62*BB62</f>
        <v>1.2990807591280371</v>
      </c>
      <c r="BA66" s="26" t="s">
        <v>23</v>
      </c>
      <c r="BB66" s="10"/>
      <c r="BC66" s="10"/>
      <c r="BD66" s="10" t="s">
        <v>53</v>
      </c>
      <c r="BE66" s="10">
        <f t="shared" ref="BE66:BE67" si="41">AZ66/MAX($V$65:$V$67)</f>
        <v>0.80650645595516834</v>
      </c>
      <c r="BF66" s="10"/>
      <c r="BG66" s="22"/>
    </row>
    <row r="67" spans="21:59">
      <c r="U67" s="27" t="s">
        <v>48</v>
      </c>
      <c r="V67" s="28">
        <f t="shared" si="34"/>
        <v>1.6107506016049173</v>
      </c>
      <c r="W67" s="29" t="s">
        <v>24</v>
      </c>
      <c r="X67" s="28"/>
      <c r="Y67" s="28"/>
      <c r="Z67" s="28" t="s">
        <v>53</v>
      </c>
      <c r="AA67" s="28">
        <f t="shared" si="35"/>
        <v>1</v>
      </c>
      <c r="AB67" s="28"/>
      <c r="AC67" s="30"/>
      <c r="AE67" s="27" t="s">
        <v>48</v>
      </c>
      <c r="AF67" s="28">
        <f t="shared" si="36"/>
        <v>1.3811777725816261</v>
      </c>
      <c r="AG67" s="29" t="s">
        <v>24</v>
      </c>
      <c r="AH67" s="28"/>
      <c r="AI67" s="28"/>
      <c r="AJ67" s="28" t="s">
        <v>53</v>
      </c>
      <c r="AK67" s="28">
        <f t="shared" si="37"/>
        <v>0.85747462779492378</v>
      </c>
      <c r="AL67" s="28"/>
      <c r="AM67" s="30"/>
      <c r="AO67" s="27" t="s">
        <v>48</v>
      </c>
      <c r="AP67" s="28">
        <f t="shared" si="38"/>
        <v>3.0930959151850297E-2</v>
      </c>
      <c r="AQ67" s="29" t="s">
        <v>24</v>
      </c>
      <c r="AR67" s="28"/>
      <c r="AS67" s="28"/>
      <c r="AT67" s="28" t="s">
        <v>53</v>
      </c>
      <c r="AU67" s="28">
        <f t="shared" si="39"/>
        <v>1.9202823280668871E-2</v>
      </c>
      <c r="AV67" s="28"/>
      <c r="AW67" s="30"/>
      <c r="AY67" s="27" t="s">
        <v>48</v>
      </c>
      <c r="AZ67" s="28">
        <f t="shared" si="40"/>
        <v>1.6107506016049173</v>
      </c>
      <c r="BA67" s="29" t="s">
        <v>24</v>
      </c>
      <c r="BB67" s="28"/>
      <c r="BC67" s="28"/>
      <c r="BD67" s="28" t="s">
        <v>53</v>
      </c>
      <c r="BE67" s="28">
        <f t="shared" si="41"/>
        <v>1</v>
      </c>
      <c r="BF67" s="28"/>
      <c r="BG67" s="30"/>
    </row>
    <row r="71" spans="21:59">
      <c r="AI71" t="s">
        <v>55</v>
      </c>
      <c r="AJ71" t="s">
        <v>49</v>
      </c>
    </row>
    <row r="72" spans="21:59">
      <c r="AH72" t="s">
        <v>13</v>
      </c>
      <c r="AI72">
        <v>1.7097360513271206E-2</v>
      </c>
      <c r="AJ72">
        <v>3.4917859637091204E-5</v>
      </c>
    </row>
    <row r="73" spans="21:59">
      <c r="AH73" t="s">
        <v>23</v>
      </c>
      <c r="AI73">
        <v>1.2990807591280371</v>
      </c>
      <c r="AJ73">
        <v>4.1642404466364447E-6</v>
      </c>
    </row>
    <row r="74" spans="21:59">
      <c r="AH74" t="s">
        <v>24</v>
      </c>
      <c r="AI74">
        <v>1.6107506016049173</v>
      </c>
      <c r="AJ74">
        <v>1.7053540801159952E-5</v>
      </c>
    </row>
    <row r="77" spans="21:59">
      <c r="AG77" t="s">
        <v>13</v>
      </c>
    </row>
    <row r="78" spans="21:59">
      <c r="AG78" t="s">
        <v>23</v>
      </c>
    </row>
    <row r="79" spans="21:59">
      <c r="AG79" t="s"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7D60-C5A0-4099-BA98-4D4B46941899}">
  <dimension ref="A1:Y137"/>
  <sheetViews>
    <sheetView topLeftCell="A115" zoomScale="85" zoomScaleNormal="85" workbookViewId="0">
      <selection activeCell="R13" sqref="R13:Y20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61</v>
      </c>
      <c r="D14" s="1">
        <v>0.94</v>
      </c>
      <c r="E14" s="6">
        <v>29332.3809</v>
      </c>
      <c r="F14" s="12"/>
      <c r="G14" s="5">
        <v>1</v>
      </c>
      <c r="H14" s="1" t="s">
        <v>61</v>
      </c>
      <c r="I14" s="1">
        <v>0.93</v>
      </c>
      <c r="J14" s="6">
        <v>29754.507300000001</v>
      </c>
      <c r="L14" s="1" t="s">
        <v>61</v>
      </c>
      <c r="M14">
        <f>(E23-E14)</f>
        <v>2307.8990999999987</v>
      </c>
      <c r="N14">
        <f>(J23-J14)</f>
        <v>2434.6800000000003</v>
      </c>
      <c r="O14">
        <f>(N14-M14)/J23</f>
        <v>3.9386176115108551E-3</v>
      </c>
      <c r="R14" s="1" t="s">
        <v>61</v>
      </c>
      <c r="S14">
        <f t="shared" ref="S14:S18" si="0">O14</f>
        <v>3.9386176115108551E-3</v>
      </c>
      <c r="T14">
        <f>O32</f>
        <v>1.2863861505763275E-3</v>
      </c>
      <c r="U14">
        <f>O50</f>
        <v>2.5409678454663197E-3</v>
      </c>
      <c r="V14">
        <f>O68</f>
        <v>4.7969808445491764E-4</v>
      </c>
      <c r="W14">
        <f>O86</f>
        <v>1.6873288281590572E-4</v>
      </c>
      <c r="X14">
        <f>O104</f>
        <v>1.5095122710553394E-3</v>
      </c>
      <c r="Y14">
        <f>O122</f>
        <v>9.4122765708523192E-4</v>
      </c>
    </row>
    <row r="15" spans="1:25" ht="24">
      <c r="B15" s="5">
        <v>2</v>
      </c>
      <c r="C15" s="1" t="s">
        <v>62</v>
      </c>
      <c r="D15" s="1">
        <v>1.1200000000000001</v>
      </c>
      <c r="E15" s="6">
        <v>34944.8099</v>
      </c>
      <c r="F15" s="12"/>
      <c r="G15" s="5">
        <v>2</v>
      </c>
      <c r="H15" s="1" t="s">
        <v>62</v>
      </c>
      <c r="I15" s="1">
        <v>1.1200000000000001</v>
      </c>
      <c r="J15" s="6">
        <v>35594.901599999997</v>
      </c>
      <c r="L15" s="1" t="s">
        <v>62</v>
      </c>
      <c r="M15">
        <f>(E24-E15)</f>
        <v>2063.7275999999983</v>
      </c>
      <c r="N15">
        <f>(J24-J15)</f>
        <v>2167.5149999999994</v>
      </c>
      <c r="O15">
        <f>(N15-M15)/J24</f>
        <v>2.7484310948468556E-3</v>
      </c>
      <c r="R15" s="1" t="s">
        <v>62</v>
      </c>
      <c r="S15">
        <f t="shared" si="0"/>
        <v>2.7484310948468556E-3</v>
      </c>
      <c r="T15">
        <f>O33</f>
        <v>2.3971857877219849E-3</v>
      </c>
      <c r="U15">
        <f>O51</f>
        <v>2.9409131023664854E-3</v>
      </c>
      <c r="V15">
        <f>O69</f>
        <v>2.521065704785469E-3</v>
      </c>
      <c r="W15">
        <f>O87</f>
        <v>1.8738569184696002E-3</v>
      </c>
      <c r="X15">
        <f>O105</f>
        <v>3.842592694994268E-3</v>
      </c>
      <c r="Y15">
        <f>O123</f>
        <v>3.1660243672159498E-3</v>
      </c>
    </row>
    <row r="16" spans="1:25" ht="24">
      <c r="B16" s="5">
        <v>3</v>
      </c>
      <c r="C16" s="1" t="s">
        <v>63</v>
      </c>
      <c r="D16" s="1">
        <v>4.95</v>
      </c>
      <c r="E16" s="6">
        <v>154209.6311</v>
      </c>
      <c r="F16" s="12"/>
      <c r="G16" s="5">
        <v>3</v>
      </c>
      <c r="H16" s="1" t="s">
        <v>63</v>
      </c>
      <c r="I16" s="1">
        <v>4.93</v>
      </c>
      <c r="J16" s="6">
        <v>157264.27340000001</v>
      </c>
      <c r="L16" s="1" t="s">
        <v>63</v>
      </c>
      <c r="M16">
        <f>(E25-E16)</f>
        <v>5090.1684999999998</v>
      </c>
      <c r="N16">
        <f>(J25-J16)</f>
        <v>5531.3856999999844</v>
      </c>
      <c r="O16">
        <f>(N16-M16)/J25</f>
        <v>2.7102516273419764E-3</v>
      </c>
      <c r="R16" s="1" t="s">
        <v>63</v>
      </c>
      <c r="S16">
        <f t="shared" si="0"/>
        <v>2.7102516273419764E-3</v>
      </c>
      <c r="T16">
        <f>O34</f>
        <v>1.3758434091993698E-3</v>
      </c>
      <c r="U16">
        <f>O52</f>
        <v>2.0618385772254821E-3</v>
      </c>
      <c r="V16">
        <f>O70</f>
        <v>1.3289130219903249E-3</v>
      </c>
      <c r="W16">
        <f>O88</f>
        <v>2.2644773336377736E-3</v>
      </c>
      <c r="X16">
        <f>O106</f>
        <v>2.9257606728775401E-3</v>
      </c>
      <c r="Y16">
        <f>O124</f>
        <v>2.6346994853604492E-3</v>
      </c>
    </row>
    <row r="17" spans="2:25" ht="24">
      <c r="B17" s="5">
        <v>4</v>
      </c>
      <c r="C17" s="1" t="s">
        <v>64</v>
      </c>
      <c r="D17" s="1">
        <v>7.96</v>
      </c>
      <c r="E17" s="6">
        <v>248275.07269999999</v>
      </c>
      <c r="F17" s="12"/>
      <c r="G17" s="5">
        <v>4</v>
      </c>
      <c r="H17" s="1" t="s">
        <v>64</v>
      </c>
      <c r="I17" s="1">
        <v>7.95</v>
      </c>
      <c r="J17" s="6">
        <v>253594.231</v>
      </c>
      <c r="L17" s="1" t="s">
        <v>64</v>
      </c>
      <c r="M17">
        <f>(E26-E17)</f>
        <v>9811.0544000000227</v>
      </c>
      <c r="N17">
        <f>(J26-J17)</f>
        <v>10081.997000000003</v>
      </c>
      <c r="O17">
        <f>(N17-M17)/J26</f>
        <v>1.0275579336639338E-3</v>
      </c>
      <c r="R17" s="1" t="s">
        <v>64</v>
      </c>
      <c r="S17">
        <f t="shared" si="0"/>
        <v>1.0275579336639338E-3</v>
      </c>
      <c r="T17">
        <f>O35</f>
        <v>2.7562013486976335E-3</v>
      </c>
      <c r="U17">
        <f>O53</f>
        <v>2.8049316858949781E-3</v>
      </c>
      <c r="V17">
        <f>O71</f>
        <v>3.4811742923615964E-3</v>
      </c>
      <c r="W17">
        <f>O89</f>
        <v>4.2549499428936304E-3</v>
      </c>
      <c r="X17">
        <f>O107</f>
        <v>4.7638334026764784E-3</v>
      </c>
      <c r="Y17">
        <f>O125</f>
        <v>5.4835139088054239E-3</v>
      </c>
    </row>
    <row r="18" spans="2:25" ht="24">
      <c r="B18" s="5">
        <v>5</v>
      </c>
      <c r="C18" s="1" t="s">
        <v>71</v>
      </c>
      <c r="D18" s="1">
        <v>1.17</v>
      </c>
      <c r="E18" s="6">
        <v>36459.004300000001</v>
      </c>
      <c r="F18" s="12"/>
      <c r="G18" s="5">
        <v>5</v>
      </c>
      <c r="H18" s="1" t="s">
        <v>71</v>
      </c>
      <c r="I18" s="1">
        <v>1.17</v>
      </c>
      <c r="J18" s="6">
        <v>37318.072899999999</v>
      </c>
      <c r="L18" s="1" t="s">
        <v>71</v>
      </c>
      <c r="M18">
        <f>(E27-E18)</f>
        <v>1492.6117999999988</v>
      </c>
      <c r="N18">
        <f>(J27-J18)</f>
        <v>1482.5223000000042</v>
      </c>
      <c r="O18">
        <f>(N18-M18)/J27</f>
        <v>-2.600346708082093E-4</v>
      </c>
      <c r="R18" s="1" t="s">
        <v>71</v>
      </c>
      <c r="S18">
        <f t="shared" si="0"/>
        <v>-2.600346708082093E-4</v>
      </c>
      <c r="T18">
        <f>O36</f>
        <v>5.2899931249553948E-3</v>
      </c>
      <c r="U18">
        <f>O54</f>
        <v>5.5108916963295803E-3</v>
      </c>
      <c r="V18">
        <f>O72</f>
        <v>6.8888241258291405E-3</v>
      </c>
      <c r="W18">
        <f>O90</f>
        <v>5.1947523793304199E-3</v>
      </c>
      <c r="X18">
        <f>O108</f>
        <v>5.6003134667090022E-3</v>
      </c>
      <c r="Y18">
        <f>O126</f>
        <v>9.1211253584061267E-3</v>
      </c>
    </row>
    <row r="19" spans="2:25" ht="24">
      <c r="B19" s="5">
        <v>6</v>
      </c>
      <c r="C19" s="1" t="s">
        <v>65</v>
      </c>
      <c r="D19" s="1">
        <v>2.78</v>
      </c>
      <c r="E19" s="6">
        <v>86804.914600000004</v>
      </c>
      <c r="F19" s="12"/>
      <c r="G19" s="5">
        <v>6</v>
      </c>
      <c r="H19" s="1" t="s">
        <v>65</v>
      </c>
      <c r="I19" s="1">
        <v>2.83</v>
      </c>
      <c r="J19" s="6">
        <v>90254.034899999999</v>
      </c>
      <c r="L19" s="1" t="s">
        <v>65</v>
      </c>
      <c r="M19">
        <f t="shared" ref="M19:M20" si="1">(E28-E19)</f>
        <v>1485.2430999999924</v>
      </c>
      <c r="N19">
        <f t="shared" ref="N19:N20" si="2">(J28-J19)</f>
        <v>1650.6929999999993</v>
      </c>
      <c r="O19">
        <f t="shared" ref="O19:O20" si="3">(N19-M19)/J28</f>
        <v>1.8002327386250484E-3</v>
      </c>
      <c r="R19" s="1" t="s">
        <v>65</v>
      </c>
      <c r="S19">
        <f t="shared" ref="S19" si="4">O19</f>
        <v>1.8002327386250484E-3</v>
      </c>
      <c r="T19">
        <f t="shared" ref="T19:T20" si="5">O37</f>
        <v>4.8300058394483252E-3</v>
      </c>
      <c r="U19">
        <f t="shared" ref="U19:U20" si="6">O55</f>
        <v>6.7013244740334469E-3</v>
      </c>
      <c r="V19">
        <f t="shared" ref="V19:V20" si="7">O73</f>
        <v>8.9496303774297594E-3</v>
      </c>
      <c r="W19">
        <f t="shared" ref="W19:W20" si="8">O91</f>
        <v>9.5803623102375113E-3</v>
      </c>
      <c r="X19">
        <f t="shared" ref="X19:X20" si="9">O109</f>
        <v>1.145592647933602E-2</v>
      </c>
      <c r="Y19">
        <f t="shared" ref="Y19:Y20" si="10">O127</f>
        <v>1.3947127410428833E-2</v>
      </c>
    </row>
    <row r="20" spans="2:25" ht="24">
      <c r="B20" s="7">
        <v>7</v>
      </c>
      <c r="C20" s="8" t="s">
        <v>72</v>
      </c>
      <c r="D20" s="8">
        <v>2.08</v>
      </c>
      <c r="E20" s="9">
        <v>64839.320899999999</v>
      </c>
      <c r="F20" s="12"/>
      <c r="G20" s="7">
        <v>7</v>
      </c>
      <c r="H20" s="8" t="s">
        <v>72</v>
      </c>
      <c r="I20" s="8">
        <v>2.0699999999999998</v>
      </c>
      <c r="J20" s="9">
        <v>66006.879300000001</v>
      </c>
      <c r="L20" s="8" t="s">
        <v>72</v>
      </c>
      <c r="M20">
        <f t="shared" si="1"/>
        <v>2039.7693999999974</v>
      </c>
      <c r="N20">
        <f t="shared" si="2"/>
        <v>2051.7808999999979</v>
      </c>
      <c r="O20">
        <f t="shared" si="3"/>
        <v>1.7648745897587512E-4</v>
      </c>
      <c r="R20" s="8" t="s">
        <v>72</v>
      </c>
      <c r="S20">
        <f>O20</f>
        <v>1.7648745897587512E-4</v>
      </c>
      <c r="T20">
        <f t="shared" si="5"/>
        <v>2.7492508577173485E-3</v>
      </c>
      <c r="U20">
        <f t="shared" si="6"/>
        <v>2.9613663043101309E-3</v>
      </c>
      <c r="V20">
        <f t="shared" si="7"/>
        <v>4.5781081272243595E-3</v>
      </c>
      <c r="W20">
        <f t="shared" si="8"/>
        <v>3.0498253020807952E-3</v>
      </c>
      <c r="X20">
        <f t="shared" si="9"/>
        <v>3.9474052577856784E-3</v>
      </c>
      <c r="Y20">
        <f t="shared" si="10"/>
        <v>5.1540017084650211E-3</v>
      </c>
    </row>
    <row r="21" spans="2:25">
      <c r="B21">
        <v>0.25</v>
      </c>
      <c r="C21" s="10" t="s">
        <v>5</v>
      </c>
      <c r="D21" s="10" t="s">
        <v>4</v>
      </c>
      <c r="E21" s="10"/>
      <c r="F21" s="10"/>
      <c r="G21">
        <v>0.25</v>
      </c>
      <c r="H21" s="10" t="s">
        <v>5</v>
      </c>
      <c r="I21" s="10" t="s">
        <v>6</v>
      </c>
      <c r="J21" s="10"/>
    </row>
    <row r="22" spans="2:2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25" ht="24">
      <c r="B23" s="5">
        <v>1</v>
      </c>
      <c r="C23" s="1" t="s">
        <v>61</v>
      </c>
      <c r="D23" s="1">
        <v>0.98</v>
      </c>
      <c r="E23" s="6">
        <v>31640.28</v>
      </c>
      <c r="G23" s="5">
        <v>1</v>
      </c>
      <c r="H23" s="1" t="s">
        <v>61</v>
      </c>
      <c r="I23" s="1">
        <v>0.97</v>
      </c>
      <c r="J23" s="6">
        <v>32189.187300000001</v>
      </c>
    </row>
    <row r="24" spans="2:25" ht="24">
      <c r="B24" s="5">
        <v>2</v>
      </c>
      <c r="C24" s="1" t="s">
        <v>62</v>
      </c>
      <c r="D24" s="1">
        <v>1.1399999999999999</v>
      </c>
      <c r="E24" s="6">
        <v>37008.537499999999</v>
      </c>
      <c r="G24" s="5">
        <v>2</v>
      </c>
      <c r="H24" s="1" t="s">
        <v>62</v>
      </c>
      <c r="I24" s="1">
        <v>1.1399999999999999</v>
      </c>
      <c r="J24" s="6">
        <v>37762.416599999997</v>
      </c>
    </row>
    <row r="25" spans="2:25" ht="24">
      <c r="B25" s="5">
        <v>3</v>
      </c>
      <c r="C25" s="1" t="s">
        <v>63</v>
      </c>
      <c r="D25" s="1">
        <v>4.93</v>
      </c>
      <c r="E25" s="6">
        <v>159299.7996</v>
      </c>
      <c r="G25" s="5">
        <v>3</v>
      </c>
      <c r="H25" s="1" t="s">
        <v>63</v>
      </c>
      <c r="I25" s="1">
        <v>4.92</v>
      </c>
      <c r="J25" s="6">
        <v>162795.65909999999</v>
      </c>
    </row>
    <row r="26" spans="2:25" ht="24">
      <c r="B26" s="5">
        <v>4</v>
      </c>
      <c r="C26" s="1" t="s">
        <v>64</v>
      </c>
      <c r="D26" s="1">
        <v>7.98</v>
      </c>
      <c r="E26" s="6">
        <v>258086.12710000001</v>
      </c>
      <c r="G26" s="5">
        <v>4</v>
      </c>
      <c r="H26" s="1" t="s">
        <v>64</v>
      </c>
      <c r="I26" s="1">
        <v>7.97</v>
      </c>
      <c r="J26" s="6">
        <v>263676.228</v>
      </c>
    </row>
    <row r="27" spans="2:25" ht="24">
      <c r="B27" s="5">
        <v>5</v>
      </c>
      <c r="C27" s="1" t="s">
        <v>71</v>
      </c>
      <c r="D27" s="1">
        <v>1.17</v>
      </c>
      <c r="E27" s="6">
        <v>37951.616099999999</v>
      </c>
      <c r="G27" s="5">
        <v>5</v>
      </c>
      <c r="H27" s="1" t="s">
        <v>71</v>
      </c>
      <c r="I27" s="1">
        <v>1.17</v>
      </c>
      <c r="J27" s="6">
        <v>38800.595200000003</v>
      </c>
    </row>
    <row r="28" spans="2:25" ht="24">
      <c r="B28" s="5">
        <v>6</v>
      </c>
      <c r="C28" s="1" t="s">
        <v>65</v>
      </c>
      <c r="D28" s="1">
        <v>2.73</v>
      </c>
      <c r="E28" s="6">
        <v>88290.157699999996</v>
      </c>
      <c r="G28" s="5">
        <v>6</v>
      </c>
      <c r="H28" s="1" t="s">
        <v>65</v>
      </c>
      <c r="I28" s="1">
        <v>2.78</v>
      </c>
      <c r="J28" s="6">
        <v>91904.727899999998</v>
      </c>
    </row>
    <row r="29" spans="2:25" ht="24">
      <c r="B29" s="7">
        <v>7</v>
      </c>
      <c r="C29" s="8" t="s">
        <v>72</v>
      </c>
      <c r="D29" s="8">
        <v>2.0699999999999998</v>
      </c>
      <c r="E29" s="9">
        <v>66879.090299999996</v>
      </c>
      <c r="G29" s="7">
        <v>7</v>
      </c>
      <c r="H29" s="8" t="s">
        <v>72</v>
      </c>
      <c r="I29" s="8">
        <v>2.06</v>
      </c>
      <c r="J29" s="9">
        <v>68058.660199999998</v>
      </c>
    </row>
    <row r="30" spans="2:25">
      <c r="B30">
        <v>0.5</v>
      </c>
      <c r="C30" s="10" t="s">
        <v>3</v>
      </c>
      <c r="D30" s="10" t="s">
        <v>4</v>
      </c>
      <c r="G30">
        <v>0.5</v>
      </c>
      <c r="H30" s="10" t="s">
        <v>3</v>
      </c>
      <c r="I30" s="10" t="s">
        <v>6</v>
      </c>
    </row>
    <row r="31" spans="2:2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37</v>
      </c>
      <c r="M31" t="s">
        <v>4</v>
      </c>
      <c r="N31" t="s">
        <v>6</v>
      </c>
      <c r="O31" t="s">
        <v>36</v>
      </c>
    </row>
    <row r="32" spans="2:25" ht="24">
      <c r="B32" s="5">
        <v>1</v>
      </c>
      <c r="C32" s="1" t="s">
        <v>61</v>
      </c>
      <c r="D32" s="1">
        <v>0.93</v>
      </c>
      <c r="E32" s="6">
        <v>28144.043799999999</v>
      </c>
      <c r="G32" s="5">
        <v>1</v>
      </c>
      <c r="H32" s="1" t="s">
        <v>61</v>
      </c>
      <c r="I32" s="1">
        <v>0.92</v>
      </c>
      <c r="J32" s="6">
        <v>28624.782599999999</v>
      </c>
      <c r="L32" s="1" t="s">
        <v>61</v>
      </c>
      <c r="M32">
        <f>(E41-E32)</f>
        <v>3585.9415000000008</v>
      </c>
      <c r="N32">
        <f>(J41-J32)</f>
        <v>3627.4303</v>
      </c>
      <c r="O32">
        <f>(N32-M32)/J41</f>
        <v>1.2863861505763275E-3</v>
      </c>
    </row>
    <row r="33" spans="2:15" ht="24">
      <c r="B33" s="5">
        <v>2</v>
      </c>
      <c r="C33" s="1" t="s">
        <v>62</v>
      </c>
      <c r="D33" s="1">
        <v>1.1100000000000001</v>
      </c>
      <c r="E33" s="6">
        <v>33697.8557</v>
      </c>
      <c r="G33" s="5">
        <v>2</v>
      </c>
      <c r="H33" s="1" t="s">
        <v>62</v>
      </c>
      <c r="I33" s="1">
        <v>1.1000000000000001</v>
      </c>
      <c r="J33" s="6">
        <v>34333.661500000002</v>
      </c>
      <c r="L33" s="1" t="s">
        <v>62</v>
      </c>
      <c r="M33">
        <f>(E42-E33)</f>
        <v>3208.795299999998</v>
      </c>
      <c r="N33">
        <f>(J42-J33)</f>
        <v>3299.0077999999994</v>
      </c>
      <c r="O33">
        <f>(N33-M33)/J42</f>
        <v>2.3971857877219849E-3</v>
      </c>
    </row>
    <row r="34" spans="2:15" ht="24">
      <c r="B34" s="5">
        <v>3</v>
      </c>
      <c r="C34" s="1" t="s">
        <v>63</v>
      </c>
      <c r="D34" s="1">
        <v>4.9800000000000004</v>
      </c>
      <c r="E34" s="6">
        <v>151607.97080000001</v>
      </c>
      <c r="G34" s="5">
        <v>3</v>
      </c>
      <c r="H34" s="1" t="s">
        <v>63</v>
      </c>
      <c r="I34" s="1">
        <v>4.9800000000000004</v>
      </c>
      <c r="J34" s="6">
        <v>154862.2648</v>
      </c>
      <c r="L34" s="1" t="s">
        <v>63</v>
      </c>
      <c r="M34">
        <f>(E43-E34)</f>
        <v>8420.6981999999844</v>
      </c>
      <c r="N34">
        <f>(J43-J34)</f>
        <v>8645.6595000000088</v>
      </c>
      <c r="O34">
        <f>(N34-M34)/J43</f>
        <v>1.3758434091993698E-3</v>
      </c>
    </row>
    <row r="35" spans="2:15" ht="24">
      <c r="B35" s="5">
        <v>4</v>
      </c>
      <c r="C35" s="1" t="s">
        <v>64</v>
      </c>
      <c r="D35" s="1">
        <v>7.95</v>
      </c>
      <c r="E35" s="6">
        <v>241753.72080000001</v>
      </c>
      <c r="G35" s="5">
        <v>4</v>
      </c>
      <c r="H35" s="1" t="s">
        <v>64</v>
      </c>
      <c r="I35" s="1">
        <v>7.93</v>
      </c>
      <c r="J35" s="6">
        <v>246885.1416</v>
      </c>
      <c r="L35" s="1" t="s">
        <v>64</v>
      </c>
      <c r="M35">
        <f>(E44-E35)</f>
        <v>17152.337899999984</v>
      </c>
      <c r="N35">
        <f>(J44-J35)</f>
        <v>17882.089699999982</v>
      </c>
      <c r="O35">
        <f>(N35-M35)/J44</f>
        <v>2.7562013486976335E-3</v>
      </c>
    </row>
    <row r="36" spans="2:15" ht="24">
      <c r="B36" s="5">
        <v>5</v>
      </c>
      <c r="C36" s="1" t="s">
        <v>71</v>
      </c>
      <c r="D36" s="1">
        <v>1.1599999999999999</v>
      </c>
      <c r="E36" s="6">
        <v>35357.851999999999</v>
      </c>
      <c r="G36" s="5">
        <v>5</v>
      </c>
      <c r="H36" s="1" t="s">
        <v>71</v>
      </c>
      <c r="I36" s="1">
        <v>1.1599999999999999</v>
      </c>
      <c r="J36" s="6">
        <v>36119.416700000002</v>
      </c>
      <c r="L36" s="1" t="s">
        <v>71</v>
      </c>
      <c r="M36">
        <f>(E45-E36)</f>
        <v>2521.5258000000031</v>
      </c>
      <c r="N36">
        <f>(J45-J36)</f>
        <v>2727.023199999996</v>
      </c>
      <c r="O36">
        <f>(N36-M36)/J45</f>
        <v>5.2899931249553948E-3</v>
      </c>
    </row>
    <row r="37" spans="2:15" ht="24">
      <c r="B37" s="5">
        <v>6</v>
      </c>
      <c r="C37" s="1" t="s">
        <v>65</v>
      </c>
      <c r="D37" s="1">
        <v>2.81</v>
      </c>
      <c r="E37" s="6">
        <v>85417.098199999993</v>
      </c>
      <c r="G37" s="5">
        <v>6</v>
      </c>
      <c r="H37" s="1" t="s">
        <v>65</v>
      </c>
      <c r="I37" s="1">
        <v>2.85</v>
      </c>
      <c r="J37" s="6">
        <v>88594.648700000005</v>
      </c>
      <c r="L37" s="1" t="s">
        <v>65</v>
      </c>
      <c r="M37">
        <f t="shared" ref="M37:M38" si="11">(E46-E37)</f>
        <v>2935.722700000013</v>
      </c>
      <c r="N37">
        <f t="shared" ref="N37:N38" si="12">(J46-J37)</f>
        <v>3379.9605999999912</v>
      </c>
      <c r="O37">
        <f t="shared" ref="O37:O38" si="13">(N37-M37)/J46</f>
        <v>4.8300058394483252E-3</v>
      </c>
    </row>
    <row r="38" spans="2:15" ht="24">
      <c r="B38" s="7">
        <v>7</v>
      </c>
      <c r="C38" s="8" t="s">
        <v>72</v>
      </c>
      <c r="D38" s="8">
        <v>2.0699999999999998</v>
      </c>
      <c r="E38" s="9">
        <v>62942.435700000002</v>
      </c>
      <c r="G38" s="7">
        <v>7</v>
      </c>
      <c r="H38" s="8" t="s">
        <v>72</v>
      </c>
      <c r="I38" s="8">
        <v>2.06</v>
      </c>
      <c r="J38" s="9">
        <v>64064.7235</v>
      </c>
      <c r="L38" s="8" t="s">
        <v>72</v>
      </c>
      <c r="M38">
        <f t="shared" si="11"/>
        <v>3925.5751000000018</v>
      </c>
      <c r="N38">
        <f t="shared" si="12"/>
        <v>4113.0128000000041</v>
      </c>
      <c r="O38">
        <f t="shared" si="13"/>
        <v>2.7492508577173485E-3</v>
      </c>
    </row>
    <row r="39" spans="2:15">
      <c r="B39">
        <v>0.5</v>
      </c>
      <c r="C39" s="10" t="s">
        <v>5</v>
      </c>
      <c r="D39" s="10" t="s">
        <v>4</v>
      </c>
      <c r="G39">
        <v>0.5</v>
      </c>
      <c r="H39" s="10" t="s">
        <v>5</v>
      </c>
      <c r="I39" s="10" t="s">
        <v>6</v>
      </c>
    </row>
    <row r="40" spans="2:15">
      <c r="B40" s="2"/>
      <c r="C40" s="3" t="s">
        <v>0</v>
      </c>
      <c r="D40" s="3" t="s">
        <v>1</v>
      </c>
      <c r="E40" s="4" t="s">
        <v>2</v>
      </c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61</v>
      </c>
      <c r="D41" s="1">
        <v>0.98</v>
      </c>
      <c r="E41" s="6">
        <v>31729.9853</v>
      </c>
      <c r="G41" s="5">
        <v>1</v>
      </c>
      <c r="H41" s="1" t="s">
        <v>61</v>
      </c>
      <c r="I41" s="1">
        <v>0.97</v>
      </c>
      <c r="J41" s="6">
        <v>32252.212899999999</v>
      </c>
    </row>
    <row r="42" spans="2:15" ht="24">
      <c r="B42" s="5">
        <v>2</v>
      </c>
      <c r="C42" s="1" t="s">
        <v>62</v>
      </c>
      <c r="D42" s="1">
        <v>1.1399999999999999</v>
      </c>
      <c r="E42" s="6">
        <v>36906.650999999998</v>
      </c>
      <c r="G42" s="5">
        <v>2</v>
      </c>
      <c r="H42" s="1" t="s">
        <v>62</v>
      </c>
      <c r="I42" s="1">
        <v>1.1299999999999999</v>
      </c>
      <c r="J42" s="6">
        <v>37632.669300000001</v>
      </c>
    </row>
    <row r="43" spans="2:15" ht="24">
      <c r="B43" s="5">
        <v>3</v>
      </c>
      <c r="C43" s="1" t="s">
        <v>63</v>
      </c>
      <c r="D43" s="1">
        <v>4.9400000000000004</v>
      </c>
      <c r="E43" s="6">
        <v>160028.66899999999</v>
      </c>
      <c r="G43" s="5">
        <v>3</v>
      </c>
      <c r="H43" s="1" t="s">
        <v>63</v>
      </c>
      <c r="I43" s="1">
        <v>4.93</v>
      </c>
      <c r="J43" s="6">
        <v>163507.92430000001</v>
      </c>
    </row>
    <row r="44" spans="2:15" ht="24">
      <c r="B44" s="5">
        <v>4</v>
      </c>
      <c r="C44" s="1" t="s">
        <v>64</v>
      </c>
      <c r="D44" s="1">
        <v>7.99</v>
      </c>
      <c r="E44" s="6">
        <v>258906.05869999999</v>
      </c>
      <c r="G44" s="5">
        <v>4</v>
      </c>
      <c r="H44" s="1" t="s">
        <v>64</v>
      </c>
      <c r="I44" s="1">
        <v>7.98</v>
      </c>
      <c r="J44" s="6">
        <v>264767.23129999998</v>
      </c>
    </row>
    <row r="45" spans="2:15" ht="24">
      <c r="B45" s="5">
        <v>5</v>
      </c>
      <c r="C45" s="1" t="s">
        <v>71</v>
      </c>
      <c r="D45" s="1">
        <v>1.17</v>
      </c>
      <c r="E45" s="6">
        <v>37879.377800000002</v>
      </c>
      <c r="G45" s="5">
        <v>5</v>
      </c>
      <c r="H45" s="1" t="s">
        <v>71</v>
      </c>
      <c r="I45" s="1">
        <v>1.17</v>
      </c>
      <c r="J45" s="6">
        <v>38846.439899999998</v>
      </c>
    </row>
    <row r="46" spans="2:15" ht="24">
      <c r="B46" s="5">
        <v>6</v>
      </c>
      <c r="C46" s="1" t="s">
        <v>65</v>
      </c>
      <c r="D46" s="1">
        <v>2.73</v>
      </c>
      <c r="E46" s="6">
        <v>88352.820900000006</v>
      </c>
      <c r="G46" s="5">
        <v>6</v>
      </c>
      <c r="H46" s="1" t="s">
        <v>65</v>
      </c>
      <c r="I46" s="1">
        <v>2.77</v>
      </c>
      <c r="J46" s="6">
        <v>91974.609299999996</v>
      </c>
    </row>
    <row r="47" spans="2:15" ht="24">
      <c r="B47" s="7">
        <v>7</v>
      </c>
      <c r="C47" s="8" t="s">
        <v>72</v>
      </c>
      <c r="D47" s="8">
        <v>2.06</v>
      </c>
      <c r="E47" s="9">
        <v>66868.010800000004</v>
      </c>
      <c r="G47" s="7">
        <v>7</v>
      </c>
      <c r="H47" s="8" t="s">
        <v>72</v>
      </c>
      <c r="I47" s="8">
        <v>2.0499999999999998</v>
      </c>
      <c r="J47" s="9">
        <v>68177.736300000004</v>
      </c>
    </row>
    <row r="48" spans="2:15">
      <c r="B48">
        <v>0.75</v>
      </c>
      <c r="C48" s="10" t="s">
        <v>3</v>
      </c>
      <c r="D48" s="10" t="s">
        <v>4</v>
      </c>
      <c r="G48">
        <v>0.75</v>
      </c>
      <c r="H48" s="10" t="s">
        <v>3</v>
      </c>
      <c r="I48" s="10" t="s">
        <v>6</v>
      </c>
    </row>
    <row r="49" spans="2:15">
      <c r="B49" s="2"/>
      <c r="C49" s="3" t="s">
        <v>0</v>
      </c>
      <c r="D49" s="3" t="s">
        <v>1</v>
      </c>
      <c r="E49" s="4" t="s">
        <v>2</v>
      </c>
      <c r="G49" s="2"/>
      <c r="H49" s="3" t="s">
        <v>0</v>
      </c>
      <c r="I49" s="3" t="s">
        <v>1</v>
      </c>
      <c r="J49" s="4" t="s">
        <v>2</v>
      </c>
      <c r="L49" s="14" t="s">
        <v>37</v>
      </c>
      <c r="M49" t="s">
        <v>4</v>
      </c>
      <c r="N49" t="s">
        <v>6</v>
      </c>
      <c r="O49" t="s">
        <v>36</v>
      </c>
    </row>
    <row r="50" spans="2:15" ht="24">
      <c r="B50" s="5">
        <v>1</v>
      </c>
      <c r="C50" s="1" t="s">
        <v>61</v>
      </c>
      <c r="D50" s="1">
        <v>0.92</v>
      </c>
      <c r="E50" s="6">
        <v>27411.993699999999</v>
      </c>
      <c r="G50" s="5">
        <v>1</v>
      </c>
      <c r="H50" s="1" t="s">
        <v>61</v>
      </c>
      <c r="I50" s="1">
        <v>0.92</v>
      </c>
      <c r="J50" s="6">
        <v>27944.701000000001</v>
      </c>
      <c r="L50" s="1" t="s">
        <v>61</v>
      </c>
      <c r="M50">
        <f>(E59-E50)</f>
        <v>4281.4452000000019</v>
      </c>
      <c r="N50">
        <f>(J59-J50)</f>
        <v>4363.5393999999978</v>
      </c>
      <c r="O50">
        <f>(N50-M50)/J59</f>
        <v>2.5409678454663197E-3</v>
      </c>
    </row>
    <row r="51" spans="2:15" ht="24">
      <c r="B51" s="5">
        <v>2</v>
      </c>
      <c r="C51" s="1" t="s">
        <v>62</v>
      </c>
      <c r="D51" s="1">
        <v>1.1000000000000001</v>
      </c>
      <c r="E51" s="6">
        <v>32939.854099999997</v>
      </c>
      <c r="G51" s="5">
        <v>2</v>
      </c>
      <c r="H51" s="1" t="s">
        <v>62</v>
      </c>
      <c r="I51" s="1">
        <v>1.1000000000000001</v>
      </c>
      <c r="J51" s="6">
        <v>33586.5789</v>
      </c>
      <c r="L51" s="1" t="s">
        <v>62</v>
      </c>
      <c r="M51">
        <f>(E60-E51)</f>
        <v>3878.3536999999997</v>
      </c>
      <c r="N51">
        <f>(J60-J51)</f>
        <v>3988.8597999999984</v>
      </c>
      <c r="O51">
        <f>(N51-M51)/J60</f>
        <v>2.9409131023664854E-3</v>
      </c>
    </row>
    <row r="52" spans="2:15" ht="24">
      <c r="B52" s="5">
        <v>3</v>
      </c>
      <c r="C52" s="1" t="s">
        <v>63</v>
      </c>
      <c r="D52" s="1">
        <v>5.0199999999999996</v>
      </c>
      <c r="E52" s="6">
        <v>149593.91930000001</v>
      </c>
      <c r="G52" s="5">
        <v>3</v>
      </c>
      <c r="H52" s="1" t="s">
        <v>63</v>
      </c>
      <c r="I52" s="1">
        <v>5.0199999999999996</v>
      </c>
      <c r="J52" s="6">
        <v>152891.72409999999</v>
      </c>
      <c r="L52" s="1" t="s">
        <v>63</v>
      </c>
      <c r="M52">
        <f>(E61-E52)</f>
        <v>10653.670099999988</v>
      </c>
      <c r="N52">
        <f>(J61-J52)</f>
        <v>10991.570999999996</v>
      </c>
      <c r="O52">
        <f>(N52-M52)/J61</f>
        <v>2.0618385772254821E-3</v>
      </c>
    </row>
    <row r="53" spans="2:15" ht="24">
      <c r="B53" s="5">
        <v>4</v>
      </c>
      <c r="C53" s="1" t="s">
        <v>64</v>
      </c>
      <c r="D53" s="1">
        <v>7.91</v>
      </c>
      <c r="E53" s="6">
        <v>235960.9466</v>
      </c>
      <c r="G53" s="5">
        <v>4</v>
      </c>
      <c r="H53" s="1" t="s">
        <v>64</v>
      </c>
      <c r="I53" s="1">
        <v>7.9</v>
      </c>
      <c r="J53" s="6">
        <v>240853.2622</v>
      </c>
      <c r="L53" s="1" t="s">
        <v>64</v>
      </c>
      <c r="M53">
        <f>(E62-E53)</f>
        <v>23529.604300000006</v>
      </c>
      <c r="N53">
        <f>(J62-J53)</f>
        <v>24273.266100000008</v>
      </c>
      <c r="O53">
        <f>(N53-M53)/J62</f>
        <v>2.8049316858949781E-3</v>
      </c>
    </row>
    <row r="54" spans="2:15" ht="24">
      <c r="B54" s="5">
        <v>5</v>
      </c>
      <c r="C54" s="1" t="s">
        <v>71</v>
      </c>
      <c r="D54" s="1">
        <v>1.1599999999999999</v>
      </c>
      <c r="E54" s="6">
        <v>34565.764300000003</v>
      </c>
      <c r="G54" s="5">
        <v>5</v>
      </c>
      <c r="H54" s="1" t="s">
        <v>71</v>
      </c>
      <c r="I54" s="1">
        <v>1.1499999999999999</v>
      </c>
      <c r="J54" s="6">
        <v>35200.164599999996</v>
      </c>
      <c r="L54" s="1" t="s">
        <v>71</v>
      </c>
      <c r="M54">
        <f>(E63-E54)</f>
        <v>3391.9141999999993</v>
      </c>
      <c r="N54">
        <f>(J63-J54)</f>
        <v>3605.7695000000022</v>
      </c>
      <c r="O54">
        <f>(N54-M54)/J63</f>
        <v>5.5108916963295803E-3</v>
      </c>
    </row>
    <row r="55" spans="2:15" ht="24">
      <c r="B55" s="5">
        <v>6</v>
      </c>
      <c r="C55" s="1" t="s">
        <v>65</v>
      </c>
      <c r="D55" s="1">
        <v>2.83</v>
      </c>
      <c r="E55" s="6">
        <v>84390.419899999994</v>
      </c>
      <c r="G55" s="5">
        <v>6</v>
      </c>
      <c r="H55" s="1" t="s">
        <v>65</v>
      </c>
      <c r="I55" s="1">
        <v>2.86</v>
      </c>
      <c r="J55" s="6">
        <v>87260.338000000003</v>
      </c>
      <c r="L55" s="1" t="s">
        <v>65</v>
      </c>
      <c r="M55">
        <f t="shared" ref="M55:M56" si="14">(E64-E55)</f>
        <v>4090.4787000000069</v>
      </c>
      <c r="N55">
        <f t="shared" ref="N55:N56" si="15">(J64-J55)</f>
        <v>4706.7801999999938</v>
      </c>
      <c r="O55">
        <f t="shared" ref="O55:O56" si="16">(N55-M55)/J64</f>
        <v>6.7013244740334469E-3</v>
      </c>
    </row>
    <row r="56" spans="2:15" ht="24">
      <c r="B56" s="7">
        <v>7</v>
      </c>
      <c r="C56" s="8" t="s">
        <v>72</v>
      </c>
      <c r="D56" s="8">
        <v>2.06</v>
      </c>
      <c r="E56" s="9">
        <v>61422.304199999999</v>
      </c>
      <c r="G56" s="7">
        <v>7</v>
      </c>
      <c r="H56" s="8" t="s">
        <v>72</v>
      </c>
      <c r="I56" s="8">
        <v>2.0499999999999998</v>
      </c>
      <c r="J56" s="9">
        <v>62421.9257</v>
      </c>
      <c r="L56" s="8" t="s">
        <v>72</v>
      </c>
      <c r="M56">
        <f t="shared" si="14"/>
        <v>5497.7692999999999</v>
      </c>
      <c r="N56">
        <f t="shared" si="15"/>
        <v>5699.5018000000055</v>
      </c>
      <c r="O56">
        <f t="shared" si="16"/>
        <v>2.9613663043101309E-3</v>
      </c>
    </row>
    <row r="57" spans="2:15">
      <c r="B57">
        <v>0.75</v>
      </c>
      <c r="C57" s="10" t="s">
        <v>5</v>
      </c>
      <c r="D57" s="10" t="s">
        <v>4</v>
      </c>
      <c r="G57">
        <v>0.75</v>
      </c>
      <c r="H57" s="10" t="s">
        <v>5</v>
      </c>
      <c r="I57" s="10" t="s">
        <v>6</v>
      </c>
    </row>
    <row r="58" spans="2:15">
      <c r="B58" s="2"/>
      <c r="C58" s="3" t="s">
        <v>0</v>
      </c>
      <c r="D58" s="3" t="s">
        <v>1</v>
      </c>
      <c r="E58" s="4" t="s">
        <v>2</v>
      </c>
      <c r="G58" s="2"/>
      <c r="H58" s="3" t="s">
        <v>0</v>
      </c>
      <c r="I58" s="3" t="s">
        <v>1</v>
      </c>
      <c r="J58" s="4" t="s">
        <v>2</v>
      </c>
    </row>
    <row r="59" spans="2:15" ht="24">
      <c r="B59" s="5">
        <v>1</v>
      </c>
      <c r="C59" s="1" t="s">
        <v>61</v>
      </c>
      <c r="D59" s="1">
        <v>0.98</v>
      </c>
      <c r="E59" s="6">
        <v>31693.438900000001</v>
      </c>
      <c r="G59" s="5">
        <v>1</v>
      </c>
      <c r="H59" s="1" t="s">
        <v>61</v>
      </c>
      <c r="I59" s="1">
        <v>0.97</v>
      </c>
      <c r="J59" s="6">
        <v>32308.240399999999</v>
      </c>
    </row>
    <row r="60" spans="2:15" ht="24">
      <c r="B60" s="5">
        <v>2</v>
      </c>
      <c r="C60" s="1" t="s">
        <v>62</v>
      </c>
      <c r="D60" s="1">
        <v>1.1299999999999999</v>
      </c>
      <c r="E60" s="6">
        <v>36818.207799999996</v>
      </c>
      <c r="G60" s="5">
        <v>2</v>
      </c>
      <c r="H60" s="1" t="s">
        <v>62</v>
      </c>
      <c r="I60" s="1">
        <v>1.1299999999999999</v>
      </c>
      <c r="J60" s="6">
        <v>37575.438699999999</v>
      </c>
    </row>
    <row r="61" spans="2:15" ht="24">
      <c r="B61" s="5">
        <v>3</v>
      </c>
      <c r="C61" s="1" t="s">
        <v>63</v>
      </c>
      <c r="D61" s="1">
        <v>4.9400000000000004</v>
      </c>
      <c r="E61" s="6">
        <v>160247.5894</v>
      </c>
      <c r="G61" s="5">
        <v>3</v>
      </c>
      <c r="H61" s="1" t="s">
        <v>63</v>
      </c>
      <c r="I61" s="1">
        <v>4.93</v>
      </c>
      <c r="J61" s="6">
        <v>163883.29509999999</v>
      </c>
    </row>
    <row r="62" spans="2:15" ht="24">
      <c r="B62" s="5">
        <v>4</v>
      </c>
      <c r="C62" s="1" t="s">
        <v>64</v>
      </c>
      <c r="D62" s="1">
        <v>7.99</v>
      </c>
      <c r="E62" s="6">
        <v>259490.5509</v>
      </c>
      <c r="G62" s="5">
        <v>4</v>
      </c>
      <c r="H62" s="1" t="s">
        <v>64</v>
      </c>
      <c r="I62" s="1">
        <v>7.98</v>
      </c>
      <c r="J62" s="6">
        <v>265126.52830000001</v>
      </c>
    </row>
    <row r="63" spans="2:15" ht="24">
      <c r="B63" s="5">
        <v>5</v>
      </c>
      <c r="C63" s="1" t="s">
        <v>71</v>
      </c>
      <c r="D63" s="1">
        <v>1.17</v>
      </c>
      <c r="E63" s="6">
        <v>37957.678500000002</v>
      </c>
      <c r="G63" s="5">
        <v>5</v>
      </c>
      <c r="H63" s="1" t="s">
        <v>71</v>
      </c>
      <c r="I63" s="1">
        <v>1.17</v>
      </c>
      <c r="J63" s="6">
        <v>38805.934099999999</v>
      </c>
    </row>
    <row r="64" spans="2:15" ht="24">
      <c r="B64" s="5">
        <v>6</v>
      </c>
      <c r="C64" s="1" t="s">
        <v>65</v>
      </c>
      <c r="D64" s="1">
        <v>2.73</v>
      </c>
      <c r="E64" s="6">
        <v>88480.8986</v>
      </c>
      <c r="G64" s="5">
        <v>6</v>
      </c>
      <c r="H64" s="1" t="s">
        <v>65</v>
      </c>
      <c r="I64" s="1">
        <v>2.77</v>
      </c>
      <c r="J64" s="6">
        <v>91967.118199999997</v>
      </c>
    </row>
    <row r="65" spans="2:15" ht="24">
      <c r="B65" s="7">
        <v>7</v>
      </c>
      <c r="C65" s="8" t="s">
        <v>72</v>
      </c>
      <c r="D65" s="8">
        <v>2.06</v>
      </c>
      <c r="E65" s="9">
        <v>66920.073499999999</v>
      </c>
      <c r="G65" s="7">
        <v>7</v>
      </c>
      <c r="H65" s="8" t="s">
        <v>72</v>
      </c>
      <c r="I65" s="8">
        <v>2.0499999999999998</v>
      </c>
      <c r="J65" s="9">
        <v>68121.427500000005</v>
      </c>
    </row>
    <row r="66" spans="2:15">
      <c r="B66">
        <v>1</v>
      </c>
      <c r="C66" s="10" t="s">
        <v>3</v>
      </c>
      <c r="D66" s="10" t="s">
        <v>4</v>
      </c>
      <c r="G66">
        <v>1</v>
      </c>
      <c r="H66" s="10" t="s">
        <v>3</v>
      </c>
      <c r="I66" s="10" t="s">
        <v>6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37</v>
      </c>
      <c r="M67" t="s">
        <v>4</v>
      </c>
      <c r="N67" t="s">
        <v>6</v>
      </c>
      <c r="O67" t="s">
        <v>36</v>
      </c>
    </row>
    <row r="68" spans="2:15" ht="24">
      <c r="B68" s="5">
        <v>1</v>
      </c>
      <c r="C68" s="1" t="s">
        <v>61</v>
      </c>
      <c r="D68" s="1">
        <v>0.92</v>
      </c>
      <c r="E68" s="6">
        <v>27129.007099999999</v>
      </c>
      <c r="G68" s="5">
        <v>1</v>
      </c>
      <c r="H68" s="1" t="s">
        <v>61</v>
      </c>
      <c r="I68" s="1">
        <v>0.92</v>
      </c>
      <c r="J68" s="6">
        <v>27632.9395</v>
      </c>
      <c r="L68" s="1" t="s">
        <v>61</v>
      </c>
      <c r="M68">
        <f>(E77-E68)</f>
        <v>4538.7407999999996</v>
      </c>
      <c r="N68">
        <f>(J77-J68)</f>
        <v>4554.1808999999994</v>
      </c>
      <c r="O68">
        <f>(N68-M68)/J77</f>
        <v>4.7969808445491764E-4</v>
      </c>
    </row>
    <row r="69" spans="2:15" ht="24">
      <c r="B69" s="5">
        <v>2</v>
      </c>
      <c r="C69" s="1" t="s">
        <v>62</v>
      </c>
      <c r="D69" s="1">
        <v>1.1100000000000001</v>
      </c>
      <c r="E69" s="6">
        <v>32523.530200000001</v>
      </c>
      <c r="G69" s="5">
        <v>2</v>
      </c>
      <c r="H69" s="1" t="s">
        <v>62</v>
      </c>
      <c r="I69" s="1">
        <v>1.1100000000000001</v>
      </c>
      <c r="J69" s="6">
        <v>33178.511700000003</v>
      </c>
      <c r="L69" s="1" t="s">
        <v>62</v>
      </c>
      <c r="M69">
        <f>(E78-E69)</f>
        <v>4200.967899999996</v>
      </c>
      <c r="N69">
        <f>(J78-J69)</f>
        <v>4295.4421999999977</v>
      </c>
      <c r="O69">
        <f>(N69-M69)/J78</f>
        <v>2.521065704785469E-3</v>
      </c>
    </row>
    <row r="70" spans="2:15" ht="24">
      <c r="B70" s="5">
        <v>3</v>
      </c>
      <c r="C70" s="1" t="s">
        <v>63</v>
      </c>
      <c r="D70" s="1">
        <v>5.0599999999999996</v>
      </c>
      <c r="E70" s="6">
        <v>148410.41529999999</v>
      </c>
      <c r="G70" s="5">
        <v>3</v>
      </c>
      <c r="H70" s="1" t="s">
        <v>63</v>
      </c>
      <c r="I70" s="1">
        <v>5.0599999999999996</v>
      </c>
      <c r="J70" s="6">
        <v>151528.75330000001</v>
      </c>
      <c r="L70" s="1" t="s">
        <v>63</v>
      </c>
      <c r="M70">
        <f>(E79-E70)</f>
        <v>12119.587300000014</v>
      </c>
      <c r="N70">
        <f>(J79-J70)</f>
        <v>12337.3511</v>
      </c>
      <c r="O70">
        <f>(N70-M70)/J79</f>
        <v>1.3289130219903249E-3</v>
      </c>
    </row>
    <row r="71" spans="2:15" ht="24">
      <c r="B71" s="5">
        <v>4</v>
      </c>
      <c r="C71" s="1" t="s">
        <v>64</v>
      </c>
      <c r="D71" s="1">
        <v>7.87</v>
      </c>
      <c r="E71" s="6">
        <v>230828.6403</v>
      </c>
      <c r="G71" s="5">
        <v>4</v>
      </c>
      <c r="H71" s="1" t="s">
        <v>64</v>
      </c>
      <c r="I71" s="1">
        <v>7.86</v>
      </c>
      <c r="J71" s="6">
        <v>235553.6465</v>
      </c>
      <c r="L71" s="1" t="s">
        <v>64</v>
      </c>
      <c r="M71">
        <f>(E80-E71)</f>
        <v>29084.914300000004</v>
      </c>
      <c r="N71">
        <f>(J80-J71)</f>
        <v>30009.385500000004</v>
      </c>
      <c r="O71">
        <f>(N71-M71)/J80</f>
        <v>3.4811742923615964E-3</v>
      </c>
    </row>
    <row r="72" spans="2:15" ht="24">
      <c r="B72" s="5">
        <v>5</v>
      </c>
      <c r="C72" s="1" t="s">
        <v>71</v>
      </c>
      <c r="D72" s="1">
        <v>1.1499999999999999</v>
      </c>
      <c r="E72" s="6">
        <v>33687.1901</v>
      </c>
      <c r="G72" s="5">
        <v>5</v>
      </c>
      <c r="H72" s="1" t="s">
        <v>71</v>
      </c>
      <c r="I72" s="1">
        <v>1.1499999999999999</v>
      </c>
      <c r="J72" s="6">
        <v>34373.948100000001</v>
      </c>
      <c r="L72" s="1" t="s">
        <v>71</v>
      </c>
      <c r="M72">
        <f>(E81-E72)</f>
        <v>4326.6607999999978</v>
      </c>
      <c r="N72">
        <f>(J81-J72)</f>
        <v>4595.1117999999988</v>
      </c>
      <c r="O72">
        <f>(N72-M72)/J81</f>
        <v>6.8888241258291405E-3</v>
      </c>
    </row>
    <row r="73" spans="2:15" ht="24">
      <c r="B73" s="5">
        <v>6</v>
      </c>
      <c r="C73" s="1" t="s">
        <v>65</v>
      </c>
      <c r="D73" s="1">
        <v>2.85</v>
      </c>
      <c r="E73" s="6">
        <v>83540.954100000003</v>
      </c>
      <c r="G73" s="5">
        <v>6</v>
      </c>
      <c r="H73" s="1" t="s">
        <v>65</v>
      </c>
      <c r="I73" s="1">
        <v>2.88</v>
      </c>
      <c r="J73" s="6">
        <v>86225.874599999996</v>
      </c>
      <c r="L73" s="1" t="s">
        <v>65</v>
      </c>
      <c r="M73">
        <f t="shared" ref="M73:M74" si="17">(E82-E73)</f>
        <v>5063.1131999999925</v>
      </c>
      <c r="N73">
        <f t="shared" ref="N73:N74" si="18">(J82-J73)</f>
        <v>5887.4938000000111</v>
      </c>
      <c r="O73">
        <f t="shared" ref="O73:O74" si="19">(N73-M73)/J82</f>
        <v>8.9496303774297594E-3</v>
      </c>
    </row>
    <row r="74" spans="2:15" ht="24">
      <c r="B74" s="7">
        <v>7</v>
      </c>
      <c r="C74" s="8" t="s">
        <v>72</v>
      </c>
      <c r="D74" s="8">
        <v>2.04</v>
      </c>
      <c r="E74" s="9">
        <v>59985.546499999997</v>
      </c>
      <c r="G74" s="7">
        <v>7</v>
      </c>
      <c r="H74" s="8" t="s">
        <v>72</v>
      </c>
      <c r="I74" s="8">
        <v>2.0299999999999998</v>
      </c>
      <c r="J74" s="9">
        <v>60969.175999999999</v>
      </c>
      <c r="L74" s="8" t="s">
        <v>72</v>
      </c>
      <c r="M74">
        <f t="shared" si="17"/>
        <v>6998.9867999999988</v>
      </c>
      <c r="N74">
        <f t="shared" si="18"/>
        <v>7311.5835000000006</v>
      </c>
      <c r="O74">
        <f t="shared" si="19"/>
        <v>4.5781081272243595E-3</v>
      </c>
    </row>
    <row r="75" spans="2:15">
      <c r="B75">
        <v>1</v>
      </c>
      <c r="C75" s="10" t="s">
        <v>5</v>
      </c>
      <c r="D75" s="10" t="s">
        <v>4</v>
      </c>
      <c r="G75">
        <v>1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61</v>
      </c>
      <c r="D77" s="1">
        <v>0.97</v>
      </c>
      <c r="E77" s="6">
        <v>31667.747899999998</v>
      </c>
      <c r="G77" s="5">
        <v>1</v>
      </c>
      <c r="H77" s="1" t="s">
        <v>61</v>
      </c>
      <c r="I77" s="1">
        <v>0.97</v>
      </c>
      <c r="J77" s="6">
        <v>32187.1204</v>
      </c>
    </row>
    <row r="78" spans="2:15" ht="24">
      <c r="B78" s="5">
        <v>2</v>
      </c>
      <c r="C78" s="1" t="s">
        <v>62</v>
      </c>
      <c r="D78" s="1">
        <v>1.1299999999999999</v>
      </c>
      <c r="E78" s="6">
        <v>36724.498099999997</v>
      </c>
      <c r="G78" s="5">
        <v>2</v>
      </c>
      <c r="H78" s="1" t="s">
        <v>62</v>
      </c>
      <c r="I78" s="1">
        <v>1.1299999999999999</v>
      </c>
      <c r="J78" s="6">
        <v>37473.9539</v>
      </c>
    </row>
    <row r="79" spans="2:15" ht="24">
      <c r="B79" s="5">
        <v>3</v>
      </c>
      <c r="C79" s="1" t="s">
        <v>63</v>
      </c>
      <c r="D79" s="1">
        <v>4.9400000000000004</v>
      </c>
      <c r="E79" s="6">
        <v>160530.00260000001</v>
      </c>
      <c r="G79" s="5">
        <v>3</v>
      </c>
      <c r="H79" s="1" t="s">
        <v>63</v>
      </c>
      <c r="I79" s="1">
        <v>4.93</v>
      </c>
      <c r="J79" s="6">
        <v>163866.10440000001</v>
      </c>
    </row>
    <row r="80" spans="2:15" ht="24">
      <c r="B80" s="5">
        <v>4</v>
      </c>
      <c r="C80" s="1" t="s">
        <v>64</v>
      </c>
      <c r="D80" s="1">
        <v>8</v>
      </c>
      <c r="E80" s="6">
        <v>259913.5546</v>
      </c>
      <c r="G80" s="5">
        <v>4</v>
      </c>
      <c r="H80" s="1" t="s">
        <v>64</v>
      </c>
      <c r="I80" s="1">
        <v>7.98</v>
      </c>
      <c r="J80" s="6">
        <v>265563.03200000001</v>
      </c>
    </row>
    <row r="81" spans="2:15" ht="24">
      <c r="B81" s="5">
        <v>5</v>
      </c>
      <c r="C81" s="1" t="s">
        <v>71</v>
      </c>
      <c r="D81" s="1">
        <v>1.17</v>
      </c>
      <c r="E81" s="6">
        <v>38013.850899999998</v>
      </c>
      <c r="G81" s="5">
        <v>5</v>
      </c>
      <c r="H81" s="1" t="s">
        <v>71</v>
      </c>
      <c r="I81" s="1">
        <v>1.17</v>
      </c>
      <c r="J81" s="6">
        <v>38969.0599</v>
      </c>
    </row>
    <row r="82" spans="2:15" ht="24">
      <c r="B82" s="5">
        <v>6</v>
      </c>
      <c r="C82" s="1" t="s">
        <v>65</v>
      </c>
      <c r="D82" s="1">
        <v>2.73</v>
      </c>
      <c r="E82" s="6">
        <v>88604.067299999995</v>
      </c>
      <c r="G82" s="5">
        <v>6</v>
      </c>
      <c r="H82" s="1" t="s">
        <v>65</v>
      </c>
      <c r="I82" s="1">
        <v>2.77</v>
      </c>
      <c r="J82" s="6">
        <v>92113.368400000007</v>
      </c>
    </row>
    <row r="83" spans="2:15" ht="24">
      <c r="B83" s="7">
        <v>7</v>
      </c>
      <c r="C83" s="8" t="s">
        <v>72</v>
      </c>
      <c r="D83" s="8">
        <v>2.06</v>
      </c>
      <c r="E83" s="9">
        <v>66984.533299999996</v>
      </c>
      <c r="G83" s="7">
        <v>7</v>
      </c>
      <c r="H83" s="8" t="s">
        <v>72</v>
      </c>
      <c r="I83" s="8">
        <v>2.0499999999999998</v>
      </c>
      <c r="J83" s="9">
        <v>68280.7595</v>
      </c>
    </row>
    <row r="84" spans="2:15">
      <c r="B84">
        <v>1.25</v>
      </c>
      <c r="C84" s="10" t="s">
        <v>3</v>
      </c>
      <c r="D84" s="10" t="s">
        <v>4</v>
      </c>
      <c r="G84">
        <v>1.25</v>
      </c>
      <c r="H84" s="10" t="s">
        <v>3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  <c r="L85" s="14" t="s">
        <v>37</v>
      </c>
      <c r="M85" t="s">
        <v>4</v>
      </c>
      <c r="N85" t="s">
        <v>6</v>
      </c>
      <c r="O85" t="s">
        <v>36</v>
      </c>
    </row>
    <row r="86" spans="2:15" ht="24">
      <c r="B86" s="5">
        <v>1</v>
      </c>
      <c r="C86" s="1" t="s">
        <v>61</v>
      </c>
      <c r="D86" s="1">
        <v>0.93</v>
      </c>
      <c r="E86" s="6">
        <v>26853.561099999999</v>
      </c>
      <c r="G86" s="5">
        <v>1</v>
      </c>
      <c r="H86" s="1" t="s">
        <v>61</v>
      </c>
      <c r="I86" s="1">
        <v>0.93</v>
      </c>
      <c r="J86" s="6">
        <v>27413.696400000001</v>
      </c>
      <c r="L86" s="1" t="s">
        <v>61</v>
      </c>
      <c r="M86">
        <f>(E95-E86)</f>
        <v>4812.8752000000022</v>
      </c>
      <c r="N86">
        <f>(J95-J86)</f>
        <v>4818.3137999999999</v>
      </c>
      <c r="O86">
        <f>(N86-M86)/J95</f>
        <v>1.6873288281590572E-4</v>
      </c>
    </row>
    <row r="87" spans="2:15" ht="24">
      <c r="B87" s="5">
        <v>2</v>
      </c>
      <c r="C87" s="1" t="s">
        <v>62</v>
      </c>
      <c r="D87" s="1">
        <v>1.1100000000000001</v>
      </c>
      <c r="E87" s="6">
        <v>32197.7327</v>
      </c>
      <c r="G87" s="5">
        <v>2</v>
      </c>
      <c r="H87" s="1" t="s">
        <v>62</v>
      </c>
      <c r="I87" s="1">
        <v>1.1100000000000001</v>
      </c>
      <c r="J87" s="6">
        <v>32872.334199999998</v>
      </c>
      <c r="L87" s="1" t="s">
        <v>62</v>
      </c>
      <c r="M87">
        <f>(E96-E87)</f>
        <v>4492.0205999999962</v>
      </c>
      <c r="N87">
        <f>(J96-J87)</f>
        <v>4562.1675000000032</v>
      </c>
      <c r="O87">
        <f>(N87-M87)/J96</f>
        <v>1.8738569184696002E-3</v>
      </c>
    </row>
    <row r="88" spans="2:15" ht="24">
      <c r="B88" s="5">
        <v>3</v>
      </c>
      <c r="C88" s="1" t="s">
        <v>63</v>
      </c>
      <c r="D88" s="1">
        <v>5.09</v>
      </c>
      <c r="E88" s="6">
        <v>147380.81969999999</v>
      </c>
      <c r="G88" s="5">
        <v>3</v>
      </c>
      <c r="H88" s="1" t="s">
        <v>63</v>
      </c>
      <c r="I88" s="1">
        <v>5.09</v>
      </c>
      <c r="J88" s="6">
        <v>150427.98910000001</v>
      </c>
      <c r="L88" s="1" t="s">
        <v>63</v>
      </c>
      <c r="M88">
        <f>(E97-E88)</f>
        <v>13269.157999999996</v>
      </c>
      <c r="N88">
        <f>(J97-J88)</f>
        <v>13640.687799999985</v>
      </c>
      <c r="O88">
        <f>(N88-M88)/J97</f>
        <v>2.2644773336377736E-3</v>
      </c>
    </row>
    <row r="89" spans="2:15" ht="24">
      <c r="B89" s="5">
        <v>4</v>
      </c>
      <c r="C89" s="1" t="s">
        <v>64</v>
      </c>
      <c r="D89" s="1">
        <v>7.83</v>
      </c>
      <c r="E89" s="6">
        <v>226465.48989999999</v>
      </c>
      <c r="G89" s="5">
        <v>4</v>
      </c>
      <c r="H89" s="1" t="s">
        <v>64</v>
      </c>
      <c r="I89" s="1">
        <v>7.82</v>
      </c>
      <c r="J89" s="6">
        <v>231059.2309</v>
      </c>
      <c r="L89" s="1" t="s">
        <v>64</v>
      </c>
      <c r="M89">
        <f>(E98-E89)</f>
        <v>33733.554600000003</v>
      </c>
      <c r="N89">
        <f>(J98-J89)</f>
        <v>34865.049100000033</v>
      </c>
      <c r="O89">
        <f>(N89-M89)/J98</f>
        <v>4.2549499428936304E-3</v>
      </c>
    </row>
    <row r="90" spans="2:15" ht="24">
      <c r="B90" s="5">
        <v>5</v>
      </c>
      <c r="C90" s="1" t="s">
        <v>71</v>
      </c>
      <c r="D90" s="1">
        <v>1.1399999999999999</v>
      </c>
      <c r="E90" s="6">
        <v>33048.121299999999</v>
      </c>
      <c r="G90" s="5">
        <v>5</v>
      </c>
      <c r="H90" s="1" t="s">
        <v>71</v>
      </c>
      <c r="I90" s="1">
        <v>1.1399999999999999</v>
      </c>
      <c r="J90" s="6">
        <v>33667.092299999997</v>
      </c>
      <c r="L90" s="1" t="s">
        <v>71</v>
      </c>
      <c r="M90">
        <f>(E99-E90)</f>
        <v>4992.135500000004</v>
      </c>
      <c r="N90">
        <f>(J99-J90)</f>
        <v>5194.0093000000052</v>
      </c>
      <c r="O90">
        <f>(N90-M90)/J99</f>
        <v>5.1947523793304199E-3</v>
      </c>
    </row>
    <row r="91" spans="2:15" ht="24">
      <c r="B91" s="5">
        <v>6</v>
      </c>
      <c r="C91" s="1" t="s">
        <v>65</v>
      </c>
      <c r="D91" s="1">
        <v>2.87</v>
      </c>
      <c r="E91" s="6">
        <v>82953.319699999993</v>
      </c>
      <c r="G91" s="5">
        <v>6</v>
      </c>
      <c r="H91" s="1" t="s">
        <v>65</v>
      </c>
      <c r="I91" s="1">
        <v>2.89</v>
      </c>
      <c r="J91" s="6">
        <v>85381.865300000005</v>
      </c>
      <c r="L91" s="1" t="s">
        <v>65</v>
      </c>
      <c r="M91">
        <f t="shared" ref="M91:M92" si="20">(E100-E91)</f>
        <v>5790.495700000014</v>
      </c>
      <c r="N91">
        <f t="shared" ref="N91:N92" si="21">(J100-J91)</f>
        <v>6672.4089999999997</v>
      </c>
      <c r="O91">
        <f t="shared" ref="O91:O92" si="22">(N91-M91)/J100</f>
        <v>9.5803623102375113E-3</v>
      </c>
    </row>
    <row r="92" spans="2:15" ht="24">
      <c r="B92" s="7">
        <v>7</v>
      </c>
      <c r="C92" s="8" t="s">
        <v>72</v>
      </c>
      <c r="D92" s="8">
        <v>2.0299999999999998</v>
      </c>
      <c r="E92" s="9">
        <v>58812.751499999998</v>
      </c>
      <c r="G92" s="7">
        <v>7</v>
      </c>
      <c r="H92" s="8" t="s">
        <v>72</v>
      </c>
      <c r="I92" s="8">
        <v>2.02</v>
      </c>
      <c r="J92" s="9">
        <v>59757.165500000003</v>
      </c>
      <c r="L92" s="8" t="s">
        <v>72</v>
      </c>
      <c r="M92">
        <f t="shared" si="20"/>
        <v>8217.1564999999973</v>
      </c>
      <c r="N92">
        <f t="shared" si="21"/>
        <v>8425.1005000000005</v>
      </c>
      <c r="O92">
        <f t="shared" si="22"/>
        <v>3.0498253020807952E-3</v>
      </c>
    </row>
    <row r="93" spans="2:15">
      <c r="B93">
        <v>1.25</v>
      </c>
      <c r="C93" s="10" t="s">
        <v>5</v>
      </c>
      <c r="D93" s="10" t="s">
        <v>4</v>
      </c>
      <c r="G93">
        <v>1.25</v>
      </c>
      <c r="H93" s="10" t="s">
        <v>5</v>
      </c>
      <c r="I93" s="10" t="s">
        <v>6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61</v>
      </c>
      <c r="D95" s="1">
        <v>0.97</v>
      </c>
      <c r="E95" s="6">
        <v>31666.436300000001</v>
      </c>
      <c r="G95" s="5">
        <v>1</v>
      </c>
      <c r="H95" s="1" t="s">
        <v>61</v>
      </c>
      <c r="I95" s="1">
        <v>0.97</v>
      </c>
      <c r="J95" s="6">
        <v>32232.010200000001</v>
      </c>
    </row>
    <row r="96" spans="2:15" ht="24">
      <c r="B96" s="5">
        <v>2</v>
      </c>
      <c r="C96" s="1" t="s">
        <v>62</v>
      </c>
      <c r="D96" s="1">
        <v>1.1299999999999999</v>
      </c>
      <c r="E96" s="6">
        <v>36689.753299999997</v>
      </c>
      <c r="G96" s="5">
        <v>2</v>
      </c>
      <c r="H96" s="1" t="s">
        <v>62</v>
      </c>
      <c r="I96" s="1">
        <v>1.1299999999999999</v>
      </c>
      <c r="J96" s="6">
        <v>37434.501700000001</v>
      </c>
    </row>
    <row r="97" spans="2:15" ht="24">
      <c r="B97" s="5">
        <v>3</v>
      </c>
      <c r="C97" s="1" t="s">
        <v>63</v>
      </c>
      <c r="D97" s="1">
        <v>4.9400000000000004</v>
      </c>
      <c r="E97" s="6">
        <v>160649.97769999999</v>
      </c>
      <c r="G97" s="5">
        <v>3</v>
      </c>
      <c r="H97" s="1" t="s">
        <v>63</v>
      </c>
      <c r="I97" s="1">
        <v>4.93</v>
      </c>
      <c r="J97" s="6">
        <v>164068.67689999999</v>
      </c>
    </row>
    <row r="98" spans="2:15" ht="24">
      <c r="B98" s="5">
        <v>4</v>
      </c>
      <c r="C98" s="1" t="s">
        <v>64</v>
      </c>
      <c r="D98" s="1">
        <v>8</v>
      </c>
      <c r="E98" s="6">
        <v>260199.04449999999</v>
      </c>
      <c r="G98" s="5">
        <v>4</v>
      </c>
      <c r="H98" s="1" t="s">
        <v>64</v>
      </c>
      <c r="I98" s="1">
        <v>7.99</v>
      </c>
      <c r="J98" s="6">
        <v>265924.28000000003</v>
      </c>
    </row>
    <row r="99" spans="2:15" ht="24">
      <c r="B99" s="5">
        <v>5</v>
      </c>
      <c r="C99" s="1" t="s">
        <v>71</v>
      </c>
      <c r="D99" s="1">
        <v>1.17</v>
      </c>
      <c r="E99" s="6">
        <v>38040.256800000003</v>
      </c>
      <c r="G99" s="5">
        <v>5</v>
      </c>
      <c r="H99" s="1" t="s">
        <v>71</v>
      </c>
      <c r="I99" s="1">
        <v>1.17</v>
      </c>
      <c r="J99" s="6">
        <v>38861.101600000002</v>
      </c>
    </row>
    <row r="100" spans="2:15" ht="24">
      <c r="B100" s="5">
        <v>6</v>
      </c>
      <c r="C100" s="1" t="s">
        <v>65</v>
      </c>
      <c r="D100" s="1">
        <v>2.73</v>
      </c>
      <c r="E100" s="6">
        <v>88743.815400000007</v>
      </c>
      <c r="G100" s="5">
        <v>6</v>
      </c>
      <c r="H100" s="1" t="s">
        <v>65</v>
      </c>
      <c r="I100" s="1">
        <v>2.77</v>
      </c>
      <c r="J100" s="6">
        <v>92054.274300000005</v>
      </c>
    </row>
    <row r="101" spans="2:15" ht="24">
      <c r="B101" s="7">
        <v>7</v>
      </c>
      <c r="C101" s="8" t="s">
        <v>72</v>
      </c>
      <c r="D101" s="8">
        <v>2.06</v>
      </c>
      <c r="E101" s="9">
        <v>67029.907999999996</v>
      </c>
      <c r="G101" s="7">
        <v>7</v>
      </c>
      <c r="H101" s="8" t="s">
        <v>72</v>
      </c>
      <c r="I101" s="8">
        <v>2.0499999999999998</v>
      </c>
      <c r="J101" s="9">
        <v>68182.266000000003</v>
      </c>
    </row>
    <row r="102" spans="2:15">
      <c r="B102">
        <v>1.5</v>
      </c>
      <c r="C102" s="10" t="s">
        <v>3</v>
      </c>
      <c r="D102" s="10" t="s">
        <v>4</v>
      </c>
      <c r="G102">
        <v>1.5</v>
      </c>
      <c r="H102" s="10" t="s">
        <v>3</v>
      </c>
      <c r="I102" s="10" t="s">
        <v>6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  <c r="L103" s="14" t="s">
        <v>37</v>
      </c>
      <c r="M103" t="s">
        <v>4</v>
      </c>
      <c r="N103" t="s">
        <v>6</v>
      </c>
      <c r="O103" t="s">
        <v>36</v>
      </c>
    </row>
    <row r="104" spans="2:15" ht="24">
      <c r="B104" s="5">
        <v>1</v>
      </c>
      <c r="C104" s="1" t="s">
        <v>61</v>
      </c>
      <c r="D104" s="1">
        <v>0.94</v>
      </c>
      <c r="E104" s="6">
        <v>26754.4663</v>
      </c>
      <c r="G104" s="5">
        <v>1</v>
      </c>
      <c r="H104" s="1" t="s">
        <v>61</v>
      </c>
      <c r="I104" s="1">
        <v>0.93</v>
      </c>
      <c r="J104" s="6">
        <v>27244.752899999999</v>
      </c>
      <c r="L104" s="1" t="s">
        <v>61</v>
      </c>
      <c r="M104">
        <f>(E113-E104)</f>
        <v>4996.6695</v>
      </c>
      <c r="N104">
        <f>(J113-J104)</f>
        <v>5045.4118999999992</v>
      </c>
      <c r="O104">
        <f>(N104-M104)/J113</f>
        <v>1.5095122710553394E-3</v>
      </c>
    </row>
    <row r="105" spans="2:15" ht="24">
      <c r="B105" s="5">
        <v>2</v>
      </c>
      <c r="C105" s="1" t="s">
        <v>62</v>
      </c>
      <c r="D105" s="1">
        <v>1.1200000000000001</v>
      </c>
      <c r="E105" s="6">
        <v>32022.522700000001</v>
      </c>
      <c r="G105" s="5">
        <v>2</v>
      </c>
      <c r="H105" s="1" t="s">
        <v>62</v>
      </c>
      <c r="I105" s="1">
        <v>1.1200000000000001</v>
      </c>
      <c r="J105" s="6">
        <v>32614.927</v>
      </c>
      <c r="L105" s="1" t="s">
        <v>62</v>
      </c>
      <c r="M105">
        <f>(E114-E105)</f>
        <v>4675.5365999999995</v>
      </c>
      <c r="N105">
        <f>(J114-J105)</f>
        <v>4819.381400000002</v>
      </c>
      <c r="O105">
        <f>(N105-M105)/J114</f>
        <v>3.842592694994268E-3</v>
      </c>
    </row>
    <row r="106" spans="2:15" ht="24">
      <c r="B106" s="5">
        <v>3</v>
      </c>
      <c r="C106" s="1" t="s">
        <v>63</v>
      </c>
      <c r="D106" s="1">
        <v>5.13</v>
      </c>
      <c r="E106" s="6">
        <v>146637.99299999999</v>
      </c>
      <c r="G106" s="5">
        <v>3</v>
      </c>
      <c r="H106" s="1" t="s">
        <v>63</v>
      </c>
      <c r="I106" s="1">
        <v>5.13</v>
      </c>
      <c r="J106" s="6">
        <v>149716.27280000001</v>
      </c>
      <c r="L106" s="1" t="s">
        <v>63</v>
      </c>
      <c r="M106">
        <f>(E115-E106)</f>
        <v>14158.478800000012</v>
      </c>
      <c r="N106">
        <f>(J115-J106)</f>
        <v>14639.343999999983</v>
      </c>
      <c r="O106">
        <f>(N106-M106)/J115</f>
        <v>2.9257606728775401E-3</v>
      </c>
    </row>
    <row r="107" spans="2:15" ht="24">
      <c r="B107" s="5">
        <v>4</v>
      </c>
      <c r="C107" s="1" t="s">
        <v>64</v>
      </c>
      <c r="D107" s="1">
        <v>7.78</v>
      </c>
      <c r="E107" s="6">
        <v>222697.35449999999</v>
      </c>
      <c r="G107" s="5">
        <v>4</v>
      </c>
      <c r="H107" s="1" t="s">
        <v>64</v>
      </c>
      <c r="I107" s="1">
        <v>7.78</v>
      </c>
      <c r="J107" s="6">
        <v>227187.90789999999</v>
      </c>
      <c r="L107" s="1" t="s">
        <v>64</v>
      </c>
      <c r="M107">
        <f>(E116-E107)</f>
        <v>37581.099600000016</v>
      </c>
      <c r="N107">
        <f>(J116-J107)</f>
        <v>38848.452500000014</v>
      </c>
      <c r="O107">
        <f>(N107-M107)/J116</f>
        <v>4.7638334026764784E-3</v>
      </c>
    </row>
    <row r="108" spans="2:15" ht="24">
      <c r="B108" s="5">
        <v>5</v>
      </c>
      <c r="C108" s="1" t="s">
        <v>71</v>
      </c>
      <c r="D108" s="1">
        <v>1.1299999999999999</v>
      </c>
      <c r="E108" s="6">
        <v>32436.6934</v>
      </c>
      <c r="G108" s="5">
        <v>5</v>
      </c>
      <c r="H108" s="1" t="s">
        <v>71</v>
      </c>
      <c r="I108" s="1">
        <v>1.1299999999999999</v>
      </c>
      <c r="J108" s="6">
        <v>33151.850599999998</v>
      </c>
      <c r="L108" s="1" t="s">
        <v>71</v>
      </c>
      <c r="M108">
        <f>(E117-E108)</f>
        <v>5515.2766000000011</v>
      </c>
      <c r="N108">
        <f>(J117-J108)</f>
        <v>5733.0442000000039</v>
      </c>
      <c r="O108">
        <f>(N108-M108)/J117</f>
        <v>5.6003134667090022E-3</v>
      </c>
    </row>
    <row r="109" spans="2:15" ht="24">
      <c r="B109" s="5">
        <v>6</v>
      </c>
      <c r="C109" s="1" t="s">
        <v>65</v>
      </c>
      <c r="D109" s="1">
        <v>2.88</v>
      </c>
      <c r="E109" s="6">
        <v>82483.250499999995</v>
      </c>
      <c r="G109" s="5">
        <v>6</v>
      </c>
      <c r="H109" s="1" t="s">
        <v>65</v>
      </c>
      <c r="I109" s="1">
        <v>2.9</v>
      </c>
      <c r="J109" s="6">
        <v>84761.909</v>
      </c>
      <c r="L109" s="1" t="s">
        <v>65</v>
      </c>
      <c r="M109">
        <f t="shared" ref="M109:M110" si="23">(E118-E109)</f>
        <v>6302.5081000000064</v>
      </c>
      <c r="N109">
        <f t="shared" ref="N109:N110" si="24">(J118-J109)</f>
        <v>7357.8249999999971</v>
      </c>
      <c r="O109">
        <f t="shared" ref="O109:O110" si="25">(N109-M109)/J118</f>
        <v>1.145592647933602E-2</v>
      </c>
    </row>
    <row r="110" spans="2:15" ht="24">
      <c r="B110" s="7">
        <v>7</v>
      </c>
      <c r="C110" s="8" t="s">
        <v>72</v>
      </c>
      <c r="D110" s="8">
        <v>2.02</v>
      </c>
      <c r="E110" s="9">
        <v>57760.995900000002</v>
      </c>
      <c r="G110" s="7">
        <v>7</v>
      </c>
      <c r="H110" s="8" t="s">
        <v>72</v>
      </c>
      <c r="I110" s="8">
        <v>2.0099999999999998</v>
      </c>
      <c r="J110" s="9">
        <v>58760.527900000001</v>
      </c>
      <c r="L110" s="8" t="s">
        <v>72</v>
      </c>
      <c r="M110">
        <f t="shared" si="23"/>
        <v>9205.0710000000036</v>
      </c>
      <c r="N110">
        <f t="shared" si="24"/>
        <v>9474.4220000000059</v>
      </c>
      <c r="O110">
        <f t="shared" si="25"/>
        <v>3.9474052577856784E-3</v>
      </c>
    </row>
    <row r="111" spans="2:15">
      <c r="B111">
        <v>1.5</v>
      </c>
      <c r="C111" s="10" t="s">
        <v>5</v>
      </c>
      <c r="D111" s="10" t="s">
        <v>4</v>
      </c>
      <c r="G111">
        <v>1.5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61</v>
      </c>
      <c r="D113" s="1">
        <v>0.98</v>
      </c>
      <c r="E113" s="6">
        <v>31751.1358</v>
      </c>
      <c r="G113" s="5">
        <v>1</v>
      </c>
      <c r="H113" s="1" t="s">
        <v>61</v>
      </c>
      <c r="I113" s="1">
        <v>0.97</v>
      </c>
      <c r="J113" s="6">
        <v>32290.164799999999</v>
      </c>
    </row>
    <row r="114" spans="2:15" ht="24">
      <c r="B114" s="5">
        <v>2</v>
      </c>
      <c r="C114" s="1" t="s">
        <v>62</v>
      </c>
      <c r="D114" s="1">
        <v>1.1299999999999999</v>
      </c>
      <c r="E114" s="6">
        <v>36698.059300000001</v>
      </c>
      <c r="G114" s="5">
        <v>2</v>
      </c>
      <c r="H114" s="1" t="s">
        <v>62</v>
      </c>
      <c r="I114" s="1">
        <v>1.1200000000000001</v>
      </c>
      <c r="J114" s="6">
        <v>37434.308400000002</v>
      </c>
    </row>
    <row r="115" spans="2:15" ht="24">
      <c r="B115" s="5">
        <v>3</v>
      </c>
      <c r="C115" s="1" t="s">
        <v>63</v>
      </c>
      <c r="D115" s="1">
        <v>4.9400000000000004</v>
      </c>
      <c r="E115" s="6">
        <v>160796.4718</v>
      </c>
      <c r="G115" s="5">
        <v>3</v>
      </c>
      <c r="H115" s="1" t="s">
        <v>63</v>
      </c>
      <c r="I115" s="1">
        <v>4.9400000000000004</v>
      </c>
      <c r="J115" s="6">
        <v>164355.61679999999</v>
      </c>
    </row>
    <row r="116" spans="2:15" ht="24">
      <c r="B116" s="5">
        <v>4</v>
      </c>
      <c r="C116" s="1" t="s">
        <v>64</v>
      </c>
      <c r="D116" s="1">
        <v>8</v>
      </c>
      <c r="E116" s="6">
        <v>260278.4541</v>
      </c>
      <c r="G116" s="5">
        <v>4</v>
      </c>
      <c r="H116" s="1" t="s">
        <v>64</v>
      </c>
      <c r="I116" s="1">
        <v>7.99</v>
      </c>
      <c r="J116" s="6">
        <v>266036.36040000001</v>
      </c>
    </row>
    <row r="117" spans="2:15" ht="24">
      <c r="B117" s="5">
        <v>5</v>
      </c>
      <c r="C117" s="1" t="s">
        <v>71</v>
      </c>
      <c r="D117" s="1">
        <v>1.17</v>
      </c>
      <c r="E117" s="6">
        <v>37951.97</v>
      </c>
      <c r="G117" s="5">
        <v>5</v>
      </c>
      <c r="H117" s="1" t="s">
        <v>71</v>
      </c>
      <c r="I117" s="1">
        <v>1.17</v>
      </c>
      <c r="J117" s="6">
        <v>38884.894800000002</v>
      </c>
    </row>
    <row r="118" spans="2:15" ht="24">
      <c r="B118" s="5">
        <v>6</v>
      </c>
      <c r="C118" s="1" t="s">
        <v>65</v>
      </c>
      <c r="D118" s="1">
        <v>2.73</v>
      </c>
      <c r="E118" s="6">
        <v>88785.758600000001</v>
      </c>
      <c r="G118" s="5">
        <v>6</v>
      </c>
      <c r="H118" s="1" t="s">
        <v>65</v>
      </c>
      <c r="I118" s="1">
        <v>2.77</v>
      </c>
      <c r="J118" s="6">
        <v>92119.733999999997</v>
      </c>
    </row>
    <row r="119" spans="2:15" ht="24">
      <c r="B119" s="7">
        <v>7</v>
      </c>
      <c r="C119" s="8" t="s">
        <v>72</v>
      </c>
      <c r="D119" s="8">
        <v>2.06</v>
      </c>
      <c r="E119" s="9">
        <v>66966.066900000005</v>
      </c>
      <c r="G119" s="7">
        <v>7</v>
      </c>
      <c r="H119" s="8" t="s">
        <v>72</v>
      </c>
      <c r="I119" s="8">
        <v>2.0499999999999998</v>
      </c>
      <c r="J119" s="9">
        <v>68234.949900000007</v>
      </c>
    </row>
    <row r="120" spans="2:15">
      <c r="B120">
        <v>1.75</v>
      </c>
      <c r="C120" s="10" t="s">
        <v>3</v>
      </c>
      <c r="D120" s="10" t="s">
        <v>4</v>
      </c>
      <c r="G120">
        <v>1.75</v>
      </c>
      <c r="H120" s="10" t="s">
        <v>3</v>
      </c>
      <c r="I120" s="10" t="s">
        <v>6</v>
      </c>
    </row>
    <row r="121" spans="2:15">
      <c r="B121" s="2"/>
      <c r="C121" s="3" t="s">
        <v>0</v>
      </c>
      <c r="D121" s="3" t="s">
        <v>1</v>
      </c>
      <c r="E121" s="4" t="s">
        <v>2</v>
      </c>
      <c r="G121" s="2"/>
      <c r="H121" s="3" t="s">
        <v>0</v>
      </c>
      <c r="I121" s="3" t="s">
        <v>1</v>
      </c>
      <c r="J121" s="4" t="s">
        <v>2</v>
      </c>
      <c r="L121" s="14" t="s">
        <v>37</v>
      </c>
      <c r="M121" t="s">
        <v>4</v>
      </c>
      <c r="N121" t="s">
        <v>6</v>
      </c>
      <c r="O121" t="s">
        <v>36</v>
      </c>
    </row>
    <row r="122" spans="2:15" ht="24">
      <c r="B122" s="5">
        <v>1</v>
      </c>
      <c r="C122" s="1" t="s">
        <v>61</v>
      </c>
      <c r="D122" s="1">
        <v>0.94</v>
      </c>
      <c r="E122" s="6">
        <v>26691.681100000002</v>
      </c>
      <c r="G122" s="5">
        <v>1</v>
      </c>
      <c r="H122" s="1" t="s">
        <v>61</v>
      </c>
      <c r="I122" s="1">
        <v>0.94</v>
      </c>
      <c r="J122" s="6">
        <v>27167.375899999999</v>
      </c>
      <c r="L122" s="1" t="s">
        <v>61</v>
      </c>
      <c r="M122">
        <f>(E131-E122)</f>
        <v>4991.8819999999978</v>
      </c>
      <c r="N122">
        <f>(J131-J122)</f>
        <v>5022.1797000000006</v>
      </c>
      <c r="O122">
        <f>(N122-M122)/J131</f>
        <v>9.4122765708523192E-4</v>
      </c>
    </row>
    <row r="123" spans="2:15" ht="24">
      <c r="B123" s="5">
        <v>2</v>
      </c>
      <c r="C123" s="1" t="s">
        <v>62</v>
      </c>
      <c r="D123" s="1">
        <v>1.1299999999999999</v>
      </c>
      <c r="E123" s="6">
        <v>31893.897000000001</v>
      </c>
      <c r="G123" s="5">
        <v>2</v>
      </c>
      <c r="H123" s="1" t="s">
        <v>62</v>
      </c>
      <c r="I123" s="1">
        <v>1.1200000000000001</v>
      </c>
      <c r="J123" s="6">
        <v>32480.073100000001</v>
      </c>
      <c r="L123" s="1" t="s">
        <v>62</v>
      </c>
      <c r="M123">
        <f>(E132-E123)</f>
        <v>4758.3475999999973</v>
      </c>
      <c r="N123">
        <f>(J132-J123)</f>
        <v>4876.6198000000004</v>
      </c>
      <c r="O123">
        <f>(N123-M123)/J132</f>
        <v>3.1660243672159498E-3</v>
      </c>
    </row>
    <row r="124" spans="2:15" ht="24">
      <c r="B124" s="5">
        <v>3</v>
      </c>
      <c r="C124" s="1" t="s">
        <v>63</v>
      </c>
      <c r="D124" s="1">
        <v>5.15</v>
      </c>
      <c r="E124" s="6">
        <v>146040.4235</v>
      </c>
      <c r="G124" s="5">
        <v>3</v>
      </c>
      <c r="H124" s="1" t="s">
        <v>63</v>
      </c>
      <c r="I124" s="1">
        <v>5.16</v>
      </c>
      <c r="J124" s="6">
        <v>149085.1538</v>
      </c>
      <c r="L124" s="1" t="s">
        <v>63</v>
      </c>
      <c r="M124">
        <f>(E133-E124)</f>
        <v>14716.049899999984</v>
      </c>
      <c r="N124">
        <f>(J133-J124)</f>
        <v>15148.756900000008</v>
      </c>
      <c r="O124">
        <f>(N124-M124)/J133</f>
        <v>2.6346994853604492E-3</v>
      </c>
    </row>
    <row r="125" spans="2:15" ht="24">
      <c r="B125" s="5">
        <v>4</v>
      </c>
      <c r="C125" s="1" t="s">
        <v>64</v>
      </c>
      <c r="D125" s="1">
        <v>7.74</v>
      </c>
      <c r="E125" s="6">
        <v>219413.5675</v>
      </c>
      <c r="G125" s="5">
        <v>4</v>
      </c>
      <c r="H125" s="1" t="s">
        <v>64</v>
      </c>
      <c r="I125" s="1">
        <v>7.74</v>
      </c>
      <c r="J125" s="6">
        <v>223842.9216</v>
      </c>
      <c r="L125" s="1" t="s">
        <v>64</v>
      </c>
      <c r="M125">
        <f>(E134-E125)</f>
        <v>41091.281799999997</v>
      </c>
      <c r="N125">
        <f>(J134-J125)</f>
        <v>42552.062399999995</v>
      </c>
      <c r="O125">
        <f>(N125-M125)/J134</f>
        <v>5.4835139088054239E-3</v>
      </c>
    </row>
    <row r="126" spans="2:15" ht="24">
      <c r="B126" s="5">
        <v>5</v>
      </c>
      <c r="C126" s="1" t="s">
        <v>71</v>
      </c>
      <c r="D126" s="1">
        <v>1.1299999999999999</v>
      </c>
      <c r="E126" s="6">
        <v>31922.6093</v>
      </c>
      <c r="G126" s="5">
        <v>5</v>
      </c>
      <c r="H126" s="1" t="s">
        <v>71</v>
      </c>
      <c r="I126" s="1">
        <v>1.1299999999999999</v>
      </c>
      <c r="J126" s="6">
        <v>32556.3963</v>
      </c>
      <c r="L126" s="1" t="s">
        <v>71</v>
      </c>
      <c r="M126">
        <f>(E135-E126)</f>
        <v>6092.9217000000026</v>
      </c>
      <c r="N126">
        <f>(J135-J126)</f>
        <v>6448.6920000000027</v>
      </c>
      <c r="O126">
        <f>(N126-M126)/J135</f>
        <v>9.1211253584061267E-3</v>
      </c>
    </row>
    <row r="127" spans="2:15" ht="24">
      <c r="B127" s="5">
        <v>6</v>
      </c>
      <c r="C127" s="1" t="s">
        <v>65</v>
      </c>
      <c r="D127" s="1">
        <v>2.9</v>
      </c>
      <c r="E127" s="6">
        <v>82133.019700000004</v>
      </c>
      <c r="G127" s="5">
        <v>6</v>
      </c>
      <c r="H127" s="1" t="s">
        <v>65</v>
      </c>
      <c r="I127" s="1">
        <v>2.91</v>
      </c>
      <c r="J127" s="6">
        <v>84163.495500000005</v>
      </c>
      <c r="L127" s="1" t="s">
        <v>65</v>
      </c>
      <c r="M127">
        <f t="shared" ref="M127:M128" si="26">(E136-E127)</f>
        <v>6785.8055000000022</v>
      </c>
      <c r="N127">
        <f t="shared" ref="N127:N128" si="27">(J136-J127)</f>
        <v>8072.2289000000019</v>
      </c>
      <c r="O127">
        <f t="shared" ref="O127:O128" si="28">(N127-M127)/J136</f>
        <v>1.3947127410428833E-2</v>
      </c>
    </row>
    <row r="128" spans="2:15" ht="24">
      <c r="B128" s="7">
        <v>7</v>
      </c>
      <c r="C128" s="8" t="s">
        <v>72</v>
      </c>
      <c r="D128" s="8">
        <v>2.0099999999999998</v>
      </c>
      <c r="E128" s="9">
        <v>56883.518300000003</v>
      </c>
      <c r="G128" s="7">
        <v>7</v>
      </c>
      <c r="H128" s="8" t="s">
        <v>72</v>
      </c>
      <c r="I128" s="8">
        <v>2</v>
      </c>
      <c r="J128" s="9">
        <v>57877.458700000003</v>
      </c>
      <c r="L128" s="8" t="s">
        <v>72</v>
      </c>
      <c r="M128">
        <f t="shared" si="26"/>
        <v>10117.482499999991</v>
      </c>
      <c r="N128">
        <f t="shared" si="27"/>
        <v>10469.744099999996</v>
      </c>
      <c r="O128">
        <f t="shared" si="28"/>
        <v>5.1540017084650211E-3</v>
      </c>
    </row>
    <row r="129" spans="2:10">
      <c r="B129">
        <v>1.75</v>
      </c>
      <c r="C129" s="10" t="s">
        <v>5</v>
      </c>
      <c r="D129" s="10" t="s">
        <v>4</v>
      </c>
      <c r="G129">
        <v>1.75</v>
      </c>
      <c r="H129" s="10" t="s">
        <v>5</v>
      </c>
      <c r="I129" s="10" t="s">
        <v>6</v>
      </c>
    </row>
    <row r="130" spans="2:10">
      <c r="B130" s="2"/>
      <c r="C130" s="3" t="s">
        <v>0</v>
      </c>
      <c r="D130" s="3" t="s">
        <v>1</v>
      </c>
      <c r="E130" s="4" t="s">
        <v>2</v>
      </c>
      <c r="G130" s="2"/>
      <c r="H130" s="3" t="s">
        <v>0</v>
      </c>
      <c r="I130" s="3" t="s">
        <v>1</v>
      </c>
      <c r="J130" s="4" t="s">
        <v>2</v>
      </c>
    </row>
    <row r="131" spans="2:10" ht="24">
      <c r="B131" s="5">
        <v>1</v>
      </c>
      <c r="C131" s="1" t="s">
        <v>61</v>
      </c>
      <c r="D131" s="1">
        <v>0.97</v>
      </c>
      <c r="E131" s="6">
        <v>31683.563099999999</v>
      </c>
      <c r="G131" s="5">
        <v>1</v>
      </c>
      <c r="H131" s="1" t="s">
        <v>61</v>
      </c>
      <c r="I131" s="1">
        <v>0.97</v>
      </c>
      <c r="J131" s="6">
        <v>32189.5556</v>
      </c>
    </row>
    <row r="132" spans="2:10" ht="24">
      <c r="B132" s="5">
        <v>2</v>
      </c>
      <c r="C132" s="1" t="s">
        <v>62</v>
      </c>
      <c r="D132" s="1">
        <v>1.1299999999999999</v>
      </c>
      <c r="E132" s="6">
        <v>36652.244599999998</v>
      </c>
      <c r="G132" s="5">
        <v>2</v>
      </c>
      <c r="H132" s="1" t="s">
        <v>62</v>
      </c>
      <c r="I132" s="1">
        <v>1.1200000000000001</v>
      </c>
      <c r="J132" s="6">
        <v>37356.692900000002</v>
      </c>
    </row>
    <row r="133" spans="2:10" ht="24">
      <c r="B133" s="5">
        <v>3</v>
      </c>
      <c r="C133" s="1" t="s">
        <v>63</v>
      </c>
      <c r="D133" s="1">
        <v>4.9400000000000004</v>
      </c>
      <c r="E133" s="6">
        <v>160756.47339999999</v>
      </c>
      <c r="G133" s="5">
        <v>3</v>
      </c>
      <c r="H133" s="1" t="s">
        <v>63</v>
      </c>
      <c r="I133" s="1">
        <v>4.93</v>
      </c>
      <c r="J133" s="6">
        <v>164233.91070000001</v>
      </c>
    </row>
    <row r="134" spans="2:10" ht="24">
      <c r="B134" s="5">
        <v>4</v>
      </c>
      <c r="C134" s="1" t="s">
        <v>64</v>
      </c>
      <c r="D134" s="1">
        <v>8</v>
      </c>
      <c r="E134" s="6">
        <v>260504.8493</v>
      </c>
      <c r="G134" s="5">
        <v>4</v>
      </c>
      <c r="H134" s="1" t="s">
        <v>64</v>
      </c>
      <c r="I134" s="1">
        <v>7.99</v>
      </c>
      <c r="J134" s="6">
        <v>266394.984</v>
      </c>
    </row>
    <row r="135" spans="2:10" ht="24">
      <c r="B135" s="5">
        <v>5</v>
      </c>
      <c r="C135" s="1" t="s">
        <v>71</v>
      </c>
      <c r="D135" s="1">
        <v>1.17</v>
      </c>
      <c r="E135" s="6">
        <v>38015.531000000003</v>
      </c>
      <c r="G135" s="5">
        <v>5</v>
      </c>
      <c r="H135" s="1" t="s">
        <v>71</v>
      </c>
      <c r="I135" s="1">
        <v>1.17</v>
      </c>
      <c r="J135" s="6">
        <v>39005.088300000003</v>
      </c>
    </row>
    <row r="136" spans="2:10" ht="24">
      <c r="B136" s="5">
        <v>6</v>
      </c>
      <c r="C136" s="1" t="s">
        <v>65</v>
      </c>
      <c r="D136" s="1">
        <v>2.73</v>
      </c>
      <c r="E136" s="6">
        <v>88918.825200000007</v>
      </c>
      <c r="G136" s="5">
        <v>6</v>
      </c>
      <c r="H136" s="1" t="s">
        <v>65</v>
      </c>
      <c r="I136" s="1">
        <v>2.77</v>
      </c>
      <c r="J136" s="6">
        <v>92235.724400000006</v>
      </c>
    </row>
    <row r="137" spans="2:10" ht="24">
      <c r="B137" s="7">
        <v>7</v>
      </c>
      <c r="C137" s="8" t="s">
        <v>72</v>
      </c>
      <c r="D137" s="8">
        <v>2.06</v>
      </c>
      <c r="E137" s="9">
        <v>67001.000799999994</v>
      </c>
      <c r="G137" s="7">
        <v>7</v>
      </c>
      <c r="H137" s="8" t="s">
        <v>72</v>
      </c>
      <c r="I137" s="8">
        <v>2.0499999999999998</v>
      </c>
      <c r="J137" s="9">
        <v>68347.202799999999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92CF-E9F6-433C-8E97-92F1F3850F8C}">
  <dimension ref="A1:Y137"/>
  <sheetViews>
    <sheetView topLeftCell="A115" zoomScale="85" zoomScaleNormal="85" workbookViewId="0">
      <selection activeCell="R13" sqref="R13:Y20"/>
    </sheetView>
  </sheetViews>
  <sheetFormatPr baseColWidth="10" defaultColWidth="8.83203125" defaultRowHeight="15"/>
  <cols>
    <col min="1" max="1" width="20.5" customWidth="1"/>
    <col min="21" max="21" width="12.6640625" bestFit="1" customWidth="1"/>
  </cols>
  <sheetData>
    <row r="1" spans="1:25">
      <c r="A1" t="s">
        <v>7</v>
      </c>
    </row>
    <row r="2" spans="1:25">
      <c r="A2" t="s">
        <v>14</v>
      </c>
      <c r="B2" t="s">
        <v>8</v>
      </c>
      <c r="C2" t="s">
        <v>11</v>
      </c>
    </row>
    <row r="3" spans="1:25">
      <c r="A3" s="13" t="s">
        <v>20</v>
      </c>
      <c r="B3" s="13" t="s">
        <v>16</v>
      </c>
      <c r="C3" s="13" t="s">
        <v>21</v>
      </c>
    </row>
    <row r="4" spans="1:25">
      <c r="A4" s="13" t="s">
        <v>17</v>
      </c>
      <c r="B4" s="13">
        <v>3.75</v>
      </c>
      <c r="C4" s="13"/>
    </row>
    <row r="5" spans="1:25">
      <c r="A5" s="13" t="s">
        <v>22</v>
      </c>
      <c r="B5" s="13" t="s">
        <v>18</v>
      </c>
      <c r="C5" s="13"/>
    </row>
    <row r="6" spans="1:25">
      <c r="A6" s="13" t="s">
        <v>13</v>
      </c>
      <c r="B6" s="13" t="s">
        <v>19</v>
      </c>
      <c r="C6" s="13" t="s">
        <v>10</v>
      </c>
    </row>
    <row r="7" spans="1:25">
      <c r="A7" s="13" t="s">
        <v>23</v>
      </c>
      <c r="B7" s="13">
        <v>3.4</v>
      </c>
      <c r="C7" s="13" t="s">
        <v>9</v>
      </c>
    </row>
    <row r="8" spans="1:25">
      <c r="A8" s="13" t="s">
        <v>24</v>
      </c>
      <c r="B8" s="13" t="s">
        <v>25</v>
      </c>
      <c r="C8" s="13" t="s">
        <v>9</v>
      </c>
    </row>
    <row r="9" spans="1:25">
      <c r="A9" s="13" t="s">
        <v>27</v>
      </c>
      <c r="B9" s="13" t="s">
        <v>26</v>
      </c>
      <c r="C9" s="13" t="s">
        <v>12</v>
      </c>
    </row>
    <row r="10" spans="1:25">
      <c r="A10" t="s">
        <v>15</v>
      </c>
      <c r="B10">
        <f>5.051-0.0111*10.2</f>
        <v>4.9377800000000001</v>
      </c>
    </row>
    <row r="12" spans="1:25">
      <c r="B12">
        <v>0.25</v>
      </c>
      <c r="C12" s="10" t="s">
        <v>3</v>
      </c>
      <c r="D12" s="10" t="s">
        <v>4</v>
      </c>
      <c r="E12" s="10"/>
      <c r="F12" s="10"/>
      <c r="G12">
        <v>0.25</v>
      </c>
      <c r="H12" s="10" t="s">
        <v>3</v>
      </c>
      <c r="I12" s="10" t="s">
        <v>6</v>
      </c>
      <c r="J12" s="10"/>
    </row>
    <row r="13" spans="1:25">
      <c r="B13" s="2"/>
      <c r="C13" s="3" t="s">
        <v>0</v>
      </c>
      <c r="D13" s="3" t="s">
        <v>1</v>
      </c>
      <c r="E13" s="4" t="s">
        <v>2</v>
      </c>
      <c r="F13" s="11"/>
      <c r="G13" s="2"/>
      <c r="H13" s="3" t="s">
        <v>0</v>
      </c>
      <c r="I13" s="3" t="s">
        <v>1</v>
      </c>
      <c r="J13" s="4" t="s">
        <v>2</v>
      </c>
      <c r="L13" s="14" t="s">
        <v>37</v>
      </c>
      <c r="M13" t="s">
        <v>4</v>
      </c>
      <c r="N13" t="s">
        <v>6</v>
      </c>
      <c r="O13" t="s">
        <v>36</v>
      </c>
      <c r="S13">
        <v>0.25</v>
      </c>
      <c r="T13">
        <v>0.5</v>
      </c>
      <c r="U13">
        <v>0.75</v>
      </c>
      <c r="V13">
        <v>1</v>
      </c>
      <c r="W13">
        <v>1.25</v>
      </c>
      <c r="X13">
        <v>1.5</v>
      </c>
      <c r="Y13">
        <v>1.75</v>
      </c>
    </row>
    <row r="14" spans="1:25" ht="24">
      <c r="B14" s="5">
        <v>1</v>
      </c>
      <c r="C14" s="1" t="s">
        <v>61</v>
      </c>
      <c r="D14" s="1">
        <v>0.94</v>
      </c>
      <c r="E14" s="6">
        <v>29402.309700000002</v>
      </c>
      <c r="F14" s="12"/>
      <c r="G14" s="5">
        <v>1</v>
      </c>
      <c r="H14" s="1" t="s">
        <v>61</v>
      </c>
      <c r="I14" s="1">
        <v>0.93</v>
      </c>
      <c r="J14" s="6">
        <v>29833.634999999998</v>
      </c>
      <c r="L14" s="1" t="s">
        <v>61</v>
      </c>
      <c r="M14">
        <f>(E23-E14)</f>
        <v>2418.3931999999986</v>
      </c>
      <c r="N14">
        <f>(J23-J14)</f>
        <v>2484.4923000000017</v>
      </c>
      <c r="O14">
        <f>(N14-M14)/J23</f>
        <v>2.0452639283960951E-3</v>
      </c>
      <c r="R14" s="1" t="s">
        <v>61</v>
      </c>
      <c r="S14">
        <f t="shared" ref="S14:S19" si="0">O14</f>
        <v>2.0452639283960951E-3</v>
      </c>
      <c r="T14">
        <f>O32</f>
        <v>-8.8053621604257122E-4</v>
      </c>
      <c r="U14">
        <f>O50</f>
        <v>3.8862448273253667E-3</v>
      </c>
      <c r="V14">
        <f>O68</f>
        <v>3.5057673727778285E-3</v>
      </c>
      <c r="W14">
        <f>O86</f>
        <v>6.4793941180941493E-3</v>
      </c>
      <c r="X14">
        <f>O104</f>
        <v>3.4718672418439013E-3</v>
      </c>
      <c r="Y14">
        <f>O122</f>
        <v>1.9889555670807107E-3</v>
      </c>
    </row>
    <row r="15" spans="1:25" ht="24">
      <c r="B15" s="5">
        <v>2</v>
      </c>
      <c r="C15" s="1" t="s">
        <v>62</v>
      </c>
      <c r="D15" s="1">
        <v>1.1200000000000001</v>
      </c>
      <c r="E15" s="6">
        <v>34936.472999999998</v>
      </c>
      <c r="F15" s="12"/>
      <c r="G15" s="5">
        <v>2</v>
      </c>
      <c r="H15" s="1" t="s">
        <v>62</v>
      </c>
      <c r="I15" s="1">
        <v>1.1200000000000001</v>
      </c>
      <c r="J15" s="6">
        <v>35678.1132</v>
      </c>
      <c r="L15" s="1" t="s">
        <v>62</v>
      </c>
      <c r="M15">
        <f>(E24-E15)</f>
        <v>2100.734199999999</v>
      </c>
      <c r="N15">
        <f>(J24-J15)</f>
        <v>2168.1131000000023</v>
      </c>
      <c r="O15">
        <f>(N15-M15)/J24</f>
        <v>1.7803333802927489E-3</v>
      </c>
      <c r="R15" s="1" t="s">
        <v>62</v>
      </c>
      <c r="S15">
        <f t="shared" si="0"/>
        <v>1.7803333802927489E-3</v>
      </c>
      <c r="T15">
        <f>O33</f>
        <v>1.7114219264322328E-4</v>
      </c>
      <c r="U15">
        <f>O51</f>
        <v>3.1350160763380878E-3</v>
      </c>
      <c r="V15">
        <f>O69</f>
        <v>3.6902704087608774E-3</v>
      </c>
      <c r="W15">
        <f>O87</f>
        <v>5.2293500735293742E-3</v>
      </c>
      <c r="X15">
        <f>O105</f>
        <v>3.6462509449534763E-3</v>
      </c>
      <c r="Y15">
        <f>O123</f>
        <v>2.6770248324390609E-3</v>
      </c>
    </row>
    <row r="16" spans="1:25" ht="24">
      <c r="B16" s="5">
        <v>3</v>
      </c>
      <c r="C16" s="1" t="s">
        <v>63</v>
      </c>
      <c r="D16" s="1">
        <v>4.96</v>
      </c>
      <c r="E16" s="6">
        <v>154611.57380000001</v>
      </c>
      <c r="F16" s="12"/>
      <c r="G16" s="5">
        <v>3</v>
      </c>
      <c r="H16" s="1" t="s">
        <v>63</v>
      </c>
      <c r="I16" s="1">
        <v>4.93</v>
      </c>
      <c r="J16" s="6">
        <v>157347.02660000001</v>
      </c>
      <c r="L16" s="1" t="s">
        <v>63</v>
      </c>
      <c r="M16">
        <f>(E25-E16)</f>
        <v>5346.4537999999884</v>
      </c>
      <c r="N16">
        <f>(J25-J16)</f>
        <v>5447.7739000000001</v>
      </c>
      <c r="O16">
        <f>(N16-M16)/J25</f>
        <v>6.223792141322826E-4</v>
      </c>
      <c r="R16" s="1" t="s">
        <v>63</v>
      </c>
      <c r="S16">
        <f t="shared" si="0"/>
        <v>6.223792141322826E-4</v>
      </c>
      <c r="T16">
        <f>O34</f>
        <v>-5.3988614199905351E-5</v>
      </c>
      <c r="U16">
        <f>O52</f>
        <v>2.2535798241207867E-3</v>
      </c>
      <c r="V16">
        <f>O70</f>
        <v>1.9583983505026578E-3</v>
      </c>
      <c r="W16">
        <f>O88</f>
        <v>2.2884373814172749E-3</v>
      </c>
      <c r="X16">
        <f>O106</f>
        <v>2.5395800711156958E-3</v>
      </c>
      <c r="Y16">
        <f>O124</f>
        <v>2.5085179380520441E-3</v>
      </c>
    </row>
    <row r="17" spans="2:25" ht="24">
      <c r="B17" s="5">
        <v>4</v>
      </c>
      <c r="C17" s="1" t="s">
        <v>64</v>
      </c>
      <c r="D17" s="1">
        <v>7.97</v>
      </c>
      <c r="E17" s="6">
        <v>248763.304</v>
      </c>
      <c r="F17" s="12"/>
      <c r="G17" s="5">
        <v>4</v>
      </c>
      <c r="H17" s="1" t="s">
        <v>64</v>
      </c>
      <c r="I17" s="1">
        <v>7.95</v>
      </c>
      <c r="J17" s="6">
        <v>253722.8248</v>
      </c>
      <c r="L17" s="1" t="s">
        <v>64</v>
      </c>
      <c r="M17">
        <f>(E26-E17)</f>
        <v>9775.8197999999975</v>
      </c>
      <c r="N17">
        <f>(J26-J17)</f>
        <v>9880.0271000000066</v>
      </c>
      <c r="O17">
        <f>(N17-M17)/J26</f>
        <v>3.9531931938104016E-4</v>
      </c>
      <c r="R17" s="1" t="s">
        <v>64</v>
      </c>
      <c r="S17">
        <f t="shared" si="0"/>
        <v>3.9531931938104016E-4</v>
      </c>
      <c r="T17">
        <f>O35</f>
        <v>1.4620272597724473E-3</v>
      </c>
      <c r="U17">
        <f>O53</f>
        <v>2.2164054486452046E-3</v>
      </c>
      <c r="V17">
        <f>O71</f>
        <v>2.3664131866055205E-3</v>
      </c>
      <c r="W17">
        <f>O89</f>
        <v>1.4229802152323219E-3</v>
      </c>
      <c r="X17">
        <f>O107</f>
        <v>3.347451067513101E-3</v>
      </c>
      <c r="Y17">
        <f>O125</f>
        <v>3.538497083192873E-3</v>
      </c>
    </row>
    <row r="18" spans="2:25" ht="24">
      <c r="B18" s="5">
        <v>5</v>
      </c>
      <c r="C18" s="1" t="s">
        <v>71</v>
      </c>
      <c r="D18" s="1">
        <v>1.17</v>
      </c>
      <c r="E18" s="6">
        <v>36458.851799999997</v>
      </c>
      <c r="F18" s="12"/>
      <c r="G18" s="5">
        <v>5</v>
      </c>
      <c r="H18" s="1" t="s">
        <v>71</v>
      </c>
      <c r="I18" s="1">
        <v>1.17</v>
      </c>
      <c r="J18" s="6">
        <v>37377.111199999999</v>
      </c>
      <c r="L18" s="1" t="s">
        <v>71</v>
      </c>
      <c r="M18">
        <f>(E27-E18)</f>
        <v>1390.2881000000052</v>
      </c>
      <c r="N18">
        <f>(J27-J18)</f>
        <v>1463.7353000000003</v>
      </c>
      <c r="O18">
        <f>(N18-M18)/J27</f>
        <v>1.8909783544494856E-3</v>
      </c>
      <c r="R18" s="1" t="s">
        <v>71</v>
      </c>
      <c r="S18">
        <f t="shared" si="0"/>
        <v>1.8909783544494856E-3</v>
      </c>
      <c r="T18">
        <f>O36</f>
        <v>5.6215649096400281E-3</v>
      </c>
      <c r="U18">
        <f>O54</f>
        <v>2.1938838634085554E-3</v>
      </c>
      <c r="V18">
        <f>O72</f>
        <v>4.8427250244131746E-3</v>
      </c>
      <c r="W18">
        <f>O90</f>
        <v>-1.3321929291044848E-3</v>
      </c>
      <c r="X18">
        <f>O108</f>
        <v>4.0887213922662438E-3</v>
      </c>
      <c r="Y18">
        <f>O126</f>
        <v>6.1224521187246798E-3</v>
      </c>
    </row>
    <row r="19" spans="2:25" ht="24">
      <c r="B19" s="5">
        <v>6</v>
      </c>
      <c r="C19" s="1" t="s">
        <v>65</v>
      </c>
      <c r="D19" s="1">
        <v>2.76</v>
      </c>
      <c r="E19" s="6">
        <v>86115.963199999998</v>
      </c>
      <c r="F19" s="12"/>
      <c r="G19" s="5">
        <v>6</v>
      </c>
      <c r="H19" s="1" t="s">
        <v>65</v>
      </c>
      <c r="I19" s="1">
        <v>2.82</v>
      </c>
      <c r="J19" s="6">
        <v>89840.926099999997</v>
      </c>
      <c r="L19" s="1" t="s">
        <v>65</v>
      </c>
      <c r="M19">
        <f t="shared" ref="M19:M20" si="1">(E28-E19)</f>
        <v>1475.7967999999964</v>
      </c>
      <c r="N19">
        <f t="shared" ref="N19:N20" si="2">(J28-J19)</f>
        <v>1623.7636000000057</v>
      </c>
      <c r="O19">
        <f t="shared" ref="O19:O20" si="3">(N19-M19)/J28</f>
        <v>1.6177477940977395E-3</v>
      </c>
      <c r="R19" s="1" t="s">
        <v>65</v>
      </c>
      <c r="S19">
        <f t="shared" si="0"/>
        <v>1.6177477940977395E-3</v>
      </c>
      <c r="T19">
        <f t="shared" ref="T19:T20" si="4">O37</f>
        <v>4.1082339151092759E-3</v>
      </c>
      <c r="U19">
        <f t="shared" ref="U19:U20" si="5">O55</f>
        <v>5.5568882899240373E-3</v>
      </c>
      <c r="V19">
        <f t="shared" ref="V19:V20" si="6">O73</f>
        <v>7.8985950604589586E-3</v>
      </c>
      <c r="W19">
        <f t="shared" ref="W19:W20" si="7">O91</f>
        <v>7.8265204842190919E-3</v>
      </c>
      <c r="X19">
        <f t="shared" ref="X19:X20" si="8">O109</f>
        <v>1.0559168848186388E-2</v>
      </c>
      <c r="Y19">
        <f t="shared" ref="Y19:Y20" si="9">O127</f>
        <v>1.2487591424130065E-2</v>
      </c>
    </row>
    <row r="20" spans="2:25" ht="24">
      <c r="B20" s="7">
        <v>7</v>
      </c>
      <c r="C20" s="8" t="s">
        <v>72</v>
      </c>
      <c r="D20" s="8">
        <v>2.08</v>
      </c>
      <c r="E20" s="9">
        <v>64939.054799999998</v>
      </c>
      <c r="F20" s="12"/>
      <c r="G20" s="7">
        <v>7</v>
      </c>
      <c r="H20" s="8" t="s">
        <v>72</v>
      </c>
      <c r="I20" s="8">
        <v>2.08</v>
      </c>
      <c r="J20" s="9">
        <v>66328.491500000004</v>
      </c>
      <c r="L20" s="8" t="s">
        <v>72</v>
      </c>
      <c r="M20">
        <f t="shared" si="1"/>
        <v>2011.8197000000073</v>
      </c>
      <c r="N20">
        <f t="shared" si="2"/>
        <v>1993.2658999999985</v>
      </c>
      <c r="O20">
        <f t="shared" si="3"/>
        <v>-2.7156502856597742E-4</v>
      </c>
      <c r="R20" s="8" t="s">
        <v>72</v>
      </c>
      <c r="S20">
        <f>O20</f>
        <v>-2.7156502856597742E-4</v>
      </c>
      <c r="T20">
        <f t="shared" si="4"/>
        <v>2.4859411984201798E-3</v>
      </c>
      <c r="U20">
        <f t="shared" si="5"/>
        <v>1.0768862075337751E-3</v>
      </c>
      <c r="V20">
        <f t="shared" si="6"/>
        <v>3.252833451147553E-3</v>
      </c>
      <c r="W20">
        <f t="shared" si="7"/>
        <v>2.2659927386391615E-4</v>
      </c>
      <c r="X20">
        <f t="shared" si="8"/>
        <v>3.1040646322139059E-3</v>
      </c>
      <c r="Y20">
        <f t="shared" si="9"/>
        <v>3.3405974996895708E-3</v>
      </c>
    </row>
    <row r="21" spans="2:25">
      <c r="B21">
        <v>0.25</v>
      </c>
      <c r="C21" s="10" t="s">
        <v>5</v>
      </c>
      <c r="D21" s="10" t="s">
        <v>4</v>
      </c>
      <c r="E21" s="10"/>
      <c r="F21" s="10"/>
      <c r="G21">
        <v>0.25</v>
      </c>
      <c r="H21" s="10" t="s">
        <v>5</v>
      </c>
      <c r="I21" s="10" t="s">
        <v>6</v>
      </c>
      <c r="J21" s="10"/>
    </row>
    <row r="22" spans="2:25">
      <c r="B22" s="2"/>
      <c r="C22" s="3" t="s">
        <v>0</v>
      </c>
      <c r="D22" s="3" t="s">
        <v>1</v>
      </c>
      <c r="E22" s="4" t="s">
        <v>2</v>
      </c>
      <c r="G22" s="2"/>
      <c r="H22" s="3" t="s">
        <v>0</v>
      </c>
      <c r="I22" s="3" t="s">
        <v>1</v>
      </c>
      <c r="J22" s="4" t="s">
        <v>2</v>
      </c>
    </row>
    <row r="23" spans="2:25" ht="24">
      <c r="B23" s="5">
        <v>1</v>
      </c>
      <c r="C23" s="1" t="s">
        <v>61</v>
      </c>
      <c r="D23" s="1">
        <v>0.98</v>
      </c>
      <c r="E23" s="6">
        <v>31820.7029</v>
      </c>
      <c r="G23" s="5">
        <v>1</v>
      </c>
      <c r="H23" s="1" t="s">
        <v>61</v>
      </c>
      <c r="I23" s="1">
        <v>0.98</v>
      </c>
      <c r="J23" s="6">
        <v>32318.1273</v>
      </c>
    </row>
    <row r="24" spans="2:25" ht="24">
      <c r="B24" s="5">
        <v>2</v>
      </c>
      <c r="C24" s="1" t="s">
        <v>62</v>
      </c>
      <c r="D24" s="1">
        <v>1.1399999999999999</v>
      </c>
      <c r="E24" s="6">
        <v>37037.207199999997</v>
      </c>
      <c r="G24" s="5">
        <v>2</v>
      </c>
      <c r="H24" s="1" t="s">
        <v>62</v>
      </c>
      <c r="I24" s="1">
        <v>1.1399999999999999</v>
      </c>
      <c r="J24" s="6">
        <v>37846.226300000002</v>
      </c>
    </row>
    <row r="25" spans="2:25" ht="24">
      <c r="B25" s="5">
        <v>3</v>
      </c>
      <c r="C25" s="1" t="s">
        <v>63</v>
      </c>
      <c r="D25" s="1">
        <v>4.9400000000000004</v>
      </c>
      <c r="E25" s="6">
        <v>159958.0276</v>
      </c>
      <c r="G25" s="5">
        <v>3</v>
      </c>
      <c r="H25" s="1" t="s">
        <v>63</v>
      </c>
      <c r="I25" s="1">
        <v>4.92</v>
      </c>
      <c r="J25" s="6">
        <v>162794.80050000001</v>
      </c>
    </row>
    <row r="26" spans="2:25" ht="24">
      <c r="B26" s="5">
        <v>4</v>
      </c>
      <c r="C26" s="1" t="s">
        <v>64</v>
      </c>
      <c r="D26" s="1">
        <v>7.99</v>
      </c>
      <c r="E26" s="6">
        <v>258539.1238</v>
      </c>
      <c r="G26" s="5">
        <v>4</v>
      </c>
      <c r="H26" s="1" t="s">
        <v>64</v>
      </c>
      <c r="I26" s="1">
        <v>7.96</v>
      </c>
      <c r="J26" s="6">
        <v>263602.85190000001</v>
      </c>
    </row>
    <row r="27" spans="2:25" ht="24">
      <c r="B27" s="5">
        <v>5</v>
      </c>
      <c r="C27" s="1" t="s">
        <v>71</v>
      </c>
      <c r="D27" s="1">
        <v>1.17</v>
      </c>
      <c r="E27" s="6">
        <v>37849.139900000002</v>
      </c>
      <c r="G27" s="5">
        <v>5</v>
      </c>
      <c r="H27" s="1" t="s">
        <v>71</v>
      </c>
      <c r="I27" s="1">
        <v>1.17</v>
      </c>
      <c r="J27" s="6">
        <v>38840.8465</v>
      </c>
    </row>
    <row r="28" spans="2:25" ht="24">
      <c r="B28" s="5">
        <v>6</v>
      </c>
      <c r="C28" s="1" t="s">
        <v>65</v>
      </c>
      <c r="D28" s="1">
        <v>2.71</v>
      </c>
      <c r="E28" s="6">
        <v>87591.76</v>
      </c>
      <c r="G28" s="5">
        <v>6</v>
      </c>
      <c r="H28" s="1" t="s">
        <v>65</v>
      </c>
      <c r="I28" s="1">
        <v>2.76</v>
      </c>
      <c r="J28" s="6">
        <v>91464.689700000003</v>
      </c>
    </row>
    <row r="29" spans="2:25" ht="24">
      <c r="B29" s="7">
        <v>7</v>
      </c>
      <c r="C29" s="8" t="s">
        <v>72</v>
      </c>
      <c r="D29" s="8">
        <v>2.0699999999999998</v>
      </c>
      <c r="E29" s="9">
        <v>66950.874500000005</v>
      </c>
      <c r="G29" s="7">
        <v>7</v>
      </c>
      <c r="H29" s="8" t="s">
        <v>72</v>
      </c>
      <c r="I29" s="8">
        <v>2.06</v>
      </c>
      <c r="J29" s="9">
        <v>68321.757400000002</v>
      </c>
    </row>
    <row r="30" spans="2:25">
      <c r="B30">
        <v>0.5</v>
      </c>
      <c r="C30" s="10" t="s">
        <v>3</v>
      </c>
      <c r="D30" s="10" t="s">
        <v>4</v>
      </c>
      <c r="G30">
        <v>0.5</v>
      </c>
      <c r="H30" s="10" t="s">
        <v>3</v>
      </c>
      <c r="I30" s="10" t="s">
        <v>6</v>
      </c>
    </row>
    <row r="31" spans="2:25">
      <c r="B31" s="2"/>
      <c r="C31" s="3" t="s">
        <v>0</v>
      </c>
      <c r="D31" s="3" t="s">
        <v>1</v>
      </c>
      <c r="E31" s="4" t="s">
        <v>2</v>
      </c>
      <c r="G31" s="2"/>
      <c r="H31" s="3" t="s">
        <v>0</v>
      </c>
      <c r="I31" s="3" t="s">
        <v>1</v>
      </c>
      <c r="J31" s="4" t="s">
        <v>2</v>
      </c>
      <c r="L31" s="14" t="s">
        <v>37</v>
      </c>
      <c r="M31" t="s">
        <v>4</v>
      </c>
      <c r="N31" t="s">
        <v>6</v>
      </c>
      <c r="O31" t="s">
        <v>36</v>
      </c>
    </row>
    <row r="32" spans="2:25" ht="24">
      <c r="B32" s="5">
        <v>1</v>
      </c>
      <c r="C32" s="1" t="s">
        <v>61</v>
      </c>
      <c r="D32" s="1">
        <v>0.93</v>
      </c>
      <c r="E32" s="6">
        <v>28207.657800000001</v>
      </c>
      <c r="G32" s="5">
        <v>1</v>
      </c>
      <c r="H32" s="1" t="s">
        <v>61</v>
      </c>
      <c r="I32" s="1">
        <v>0.92</v>
      </c>
      <c r="J32" s="6">
        <v>28666.142100000001</v>
      </c>
      <c r="L32" s="1" t="s">
        <v>61</v>
      </c>
      <c r="M32">
        <f>(E41-E32)</f>
        <v>3630.5635999999977</v>
      </c>
      <c r="N32">
        <f>(J41-J32)</f>
        <v>3602.1502</v>
      </c>
      <c r="O32">
        <f>(N32-M32)/J41</f>
        <v>-8.8053621604257122E-4</v>
      </c>
    </row>
    <row r="33" spans="2:15" ht="24">
      <c r="B33" s="5">
        <v>2</v>
      </c>
      <c r="C33" s="1" t="s">
        <v>62</v>
      </c>
      <c r="D33" s="1">
        <v>1.1100000000000001</v>
      </c>
      <c r="E33" s="6">
        <v>33645.272799999999</v>
      </c>
      <c r="G33" s="5">
        <v>2</v>
      </c>
      <c r="H33" s="1" t="s">
        <v>62</v>
      </c>
      <c r="I33" s="1">
        <v>1.1000000000000001</v>
      </c>
      <c r="J33" s="6">
        <v>34401.043599999997</v>
      </c>
      <c r="L33" s="1" t="s">
        <v>62</v>
      </c>
      <c r="M33">
        <f>(E42-E33)</f>
        <v>3252.4236999999994</v>
      </c>
      <c r="N33">
        <f>(J42-J33)</f>
        <v>3258.8689000000013</v>
      </c>
      <c r="O33">
        <f>(N33-M33)/J42</f>
        <v>1.7114219264322328E-4</v>
      </c>
    </row>
    <row r="34" spans="2:15" ht="24">
      <c r="B34" s="5">
        <v>3</v>
      </c>
      <c r="C34" s="1" t="s">
        <v>63</v>
      </c>
      <c r="D34" s="1">
        <v>4.99</v>
      </c>
      <c r="E34" s="6">
        <v>152024.557</v>
      </c>
      <c r="G34" s="5">
        <v>3</v>
      </c>
      <c r="H34" s="1" t="s">
        <v>63</v>
      </c>
      <c r="I34" s="1">
        <v>4.97</v>
      </c>
      <c r="J34" s="6">
        <v>154858.4455</v>
      </c>
      <c r="L34" s="1" t="s">
        <v>63</v>
      </c>
      <c r="M34">
        <f>(E43-E34)</f>
        <v>8512.5965999999898</v>
      </c>
      <c r="N34">
        <f>(J43-J34)</f>
        <v>8503.7768999999971</v>
      </c>
      <c r="O34">
        <f>(N34-M34)/J43</f>
        <v>-5.3988614199905351E-5</v>
      </c>
    </row>
    <row r="35" spans="2:15" ht="24">
      <c r="B35" s="5">
        <v>4</v>
      </c>
      <c r="C35" s="1" t="s">
        <v>64</v>
      </c>
      <c r="D35" s="1">
        <v>7.96</v>
      </c>
      <c r="E35" s="6">
        <v>242164.64629999999</v>
      </c>
      <c r="G35" s="5">
        <v>4</v>
      </c>
      <c r="H35" s="1" t="s">
        <v>64</v>
      </c>
      <c r="I35" s="1">
        <v>7.93</v>
      </c>
      <c r="J35" s="6">
        <v>246977.66589999999</v>
      </c>
      <c r="L35" s="1" t="s">
        <v>64</v>
      </c>
      <c r="M35">
        <f>(E44-E35)</f>
        <v>17312.376600000018</v>
      </c>
      <c r="N35">
        <f>(J44-J35)</f>
        <v>17699.341600000014</v>
      </c>
      <c r="O35">
        <f>(N35-M35)/J44</f>
        <v>1.4620272597724473E-3</v>
      </c>
    </row>
    <row r="36" spans="2:15" ht="24">
      <c r="B36" s="5">
        <v>5</v>
      </c>
      <c r="C36" s="1" t="s">
        <v>71</v>
      </c>
      <c r="D36" s="1">
        <v>1.1599999999999999</v>
      </c>
      <c r="E36" s="6">
        <v>35374.2379</v>
      </c>
      <c r="G36" s="5">
        <v>5</v>
      </c>
      <c r="H36" s="1" t="s">
        <v>71</v>
      </c>
      <c r="I36" s="1">
        <v>1.1599999999999999</v>
      </c>
      <c r="J36" s="6">
        <v>36229.637499999997</v>
      </c>
      <c r="L36" s="1" t="s">
        <v>71</v>
      </c>
      <c r="M36">
        <f>(E45-E36)</f>
        <v>2513.1206999999995</v>
      </c>
      <c r="N36">
        <f>(J45-J36)</f>
        <v>2732.1468999999997</v>
      </c>
      <c r="O36">
        <f>(N36-M36)/J45</f>
        <v>5.6215649096400281E-3</v>
      </c>
    </row>
    <row r="37" spans="2:15" ht="24">
      <c r="B37" s="5">
        <v>6</v>
      </c>
      <c r="C37" s="1" t="s">
        <v>65</v>
      </c>
      <c r="D37" s="1">
        <v>2.78</v>
      </c>
      <c r="E37" s="6">
        <v>84722.853099999993</v>
      </c>
      <c r="G37" s="5">
        <v>6</v>
      </c>
      <c r="H37" s="1" t="s">
        <v>65</v>
      </c>
      <c r="I37" s="1">
        <v>2.83</v>
      </c>
      <c r="J37" s="6">
        <v>88239.680600000007</v>
      </c>
      <c r="L37" s="1" t="s">
        <v>65</v>
      </c>
      <c r="M37">
        <f t="shared" ref="M37:M38" si="10">(E46-E37)</f>
        <v>2948.0003000000142</v>
      </c>
      <c r="N37">
        <f t="shared" ref="N37:N38" si="11">(J46-J37)</f>
        <v>3324.1659999999974</v>
      </c>
      <c r="O37">
        <f t="shared" ref="O37:O38" si="12">(N37-M37)/J46</f>
        <v>4.1082339151092759E-3</v>
      </c>
    </row>
    <row r="38" spans="2:15" ht="24">
      <c r="B38" s="7">
        <v>7</v>
      </c>
      <c r="C38" s="8" t="s">
        <v>72</v>
      </c>
      <c r="D38" s="8">
        <v>2.0699999999999998</v>
      </c>
      <c r="E38" s="9">
        <v>63054.881000000001</v>
      </c>
      <c r="G38" s="7">
        <v>7</v>
      </c>
      <c r="H38" s="8" t="s">
        <v>72</v>
      </c>
      <c r="I38" s="8">
        <v>2.0699999999999998</v>
      </c>
      <c r="J38" s="9">
        <v>64418.860399999998</v>
      </c>
      <c r="L38" s="8" t="s">
        <v>72</v>
      </c>
      <c r="M38">
        <f t="shared" si="10"/>
        <v>3923.2227000000057</v>
      </c>
      <c r="N38">
        <f t="shared" si="11"/>
        <v>4093.5404999999955</v>
      </c>
      <c r="O38">
        <f t="shared" si="12"/>
        <v>2.4859411984201798E-3</v>
      </c>
    </row>
    <row r="39" spans="2:15">
      <c r="B39">
        <v>0.5</v>
      </c>
      <c r="C39" s="10" t="s">
        <v>5</v>
      </c>
      <c r="D39" s="10" t="s">
        <v>4</v>
      </c>
      <c r="G39">
        <v>0.5</v>
      </c>
      <c r="H39" s="10" t="s">
        <v>5</v>
      </c>
      <c r="I39" s="10" t="s">
        <v>6</v>
      </c>
    </row>
    <row r="40" spans="2:15">
      <c r="B40" s="2"/>
      <c r="C40" s="3" t="s">
        <v>0</v>
      </c>
      <c r="D40" s="3" t="s">
        <v>1</v>
      </c>
      <c r="E40" s="4" t="s">
        <v>2</v>
      </c>
      <c r="G40" s="2"/>
      <c r="H40" s="3" t="s">
        <v>0</v>
      </c>
      <c r="I40" s="3" t="s">
        <v>1</v>
      </c>
      <c r="J40" s="4" t="s">
        <v>2</v>
      </c>
    </row>
    <row r="41" spans="2:15" ht="24">
      <c r="B41" s="5">
        <v>1</v>
      </c>
      <c r="C41" s="1" t="s">
        <v>61</v>
      </c>
      <c r="D41" s="1">
        <v>0.98</v>
      </c>
      <c r="E41" s="6">
        <v>31838.221399999999</v>
      </c>
      <c r="G41" s="5">
        <v>1</v>
      </c>
      <c r="H41" s="1" t="s">
        <v>61</v>
      </c>
      <c r="I41" s="1">
        <v>0.97</v>
      </c>
      <c r="J41" s="6">
        <v>32268.292300000001</v>
      </c>
    </row>
    <row r="42" spans="2:15" ht="24">
      <c r="B42" s="5">
        <v>2</v>
      </c>
      <c r="C42" s="1" t="s">
        <v>62</v>
      </c>
      <c r="D42" s="1">
        <v>1.1399999999999999</v>
      </c>
      <c r="E42" s="6">
        <v>36897.696499999998</v>
      </c>
      <c r="G42" s="5">
        <v>2</v>
      </c>
      <c r="H42" s="1" t="s">
        <v>62</v>
      </c>
      <c r="I42" s="1">
        <v>1.1299999999999999</v>
      </c>
      <c r="J42" s="6">
        <v>37659.912499999999</v>
      </c>
    </row>
    <row r="43" spans="2:15" ht="24">
      <c r="B43" s="5">
        <v>3</v>
      </c>
      <c r="C43" s="1" t="s">
        <v>63</v>
      </c>
      <c r="D43" s="1">
        <v>4.95</v>
      </c>
      <c r="E43" s="6">
        <v>160537.15359999999</v>
      </c>
      <c r="G43" s="5">
        <v>3</v>
      </c>
      <c r="H43" s="1" t="s">
        <v>63</v>
      </c>
      <c r="I43" s="1">
        <v>4.92</v>
      </c>
      <c r="J43" s="6">
        <v>163362.2224</v>
      </c>
    </row>
    <row r="44" spans="2:15" ht="24">
      <c r="B44" s="5">
        <v>4</v>
      </c>
      <c r="C44" s="1" t="s">
        <v>64</v>
      </c>
      <c r="D44" s="1">
        <v>8</v>
      </c>
      <c r="E44" s="6">
        <v>259477.02290000001</v>
      </c>
      <c r="G44" s="5">
        <v>4</v>
      </c>
      <c r="H44" s="1" t="s">
        <v>64</v>
      </c>
      <c r="I44" s="1">
        <v>7.97</v>
      </c>
      <c r="J44" s="6">
        <v>264677.00750000001</v>
      </c>
    </row>
    <row r="45" spans="2:15" ht="24">
      <c r="B45" s="5">
        <v>5</v>
      </c>
      <c r="C45" s="1" t="s">
        <v>71</v>
      </c>
      <c r="D45" s="1">
        <v>1.17</v>
      </c>
      <c r="E45" s="6">
        <v>37887.3586</v>
      </c>
      <c r="G45" s="5">
        <v>5</v>
      </c>
      <c r="H45" s="1" t="s">
        <v>71</v>
      </c>
      <c r="I45" s="1">
        <v>1.17</v>
      </c>
      <c r="J45" s="6">
        <v>38961.784399999997</v>
      </c>
    </row>
    <row r="46" spans="2:15" ht="24">
      <c r="B46" s="5">
        <v>6</v>
      </c>
      <c r="C46" s="1" t="s">
        <v>65</v>
      </c>
      <c r="D46" s="1">
        <v>2.7</v>
      </c>
      <c r="E46" s="6">
        <v>87670.853400000007</v>
      </c>
      <c r="G46" s="5">
        <v>6</v>
      </c>
      <c r="H46" s="1" t="s">
        <v>65</v>
      </c>
      <c r="I46" s="1">
        <v>2.76</v>
      </c>
      <c r="J46" s="6">
        <v>91563.846600000004</v>
      </c>
    </row>
    <row r="47" spans="2:15" ht="24">
      <c r="B47" s="7">
        <v>7</v>
      </c>
      <c r="C47" s="8" t="s">
        <v>72</v>
      </c>
      <c r="D47" s="8">
        <v>2.06</v>
      </c>
      <c r="E47" s="9">
        <v>66978.103700000007</v>
      </c>
      <c r="G47" s="7">
        <v>7</v>
      </c>
      <c r="H47" s="8" t="s">
        <v>72</v>
      </c>
      <c r="I47" s="8">
        <v>2.06</v>
      </c>
      <c r="J47" s="9">
        <v>68512.400899999993</v>
      </c>
    </row>
    <row r="48" spans="2:15">
      <c r="B48">
        <v>0.75</v>
      </c>
      <c r="C48" s="10" t="s">
        <v>3</v>
      </c>
      <c r="D48" s="10" t="s">
        <v>4</v>
      </c>
      <c r="G48">
        <v>0.75</v>
      </c>
      <c r="H48" s="10" t="s">
        <v>3</v>
      </c>
      <c r="I48" s="10" t="s">
        <v>6</v>
      </c>
    </row>
    <row r="49" spans="2:15">
      <c r="B49" s="2"/>
      <c r="C49" s="3" t="s">
        <v>0</v>
      </c>
      <c r="D49" s="3" t="s">
        <v>1</v>
      </c>
      <c r="E49" s="4" t="s">
        <v>2</v>
      </c>
      <c r="G49" s="2"/>
      <c r="H49" s="3" t="s">
        <v>0</v>
      </c>
      <c r="I49" s="3" t="s">
        <v>1</v>
      </c>
      <c r="J49" s="4" t="s">
        <v>2</v>
      </c>
      <c r="L49" s="14" t="s">
        <v>37</v>
      </c>
      <c r="M49" t="s">
        <v>4</v>
      </c>
      <c r="N49" t="s">
        <v>6</v>
      </c>
      <c r="O49" t="s">
        <v>36</v>
      </c>
    </row>
    <row r="50" spans="2:15" ht="24">
      <c r="B50" s="5">
        <v>1</v>
      </c>
      <c r="C50" s="1" t="s">
        <v>61</v>
      </c>
      <c r="D50" s="1">
        <v>0.93</v>
      </c>
      <c r="E50" s="6">
        <v>27624.874500000002</v>
      </c>
      <c r="G50" s="5">
        <v>1</v>
      </c>
      <c r="H50" s="1" t="s">
        <v>61</v>
      </c>
      <c r="I50" s="1">
        <v>0.92</v>
      </c>
      <c r="J50" s="6">
        <v>27957.920600000001</v>
      </c>
      <c r="L50" s="1" t="s">
        <v>61</v>
      </c>
      <c r="M50">
        <f>(E59-E50)</f>
        <v>4218.1151999999965</v>
      </c>
      <c r="N50">
        <f>(J59-J50)</f>
        <v>4343.6469999999972</v>
      </c>
      <c r="O50">
        <f>(N50-M50)/J59</f>
        <v>3.8862448273253667E-3</v>
      </c>
    </row>
    <row r="51" spans="2:15" ht="24">
      <c r="B51" s="5">
        <v>2</v>
      </c>
      <c r="C51" s="1" t="s">
        <v>62</v>
      </c>
      <c r="D51" s="1">
        <v>1.1100000000000001</v>
      </c>
      <c r="E51" s="6">
        <v>32969.023699999998</v>
      </c>
      <c r="G51" s="5">
        <v>2</v>
      </c>
      <c r="H51" s="1" t="s">
        <v>62</v>
      </c>
      <c r="I51" s="1">
        <v>1.1000000000000001</v>
      </c>
      <c r="J51" s="6">
        <v>33644.539400000001</v>
      </c>
      <c r="L51" s="1" t="s">
        <v>62</v>
      </c>
      <c r="M51">
        <f>(E60-E51)</f>
        <v>3834.3709999999992</v>
      </c>
      <c r="N51">
        <f>(J60-J51)</f>
        <v>3952.2374999999956</v>
      </c>
      <c r="O51">
        <f>(N51-M51)/J60</f>
        <v>3.1350160763380878E-3</v>
      </c>
    </row>
    <row r="52" spans="2:15" ht="24">
      <c r="B52" s="5">
        <v>3</v>
      </c>
      <c r="C52" s="1" t="s">
        <v>63</v>
      </c>
      <c r="D52" s="1">
        <v>5.04</v>
      </c>
      <c r="E52" s="6">
        <v>150178.0068</v>
      </c>
      <c r="G52" s="5">
        <v>3</v>
      </c>
      <c r="H52" s="1" t="s">
        <v>63</v>
      </c>
      <c r="I52" s="1">
        <v>5.01</v>
      </c>
      <c r="J52" s="6">
        <v>152710.853</v>
      </c>
      <c r="L52" s="1" t="s">
        <v>63</v>
      </c>
      <c r="M52">
        <f>(E61-E52)</f>
        <v>10638.956199999986</v>
      </c>
      <c r="N52">
        <f>(J61-J52)</f>
        <v>11007.909500000009</v>
      </c>
      <c r="O52">
        <f>(N52-M52)/J61</f>
        <v>2.2535798241207867E-3</v>
      </c>
    </row>
    <row r="53" spans="2:15" ht="24">
      <c r="B53" s="5">
        <v>4</v>
      </c>
      <c r="C53" s="1" t="s">
        <v>64</v>
      </c>
      <c r="D53" s="1">
        <v>7.92</v>
      </c>
      <c r="E53" s="6">
        <v>236096.73190000001</v>
      </c>
      <c r="G53" s="5">
        <v>4</v>
      </c>
      <c r="H53" s="1" t="s">
        <v>64</v>
      </c>
      <c r="I53" s="1">
        <v>7.9</v>
      </c>
      <c r="J53" s="6">
        <v>240816.14920000001</v>
      </c>
      <c r="L53" s="1" t="s">
        <v>64</v>
      </c>
      <c r="M53">
        <f>(E62-E53)</f>
        <v>23728.071499999991</v>
      </c>
      <c r="N53">
        <f>(J62-J53)</f>
        <v>24315.711199999991</v>
      </c>
      <c r="O53">
        <f>(N53-M53)/J62</f>
        <v>2.2164054486452046E-3</v>
      </c>
    </row>
    <row r="54" spans="2:15" ht="24">
      <c r="B54" s="5">
        <v>5</v>
      </c>
      <c r="C54" s="1" t="s">
        <v>71</v>
      </c>
      <c r="D54" s="1">
        <v>1.1499999999999999</v>
      </c>
      <c r="E54" s="6">
        <v>34355.553200000002</v>
      </c>
      <c r="G54" s="5">
        <v>5</v>
      </c>
      <c r="H54" s="1" t="s">
        <v>71</v>
      </c>
      <c r="I54" s="1">
        <v>1.1599999999999999</v>
      </c>
      <c r="J54" s="6">
        <v>35305.593500000003</v>
      </c>
      <c r="L54" s="1" t="s">
        <v>71</v>
      </c>
      <c r="M54">
        <f>(E63-E54)</f>
        <v>3532.3133999999991</v>
      </c>
      <c r="N54">
        <f>(J63-J54)</f>
        <v>3617.7065999999977</v>
      </c>
      <c r="O54">
        <f>(N54-M54)/J63</f>
        <v>2.1938838634085554E-3</v>
      </c>
    </row>
    <row r="55" spans="2:15" ht="24">
      <c r="B55" s="5">
        <v>6</v>
      </c>
      <c r="C55" s="1" t="s">
        <v>65</v>
      </c>
      <c r="D55" s="1">
        <v>2.8</v>
      </c>
      <c r="E55" s="6">
        <v>83558.061799999996</v>
      </c>
      <c r="G55" s="5">
        <v>6</v>
      </c>
      <c r="H55" s="1" t="s">
        <v>65</v>
      </c>
      <c r="I55" s="1">
        <v>2.85</v>
      </c>
      <c r="J55" s="6">
        <v>86859.020699999994</v>
      </c>
      <c r="L55" s="1" t="s">
        <v>65</v>
      </c>
      <c r="M55">
        <f t="shared" ref="M55:M56" si="13">(E64-E55)</f>
        <v>4186.2686000000103</v>
      </c>
      <c r="N55">
        <f t="shared" ref="N55:N56" si="14">(J64-J55)</f>
        <v>4695.0241999999998</v>
      </c>
      <c r="O55">
        <f t="shared" ref="O55:O56" si="15">(N55-M55)/J64</f>
        <v>5.5568882899240373E-3</v>
      </c>
    </row>
    <row r="56" spans="2:15" ht="24">
      <c r="B56" s="7">
        <v>7</v>
      </c>
      <c r="C56" s="8" t="s">
        <v>72</v>
      </c>
      <c r="D56" s="8">
        <v>2.06</v>
      </c>
      <c r="E56" s="9">
        <v>61353.0478</v>
      </c>
      <c r="G56" s="7">
        <v>7</v>
      </c>
      <c r="H56" s="8" t="s">
        <v>72</v>
      </c>
      <c r="I56" s="8">
        <v>2.06</v>
      </c>
      <c r="J56" s="9">
        <v>62763.5049</v>
      </c>
      <c r="L56" s="8" t="s">
        <v>72</v>
      </c>
      <c r="M56">
        <f t="shared" si="13"/>
        <v>5646.4904999999999</v>
      </c>
      <c r="N56">
        <f t="shared" si="14"/>
        <v>5720.2397000000055</v>
      </c>
      <c r="O56">
        <f t="shared" si="15"/>
        <v>1.0768862075337751E-3</v>
      </c>
    </row>
    <row r="57" spans="2:15">
      <c r="B57">
        <v>0.75</v>
      </c>
      <c r="C57" s="10" t="s">
        <v>5</v>
      </c>
      <c r="D57" s="10" t="s">
        <v>4</v>
      </c>
      <c r="G57">
        <v>0.75</v>
      </c>
      <c r="H57" s="10" t="s">
        <v>5</v>
      </c>
      <c r="I57" s="10" t="s">
        <v>6</v>
      </c>
    </row>
    <row r="58" spans="2:15">
      <c r="B58" s="2"/>
      <c r="C58" s="3" t="s">
        <v>0</v>
      </c>
      <c r="D58" s="3" t="s">
        <v>1</v>
      </c>
      <c r="E58" s="4" t="s">
        <v>2</v>
      </c>
      <c r="G58" s="2"/>
      <c r="H58" s="3" t="s">
        <v>0</v>
      </c>
      <c r="I58" s="3" t="s">
        <v>1</v>
      </c>
      <c r="J58" s="4" t="s">
        <v>2</v>
      </c>
    </row>
    <row r="59" spans="2:15" ht="24">
      <c r="B59" s="5">
        <v>1</v>
      </c>
      <c r="C59" s="1" t="s">
        <v>61</v>
      </c>
      <c r="D59" s="1">
        <v>0.98</v>
      </c>
      <c r="E59" s="6">
        <v>31842.989699999998</v>
      </c>
      <c r="G59" s="5">
        <v>1</v>
      </c>
      <c r="H59" s="1" t="s">
        <v>61</v>
      </c>
      <c r="I59" s="1">
        <v>0.97</v>
      </c>
      <c r="J59" s="6">
        <v>32301.567599999998</v>
      </c>
    </row>
    <row r="60" spans="2:15" ht="24">
      <c r="B60" s="5">
        <v>2</v>
      </c>
      <c r="C60" s="1" t="s">
        <v>62</v>
      </c>
      <c r="D60" s="1">
        <v>1.1299999999999999</v>
      </c>
      <c r="E60" s="6">
        <v>36803.394699999997</v>
      </c>
      <c r="G60" s="5">
        <v>2</v>
      </c>
      <c r="H60" s="1" t="s">
        <v>62</v>
      </c>
      <c r="I60" s="1">
        <v>1.1299999999999999</v>
      </c>
      <c r="J60" s="6">
        <v>37596.776899999997</v>
      </c>
    </row>
    <row r="61" spans="2:15" ht="24">
      <c r="B61" s="5">
        <v>3</v>
      </c>
      <c r="C61" s="1" t="s">
        <v>63</v>
      </c>
      <c r="D61" s="1">
        <v>4.95</v>
      </c>
      <c r="E61" s="6">
        <v>160816.96299999999</v>
      </c>
      <c r="G61" s="5">
        <v>3</v>
      </c>
      <c r="H61" s="1" t="s">
        <v>63</v>
      </c>
      <c r="I61" s="1">
        <v>4.93</v>
      </c>
      <c r="J61" s="6">
        <v>163718.76250000001</v>
      </c>
    </row>
    <row r="62" spans="2:15" ht="24">
      <c r="B62" s="5">
        <v>4</v>
      </c>
      <c r="C62" s="1" t="s">
        <v>64</v>
      </c>
      <c r="D62" s="1">
        <v>8</v>
      </c>
      <c r="E62" s="6">
        <v>259824.8034</v>
      </c>
      <c r="G62" s="5">
        <v>4</v>
      </c>
      <c r="H62" s="1" t="s">
        <v>64</v>
      </c>
      <c r="I62" s="1">
        <v>7.98</v>
      </c>
      <c r="J62" s="6">
        <v>265131.86040000001</v>
      </c>
    </row>
    <row r="63" spans="2:15" ht="24">
      <c r="B63" s="5">
        <v>5</v>
      </c>
      <c r="C63" s="1" t="s">
        <v>71</v>
      </c>
      <c r="D63" s="1">
        <v>1.17</v>
      </c>
      <c r="E63" s="6">
        <v>37887.866600000001</v>
      </c>
      <c r="G63" s="5">
        <v>5</v>
      </c>
      <c r="H63" s="1" t="s">
        <v>71</v>
      </c>
      <c r="I63" s="1">
        <v>1.17</v>
      </c>
      <c r="J63" s="6">
        <v>38923.3001</v>
      </c>
    </row>
    <row r="64" spans="2:15" ht="24">
      <c r="B64" s="5">
        <v>6</v>
      </c>
      <c r="C64" s="1" t="s">
        <v>65</v>
      </c>
      <c r="D64" s="1">
        <v>2.7</v>
      </c>
      <c r="E64" s="6">
        <v>87744.330400000006</v>
      </c>
      <c r="G64" s="5">
        <v>6</v>
      </c>
      <c r="H64" s="1" t="s">
        <v>65</v>
      </c>
      <c r="I64" s="1">
        <v>2.76</v>
      </c>
      <c r="J64" s="6">
        <v>91554.044899999994</v>
      </c>
    </row>
    <row r="65" spans="2:15" ht="24">
      <c r="B65" s="7">
        <v>7</v>
      </c>
      <c r="C65" s="8" t="s">
        <v>72</v>
      </c>
      <c r="D65" s="8">
        <v>2.06</v>
      </c>
      <c r="E65" s="9">
        <v>66999.5383</v>
      </c>
      <c r="G65" s="7">
        <v>7</v>
      </c>
      <c r="H65" s="8" t="s">
        <v>72</v>
      </c>
      <c r="I65" s="8">
        <v>2.06</v>
      </c>
      <c r="J65" s="9">
        <v>68483.744600000005</v>
      </c>
    </row>
    <row r="66" spans="2:15">
      <c r="B66">
        <v>1</v>
      </c>
      <c r="C66" s="10" t="s">
        <v>3</v>
      </c>
      <c r="D66" s="10" t="s">
        <v>4</v>
      </c>
      <c r="G66">
        <v>1</v>
      </c>
      <c r="H66" s="10" t="s">
        <v>3</v>
      </c>
      <c r="I66" s="10" t="s">
        <v>6</v>
      </c>
    </row>
    <row r="67" spans="2:15">
      <c r="B67" s="2"/>
      <c r="C67" s="3" t="s">
        <v>0</v>
      </c>
      <c r="D67" s="3" t="s">
        <v>1</v>
      </c>
      <c r="E67" s="4" t="s">
        <v>2</v>
      </c>
      <c r="G67" s="2"/>
      <c r="H67" s="3" t="s">
        <v>0</v>
      </c>
      <c r="I67" s="3" t="s">
        <v>1</v>
      </c>
      <c r="J67" s="4" t="s">
        <v>2</v>
      </c>
      <c r="L67" s="14" t="s">
        <v>37</v>
      </c>
      <c r="M67" t="s">
        <v>4</v>
      </c>
      <c r="N67" t="s">
        <v>6</v>
      </c>
      <c r="O67" t="s">
        <v>36</v>
      </c>
    </row>
    <row r="68" spans="2:15" ht="24">
      <c r="B68" s="5">
        <v>1</v>
      </c>
      <c r="C68" s="1" t="s">
        <v>61</v>
      </c>
      <c r="D68" s="1">
        <v>0.93</v>
      </c>
      <c r="E68" s="6">
        <v>27222.463299999999</v>
      </c>
      <c r="G68" s="5">
        <v>1</v>
      </c>
      <c r="H68" s="1" t="s">
        <v>61</v>
      </c>
      <c r="I68" s="1">
        <v>0.92</v>
      </c>
      <c r="J68" s="6">
        <v>27614.174800000001</v>
      </c>
      <c r="L68" s="1" t="s">
        <v>61</v>
      </c>
      <c r="M68">
        <f>(E77-E68)</f>
        <v>4549.256400000002</v>
      </c>
      <c r="N68">
        <f>(J77-J68)</f>
        <v>4662.4105999999992</v>
      </c>
      <c r="O68">
        <f>(N68-M68)/J77</f>
        <v>3.5057673727778285E-3</v>
      </c>
    </row>
    <row r="69" spans="2:15" ht="24">
      <c r="B69" s="5">
        <v>2</v>
      </c>
      <c r="C69" s="1" t="s">
        <v>62</v>
      </c>
      <c r="D69" s="1">
        <v>1.1100000000000001</v>
      </c>
      <c r="E69" s="6">
        <v>32510.724099999999</v>
      </c>
      <c r="G69" s="5">
        <v>2</v>
      </c>
      <c r="H69" s="1" t="s">
        <v>62</v>
      </c>
      <c r="I69" s="1">
        <v>1.1100000000000001</v>
      </c>
      <c r="J69" s="6">
        <v>33188.381099999999</v>
      </c>
      <c r="L69" s="1" t="s">
        <v>62</v>
      </c>
      <c r="M69">
        <f>(E78-E69)</f>
        <v>4215.2862000000023</v>
      </c>
      <c r="N69">
        <f>(J78-J69)</f>
        <v>4353.8271000000022</v>
      </c>
      <c r="O69">
        <f>(N69-M69)/J78</f>
        <v>3.6902704087608774E-3</v>
      </c>
    </row>
    <row r="70" spans="2:15" ht="24">
      <c r="B70" s="5">
        <v>3</v>
      </c>
      <c r="C70" s="1" t="s">
        <v>63</v>
      </c>
      <c r="D70" s="1">
        <v>5.07</v>
      </c>
      <c r="E70" s="6">
        <v>148758.83590000001</v>
      </c>
      <c r="G70" s="5">
        <v>3</v>
      </c>
      <c r="H70" s="1" t="s">
        <v>63</v>
      </c>
      <c r="I70" s="1">
        <v>5.05</v>
      </c>
      <c r="J70" s="6">
        <v>151389.45060000001</v>
      </c>
      <c r="L70" s="1" t="s">
        <v>63</v>
      </c>
      <c r="M70">
        <f>(E79-E70)</f>
        <v>12114.454999999987</v>
      </c>
      <c r="N70">
        <f>(J79-J70)</f>
        <v>12435.289099999995</v>
      </c>
      <c r="O70">
        <f>(N70-M70)/J79</f>
        <v>1.9583983505026578E-3</v>
      </c>
    </row>
    <row r="71" spans="2:15" ht="24">
      <c r="B71" s="5">
        <v>4</v>
      </c>
      <c r="C71" s="1" t="s">
        <v>64</v>
      </c>
      <c r="D71" s="1">
        <v>7.88</v>
      </c>
      <c r="E71" s="6">
        <v>230954.39939999999</v>
      </c>
      <c r="G71" s="5">
        <v>4</v>
      </c>
      <c r="H71" s="1" t="s">
        <v>64</v>
      </c>
      <c r="I71" s="1">
        <v>7.86</v>
      </c>
      <c r="J71" s="6">
        <v>235677.52059999999</v>
      </c>
      <c r="L71" s="1" t="s">
        <v>64</v>
      </c>
      <c r="M71">
        <f>(E80-E71)</f>
        <v>29266.708100000018</v>
      </c>
      <c r="N71">
        <f>(J80-J71)</f>
        <v>29895.162799999991</v>
      </c>
      <c r="O71">
        <f>(N71-M71)/J80</f>
        <v>2.3664131866055205E-3</v>
      </c>
    </row>
    <row r="72" spans="2:15" ht="24">
      <c r="B72" s="5">
        <v>5</v>
      </c>
      <c r="C72" s="1" t="s">
        <v>71</v>
      </c>
      <c r="D72" s="1">
        <v>1.1499999999999999</v>
      </c>
      <c r="E72" s="6">
        <v>33591.153700000003</v>
      </c>
      <c r="G72" s="5">
        <v>5</v>
      </c>
      <c r="H72" s="1" t="s">
        <v>71</v>
      </c>
      <c r="I72" s="1">
        <v>1.1499999999999999</v>
      </c>
      <c r="J72" s="6">
        <v>34487.104800000001</v>
      </c>
      <c r="L72" s="1" t="s">
        <v>71</v>
      </c>
      <c r="M72">
        <f>(E81-E72)</f>
        <v>4359.7694999999949</v>
      </c>
      <c r="N72">
        <f>(J81-J72)</f>
        <v>4548.809699999998</v>
      </c>
      <c r="O72">
        <f>(N72-M72)/J81</f>
        <v>4.8427250244131746E-3</v>
      </c>
    </row>
    <row r="73" spans="2:15" ht="24">
      <c r="B73" s="5">
        <v>6</v>
      </c>
      <c r="C73" s="1" t="s">
        <v>65</v>
      </c>
      <c r="D73" s="1">
        <v>2.82</v>
      </c>
      <c r="E73" s="6">
        <v>82736.033100000001</v>
      </c>
      <c r="G73" s="5">
        <v>6</v>
      </c>
      <c r="H73" s="1" t="s">
        <v>65</v>
      </c>
      <c r="I73" s="1">
        <v>2.86</v>
      </c>
      <c r="J73" s="6">
        <v>85826.513399999996</v>
      </c>
      <c r="L73" s="1" t="s">
        <v>65</v>
      </c>
      <c r="M73">
        <f t="shared" ref="M73:M74" si="16">(E82-E73)</f>
        <v>5130.5246999999945</v>
      </c>
      <c r="N73">
        <f t="shared" ref="N73:N74" si="17">(J82-J73)</f>
        <v>5854.6773000000103</v>
      </c>
      <c r="O73">
        <f t="shared" ref="O73:O74" si="18">(N73-M73)/J82</f>
        <v>7.8985950604589586E-3</v>
      </c>
    </row>
    <row r="74" spans="2:15" ht="24">
      <c r="B74" s="7">
        <v>7</v>
      </c>
      <c r="C74" s="8" t="s">
        <v>72</v>
      </c>
      <c r="D74" s="8">
        <v>2.0499999999999998</v>
      </c>
      <c r="E74" s="9">
        <v>59963.130100000002</v>
      </c>
      <c r="G74" s="7">
        <v>7</v>
      </c>
      <c r="H74" s="8" t="s">
        <v>72</v>
      </c>
      <c r="I74" s="8">
        <v>2.0499999999999998</v>
      </c>
      <c r="J74" s="9">
        <v>61311.6734</v>
      </c>
      <c r="L74" s="8" t="s">
        <v>72</v>
      </c>
      <c r="M74">
        <f t="shared" si="16"/>
        <v>7070.7055999999939</v>
      </c>
      <c r="N74">
        <f t="shared" si="17"/>
        <v>7293.8680000000022</v>
      </c>
      <c r="O74">
        <f t="shared" si="18"/>
        <v>3.252833451147553E-3</v>
      </c>
    </row>
    <row r="75" spans="2:15">
      <c r="B75">
        <v>1</v>
      </c>
      <c r="C75" s="10" t="s">
        <v>5</v>
      </c>
      <c r="D75" s="10" t="s">
        <v>4</v>
      </c>
      <c r="G75">
        <v>1</v>
      </c>
      <c r="H75" s="10" t="s">
        <v>5</v>
      </c>
      <c r="I75" s="10" t="s">
        <v>6</v>
      </c>
    </row>
    <row r="76" spans="2:15">
      <c r="B76" s="2"/>
      <c r="C76" s="3" t="s">
        <v>0</v>
      </c>
      <c r="D76" s="3" t="s">
        <v>1</v>
      </c>
      <c r="E76" s="4" t="s">
        <v>2</v>
      </c>
      <c r="G76" s="2"/>
      <c r="H76" s="3" t="s">
        <v>0</v>
      </c>
      <c r="I76" s="3" t="s">
        <v>1</v>
      </c>
      <c r="J76" s="4" t="s">
        <v>2</v>
      </c>
    </row>
    <row r="77" spans="2:15" ht="24">
      <c r="B77" s="5">
        <v>1</v>
      </c>
      <c r="C77" s="1" t="s">
        <v>61</v>
      </c>
      <c r="D77" s="1">
        <v>0.98</v>
      </c>
      <c r="E77" s="6">
        <v>31771.719700000001</v>
      </c>
      <c r="G77" s="5">
        <v>1</v>
      </c>
      <c r="H77" s="1" t="s">
        <v>61</v>
      </c>
      <c r="I77" s="1">
        <v>0.97</v>
      </c>
      <c r="J77" s="6">
        <v>32276.5854</v>
      </c>
    </row>
    <row r="78" spans="2:15" ht="24">
      <c r="B78" s="5">
        <v>2</v>
      </c>
      <c r="C78" s="1" t="s">
        <v>62</v>
      </c>
      <c r="D78" s="1">
        <v>1.1299999999999999</v>
      </c>
      <c r="E78" s="6">
        <v>36726.010300000002</v>
      </c>
      <c r="G78" s="5">
        <v>2</v>
      </c>
      <c r="H78" s="1" t="s">
        <v>62</v>
      </c>
      <c r="I78" s="1">
        <v>1.1299999999999999</v>
      </c>
      <c r="J78" s="6">
        <v>37542.208200000001</v>
      </c>
    </row>
    <row r="79" spans="2:15" ht="24">
      <c r="B79" s="5">
        <v>3</v>
      </c>
      <c r="C79" s="1" t="s">
        <v>63</v>
      </c>
      <c r="D79" s="1">
        <v>4.95</v>
      </c>
      <c r="E79" s="6">
        <v>160873.29089999999</v>
      </c>
      <c r="G79" s="5">
        <v>3</v>
      </c>
      <c r="H79" s="1" t="s">
        <v>63</v>
      </c>
      <c r="I79" s="1">
        <v>4.93</v>
      </c>
      <c r="J79" s="6">
        <v>163824.73970000001</v>
      </c>
    </row>
    <row r="80" spans="2:15" ht="24">
      <c r="B80" s="5">
        <v>4</v>
      </c>
      <c r="C80" s="1" t="s">
        <v>64</v>
      </c>
      <c r="D80" s="1">
        <v>8.01</v>
      </c>
      <c r="E80" s="6">
        <v>260221.10750000001</v>
      </c>
      <c r="G80" s="5">
        <v>4</v>
      </c>
      <c r="H80" s="1" t="s">
        <v>64</v>
      </c>
      <c r="I80" s="1">
        <v>7.98</v>
      </c>
      <c r="J80" s="6">
        <v>265572.68339999998</v>
      </c>
    </row>
    <row r="81" spans="2:15" ht="24">
      <c r="B81" s="5">
        <v>5</v>
      </c>
      <c r="C81" s="1" t="s">
        <v>71</v>
      </c>
      <c r="D81" s="1">
        <v>1.17</v>
      </c>
      <c r="E81" s="6">
        <v>37950.923199999997</v>
      </c>
      <c r="G81" s="5">
        <v>5</v>
      </c>
      <c r="H81" s="1" t="s">
        <v>71</v>
      </c>
      <c r="I81" s="1">
        <v>1.17</v>
      </c>
      <c r="J81" s="6">
        <v>39035.914499999999</v>
      </c>
    </row>
    <row r="82" spans="2:15" ht="24">
      <c r="B82" s="5">
        <v>6</v>
      </c>
      <c r="C82" s="1" t="s">
        <v>65</v>
      </c>
      <c r="D82" s="1">
        <v>2.7</v>
      </c>
      <c r="E82" s="6">
        <v>87866.557799999995</v>
      </c>
      <c r="G82" s="5">
        <v>6</v>
      </c>
      <c r="H82" s="1" t="s">
        <v>65</v>
      </c>
      <c r="I82" s="1">
        <v>2.76</v>
      </c>
      <c r="J82" s="6">
        <v>91681.190700000006</v>
      </c>
    </row>
    <row r="83" spans="2:15" ht="24">
      <c r="B83" s="7">
        <v>7</v>
      </c>
      <c r="C83" s="8" t="s">
        <v>72</v>
      </c>
      <c r="D83" s="8">
        <v>2.06</v>
      </c>
      <c r="E83" s="9">
        <v>67033.835699999996</v>
      </c>
      <c r="G83" s="7">
        <v>7</v>
      </c>
      <c r="H83" s="8" t="s">
        <v>72</v>
      </c>
      <c r="I83" s="8">
        <v>2.06</v>
      </c>
      <c r="J83" s="9">
        <v>68605.541400000002</v>
      </c>
    </row>
    <row r="84" spans="2:15">
      <c r="B84">
        <v>1.25</v>
      </c>
      <c r="C84" s="10" t="s">
        <v>3</v>
      </c>
      <c r="D84" s="10" t="s">
        <v>4</v>
      </c>
      <c r="G84">
        <v>1.25</v>
      </c>
      <c r="H84" s="10" t="s">
        <v>3</v>
      </c>
      <c r="I84" s="10" t="s">
        <v>6</v>
      </c>
    </row>
    <row r="85" spans="2:15">
      <c r="B85" s="2"/>
      <c r="C85" s="3" t="s">
        <v>0</v>
      </c>
      <c r="D85" s="3" t="s">
        <v>1</v>
      </c>
      <c r="E85" s="4" t="s">
        <v>2</v>
      </c>
      <c r="G85" s="2"/>
      <c r="H85" s="3" t="s">
        <v>0</v>
      </c>
      <c r="I85" s="3" t="s">
        <v>1</v>
      </c>
      <c r="J85" s="4" t="s">
        <v>2</v>
      </c>
      <c r="L85" s="14" t="s">
        <v>37</v>
      </c>
      <c r="M85" t="s">
        <v>4</v>
      </c>
      <c r="N85" t="s">
        <v>6</v>
      </c>
      <c r="O85" t="s">
        <v>36</v>
      </c>
    </row>
    <row r="86" spans="2:15" ht="24">
      <c r="B86" s="5">
        <v>1</v>
      </c>
      <c r="C86" s="1" t="s">
        <v>61</v>
      </c>
      <c r="D86" s="1">
        <v>0.93</v>
      </c>
      <c r="E86" s="6">
        <v>26986.3501</v>
      </c>
      <c r="G86" s="5">
        <v>1</v>
      </c>
      <c r="H86" s="1" t="s">
        <v>61</v>
      </c>
      <c r="I86" s="1">
        <v>0.92</v>
      </c>
      <c r="J86" s="6">
        <v>27332.343099999998</v>
      </c>
      <c r="L86" s="1" t="s">
        <v>61</v>
      </c>
      <c r="M86">
        <f>(E95-E86)</f>
        <v>4758.2911999999997</v>
      </c>
      <c r="N86">
        <f>(J95-J86)</f>
        <v>4967.5751000000018</v>
      </c>
      <c r="O86">
        <f>(N86-M86)/J95</f>
        <v>6.4793941180941493E-3</v>
      </c>
    </row>
    <row r="87" spans="2:15" ht="24">
      <c r="B87" s="5">
        <v>2</v>
      </c>
      <c r="C87" s="1" t="s">
        <v>62</v>
      </c>
      <c r="D87" s="1">
        <v>1.1100000000000001</v>
      </c>
      <c r="E87" s="6">
        <v>32188.145799999998</v>
      </c>
      <c r="G87" s="5">
        <v>2</v>
      </c>
      <c r="H87" s="1" t="s">
        <v>62</v>
      </c>
      <c r="I87" s="1">
        <v>1.1100000000000001</v>
      </c>
      <c r="J87" s="6">
        <v>32870.743900000001</v>
      </c>
      <c r="L87" s="1" t="s">
        <v>62</v>
      </c>
      <c r="M87">
        <f>(E96-E87)</f>
        <v>4460.9806000000026</v>
      </c>
      <c r="N87">
        <f>(J96-J87)</f>
        <v>4657.2275000000009</v>
      </c>
      <c r="O87">
        <f>(N87-M87)/J96</f>
        <v>5.2293500735293742E-3</v>
      </c>
    </row>
    <row r="88" spans="2:15" ht="24">
      <c r="B88" s="5">
        <v>3</v>
      </c>
      <c r="C88" s="1" t="s">
        <v>63</v>
      </c>
      <c r="D88" s="1">
        <v>5.1100000000000003</v>
      </c>
      <c r="E88" s="6">
        <v>147780.88889999999</v>
      </c>
      <c r="G88" s="5">
        <v>3</v>
      </c>
      <c r="H88" s="1" t="s">
        <v>63</v>
      </c>
      <c r="I88" s="1">
        <v>5.08</v>
      </c>
      <c r="J88" s="6">
        <v>150289.11429999999</v>
      </c>
      <c r="L88" s="1" t="s">
        <v>63</v>
      </c>
      <c r="M88">
        <f>(E97-E88)</f>
        <v>13298.510399999999</v>
      </c>
      <c r="N88">
        <f>(J97-J88)</f>
        <v>13673.729100000026</v>
      </c>
      <c r="O88">
        <f>(N88-M88)/J97</f>
        <v>2.2884373814172749E-3</v>
      </c>
    </row>
    <row r="89" spans="2:15" ht="24">
      <c r="B89" s="5">
        <v>4</v>
      </c>
      <c r="C89" s="1" t="s">
        <v>64</v>
      </c>
      <c r="D89" s="1">
        <v>7.83</v>
      </c>
      <c r="E89" s="6">
        <v>226593.59899999999</v>
      </c>
      <c r="G89" s="5">
        <v>4</v>
      </c>
      <c r="H89" s="1" t="s">
        <v>64</v>
      </c>
      <c r="I89" s="1">
        <v>7.82</v>
      </c>
      <c r="J89" s="6">
        <v>231236.247</v>
      </c>
      <c r="L89" s="1" t="s">
        <v>64</v>
      </c>
      <c r="M89">
        <f>(E98-E89)</f>
        <v>34047.251100000023</v>
      </c>
      <c r="N89">
        <f>(J98-J89)</f>
        <v>34425.282199999987</v>
      </c>
      <c r="O89">
        <f>(N89-M89)/J98</f>
        <v>1.4229802152323219E-3</v>
      </c>
    </row>
    <row r="90" spans="2:15" ht="24">
      <c r="B90" s="5">
        <v>5</v>
      </c>
      <c r="C90" s="1" t="s">
        <v>71</v>
      </c>
      <c r="D90" s="1">
        <v>1.1399999999999999</v>
      </c>
      <c r="E90" s="6">
        <v>32944.3416</v>
      </c>
      <c r="G90" s="5">
        <v>5</v>
      </c>
      <c r="H90" s="1" t="s">
        <v>71</v>
      </c>
      <c r="I90" s="1">
        <v>1.1499999999999999</v>
      </c>
      <c r="J90" s="6">
        <v>33886.205499999996</v>
      </c>
      <c r="L90" s="1" t="s">
        <v>71</v>
      </c>
      <c r="M90">
        <f>(E99-E90)</f>
        <v>5082.6002000000008</v>
      </c>
      <c r="N90">
        <f>(J99-J90)</f>
        <v>5030.7553000000044</v>
      </c>
      <c r="O90">
        <f>(N90-M90)/J99</f>
        <v>-1.3321929291044848E-3</v>
      </c>
    </row>
    <row r="91" spans="2:15" ht="24">
      <c r="B91" s="5">
        <v>6</v>
      </c>
      <c r="C91" s="1" t="s">
        <v>65</v>
      </c>
      <c r="D91" s="1">
        <v>2.84</v>
      </c>
      <c r="E91" s="6">
        <v>82139.214999999997</v>
      </c>
      <c r="G91" s="5">
        <v>6</v>
      </c>
      <c r="H91" s="1" t="s">
        <v>65</v>
      </c>
      <c r="I91" s="1">
        <v>2.88</v>
      </c>
      <c r="J91" s="6">
        <v>85063.295499999993</v>
      </c>
      <c r="L91" s="1" t="s">
        <v>65</v>
      </c>
      <c r="M91">
        <f t="shared" ref="M91:M92" si="19">(E100-E91)</f>
        <v>5851.8205000000016</v>
      </c>
      <c r="N91">
        <f t="shared" ref="N91:N92" si="20">(J100-J91)</f>
        <v>6568.9824000000081</v>
      </c>
      <c r="O91">
        <f t="shared" ref="O91:O92" si="21">(N91-M91)/J100</f>
        <v>7.8265204842190919E-3</v>
      </c>
    </row>
    <row r="92" spans="2:15" ht="24">
      <c r="B92" s="7">
        <v>7</v>
      </c>
      <c r="C92" s="8" t="s">
        <v>72</v>
      </c>
      <c r="D92" s="8">
        <v>2.0299999999999998</v>
      </c>
      <c r="E92" s="9">
        <v>58804.7808</v>
      </c>
      <c r="G92" s="7">
        <v>7</v>
      </c>
      <c r="H92" s="8" t="s">
        <v>72</v>
      </c>
      <c r="I92" s="8">
        <v>2.04</v>
      </c>
      <c r="J92" s="9">
        <v>60206.314400000003</v>
      </c>
      <c r="L92" s="8" t="s">
        <v>72</v>
      </c>
      <c r="M92">
        <f t="shared" si="19"/>
        <v>8283.677499999998</v>
      </c>
      <c r="N92">
        <f t="shared" si="20"/>
        <v>8299.2007999999914</v>
      </c>
      <c r="O92">
        <f t="shared" si="21"/>
        <v>2.2659927386391615E-4</v>
      </c>
    </row>
    <row r="93" spans="2:15">
      <c r="B93">
        <v>1.25</v>
      </c>
      <c r="C93" s="10" t="s">
        <v>5</v>
      </c>
      <c r="D93" s="10" t="s">
        <v>4</v>
      </c>
      <c r="G93">
        <v>1.25</v>
      </c>
      <c r="H93" s="10" t="s">
        <v>5</v>
      </c>
      <c r="I93" s="10" t="s">
        <v>6</v>
      </c>
    </row>
    <row r="94" spans="2:15">
      <c r="B94" s="2"/>
      <c r="C94" s="3" t="s">
        <v>0</v>
      </c>
      <c r="D94" s="3" t="s">
        <v>1</v>
      </c>
      <c r="E94" s="4" t="s">
        <v>2</v>
      </c>
      <c r="G94" s="2"/>
      <c r="H94" s="3" t="s">
        <v>0</v>
      </c>
      <c r="I94" s="3" t="s">
        <v>1</v>
      </c>
      <c r="J94" s="4" t="s">
        <v>2</v>
      </c>
    </row>
    <row r="95" spans="2:15" ht="24">
      <c r="B95" s="5">
        <v>1</v>
      </c>
      <c r="C95" s="1" t="s">
        <v>61</v>
      </c>
      <c r="D95" s="1">
        <v>0.98</v>
      </c>
      <c r="E95" s="6">
        <v>31744.641299999999</v>
      </c>
      <c r="G95" s="5">
        <v>1</v>
      </c>
      <c r="H95" s="1" t="s">
        <v>61</v>
      </c>
      <c r="I95" s="1">
        <v>0.97</v>
      </c>
      <c r="J95" s="6">
        <v>32299.9182</v>
      </c>
    </row>
    <row r="96" spans="2:15" ht="24">
      <c r="B96" s="5">
        <v>2</v>
      </c>
      <c r="C96" s="1" t="s">
        <v>62</v>
      </c>
      <c r="D96" s="1">
        <v>1.1299999999999999</v>
      </c>
      <c r="E96" s="6">
        <v>36649.126400000001</v>
      </c>
      <c r="G96" s="5">
        <v>2</v>
      </c>
      <c r="H96" s="1" t="s">
        <v>62</v>
      </c>
      <c r="I96" s="1">
        <v>1.1299999999999999</v>
      </c>
      <c r="J96" s="6">
        <v>37527.971400000002</v>
      </c>
    </row>
    <row r="97" spans="2:15" ht="24">
      <c r="B97" s="5">
        <v>3</v>
      </c>
      <c r="C97" s="1" t="s">
        <v>63</v>
      </c>
      <c r="D97" s="1">
        <v>4.95</v>
      </c>
      <c r="E97" s="6">
        <v>161079.39929999999</v>
      </c>
      <c r="G97" s="5">
        <v>3</v>
      </c>
      <c r="H97" s="1" t="s">
        <v>63</v>
      </c>
      <c r="I97" s="1">
        <v>4.93</v>
      </c>
      <c r="J97" s="6">
        <v>163962.84340000001</v>
      </c>
    </row>
    <row r="98" spans="2:15" ht="24">
      <c r="B98" s="5">
        <v>4</v>
      </c>
      <c r="C98" s="1" t="s">
        <v>64</v>
      </c>
      <c r="D98" s="1">
        <v>8.01</v>
      </c>
      <c r="E98" s="6">
        <v>260640.85010000001</v>
      </c>
      <c r="G98" s="5">
        <v>4</v>
      </c>
      <c r="H98" s="1" t="s">
        <v>64</v>
      </c>
      <c r="I98" s="1">
        <v>7.99</v>
      </c>
      <c r="J98" s="6">
        <v>265661.52919999999</v>
      </c>
    </row>
    <row r="99" spans="2:15" ht="24">
      <c r="B99" s="5">
        <v>5</v>
      </c>
      <c r="C99" s="1" t="s">
        <v>71</v>
      </c>
      <c r="D99" s="1">
        <v>1.17</v>
      </c>
      <c r="E99" s="6">
        <v>38026.941800000001</v>
      </c>
      <c r="G99" s="5">
        <v>5</v>
      </c>
      <c r="H99" s="1" t="s">
        <v>71</v>
      </c>
      <c r="I99" s="1">
        <v>1.17</v>
      </c>
      <c r="J99" s="6">
        <v>38916.960800000001</v>
      </c>
    </row>
    <row r="100" spans="2:15" ht="24">
      <c r="B100" s="5">
        <v>6</v>
      </c>
      <c r="C100" s="1" t="s">
        <v>65</v>
      </c>
      <c r="D100" s="1">
        <v>2.7</v>
      </c>
      <c r="E100" s="6">
        <v>87991.035499999998</v>
      </c>
      <c r="G100" s="5">
        <v>6</v>
      </c>
      <c r="H100" s="1" t="s">
        <v>65</v>
      </c>
      <c r="I100" s="1">
        <v>2.75</v>
      </c>
      <c r="J100" s="6">
        <v>91632.277900000001</v>
      </c>
    </row>
    <row r="101" spans="2:15" ht="24">
      <c r="B101" s="7">
        <v>7</v>
      </c>
      <c r="C101" s="8" t="s">
        <v>72</v>
      </c>
      <c r="D101" s="8">
        <v>2.06</v>
      </c>
      <c r="E101" s="9">
        <v>67088.458299999998</v>
      </c>
      <c r="G101" s="7">
        <v>7</v>
      </c>
      <c r="H101" s="8" t="s">
        <v>72</v>
      </c>
      <c r="I101" s="8">
        <v>2.06</v>
      </c>
      <c r="J101" s="9">
        <v>68505.515199999994</v>
      </c>
    </row>
    <row r="102" spans="2:15">
      <c r="B102">
        <v>1.5</v>
      </c>
      <c r="C102" s="10" t="s">
        <v>3</v>
      </c>
      <c r="D102" s="10" t="s">
        <v>4</v>
      </c>
      <c r="G102">
        <v>1.5</v>
      </c>
      <c r="H102" s="10" t="s">
        <v>3</v>
      </c>
      <c r="I102" s="10" t="s">
        <v>6</v>
      </c>
    </row>
    <row r="103" spans="2:15">
      <c r="B103" s="2"/>
      <c r="C103" s="3" t="s">
        <v>0</v>
      </c>
      <c r="D103" s="3" t="s">
        <v>1</v>
      </c>
      <c r="E103" s="4" t="s">
        <v>2</v>
      </c>
      <c r="G103" s="2"/>
      <c r="H103" s="3" t="s">
        <v>0</v>
      </c>
      <c r="I103" s="3" t="s">
        <v>1</v>
      </c>
      <c r="J103" s="4" t="s">
        <v>2</v>
      </c>
      <c r="L103" s="14" t="s">
        <v>37</v>
      </c>
      <c r="M103" t="s">
        <v>4</v>
      </c>
      <c r="N103" t="s">
        <v>6</v>
      </c>
      <c r="O103" t="s">
        <v>36</v>
      </c>
    </row>
    <row r="104" spans="2:15" ht="24">
      <c r="B104" s="5">
        <v>1</v>
      </c>
      <c r="C104" s="1" t="s">
        <v>61</v>
      </c>
      <c r="D104" s="1">
        <v>0.94</v>
      </c>
      <c r="E104" s="6">
        <v>26797.303599999999</v>
      </c>
      <c r="G104" s="5">
        <v>1</v>
      </c>
      <c r="H104" s="1" t="s">
        <v>61</v>
      </c>
      <c r="I104" s="1">
        <v>0.93</v>
      </c>
      <c r="J104" s="6">
        <v>27258.696599999999</v>
      </c>
      <c r="L104" s="1" t="s">
        <v>61</v>
      </c>
      <c r="M104">
        <f>(E113-E104)</f>
        <v>4989.8941000000013</v>
      </c>
      <c r="N104">
        <f>(J113-J104)</f>
        <v>5102.2469999999994</v>
      </c>
      <c r="O104">
        <f>(N104-M104)/J113</f>
        <v>3.4718672418439013E-3</v>
      </c>
    </row>
    <row r="105" spans="2:15" ht="24">
      <c r="B105" s="5">
        <v>2</v>
      </c>
      <c r="C105" s="1" t="s">
        <v>62</v>
      </c>
      <c r="D105" s="1">
        <v>1.1200000000000001</v>
      </c>
      <c r="E105" s="6">
        <v>31950.242999999999</v>
      </c>
      <c r="G105" s="5">
        <v>2</v>
      </c>
      <c r="H105" s="1" t="s">
        <v>62</v>
      </c>
      <c r="I105" s="1">
        <v>1.1200000000000001</v>
      </c>
      <c r="J105" s="6">
        <v>32716.4463</v>
      </c>
      <c r="L105" s="1" t="s">
        <v>62</v>
      </c>
      <c r="M105">
        <f>(E114-E105)</f>
        <v>4680.9459000000024</v>
      </c>
      <c r="N105">
        <f>(J114-J105)</f>
        <v>4817.8051999999989</v>
      </c>
      <c r="O105">
        <f>(N105-M105)/J114</f>
        <v>3.6462509449534763E-3</v>
      </c>
    </row>
    <row r="106" spans="2:15" ht="24">
      <c r="B106" s="5">
        <v>3</v>
      </c>
      <c r="C106" s="1" t="s">
        <v>63</v>
      </c>
      <c r="D106" s="1">
        <v>5.14</v>
      </c>
      <c r="E106" s="6">
        <v>146991.97450000001</v>
      </c>
      <c r="G106" s="5">
        <v>3</v>
      </c>
      <c r="H106" s="1" t="s">
        <v>63</v>
      </c>
      <c r="I106" s="1">
        <v>5.12</v>
      </c>
      <c r="J106" s="6">
        <v>149543.23540000001</v>
      </c>
      <c r="L106" s="1" t="s">
        <v>63</v>
      </c>
      <c r="M106">
        <f>(E115-E106)</f>
        <v>14268.143799999991</v>
      </c>
      <c r="N106">
        <f>(J115-J106)</f>
        <v>14685.215100000001</v>
      </c>
      <c r="O106">
        <f>(N106-M106)/J115</f>
        <v>2.5395800711156958E-3</v>
      </c>
    </row>
    <row r="107" spans="2:15" ht="24">
      <c r="B107" s="5">
        <v>4</v>
      </c>
      <c r="C107" s="1" t="s">
        <v>64</v>
      </c>
      <c r="D107" s="1">
        <v>7.79</v>
      </c>
      <c r="E107" s="6">
        <v>222870.87460000001</v>
      </c>
      <c r="G107" s="5">
        <v>4</v>
      </c>
      <c r="H107" s="1" t="s">
        <v>64</v>
      </c>
      <c r="I107" s="1">
        <v>7.78</v>
      </c>
      <c r="J107" s="6">
        <v>227332.33199999999</v>
      </c>
      <c r="L107" s="1" t="s">
        <v>64</v>
      </c>
      <c r="M107">
        <f>(E116-E107)</f>
        <v>37926.088399999979</v>
      </c>
      <c r="N107">
        <f>(J116-J107)</f>
        <v>38817.010300000024</v>
      </c>
      <c r="O107">
        <f>(N107-M107)/J116</f>
        <v>3.347451067513101E-3</v>
      </c>
    </row>
    <row r="108" spans="2:15" ht="24">
      <c r="B108" s="5">
        <v>5</v>
      </c>
      <c r="C108" s="1" t="s">
        <v>71</v>
      </c>
      <c r="D108" s="1">
        <v>1.1299999999999999</v>
      </c>
      <c r="E108" s="6">
        <v>32412.215400000001</v>
      </c>
      <c r="G108" s="5">
        <v>5</v>
      </c>
      <c r="H108" s="1" t="s">
        <v>71</v>
      </c>
      <c r="I108" s="1">
        <v>1.1399999999999999</v>
      </c>
      <c r="J108" s="6">
        <v>33237.808499999999</v>
      </c>
      <c r="L108" s="1" t="s">
        <v>71</v>
      </c>
      <c r="M108">
        <f>(E117-E108)</f>
        <v>5559.9511999999959</v>
      </c>
      <c r="N108">
        <f>(J117-J108)</f>
        <v>5719.2356999999975</v>
      </c>
      <c r="O108">
        <f>(N108-M108)/J117</f>
        <v>4.0887213922662438E-3</v>
      </c>
    </row>
    <row r="109" spans="2:15" ht="24">
      <c r="B109" s="5">
        <v>6</v>
      </c>
      <c r="C109" s="1" t="s">
        <v>65</v>
      </c>
      <c r="D109" s="1">
        <v>2.86</v>
      </c>
      <c r="E109" s="6">
        <v>81682.692800000004</v>
      </c>
      <c r="G109" s="5">
        <v>6</v>
      </c>
      <c r="H109" s="1" t="s">
        <v>65</v>
      </c>
      <c r="I109" s="1">
        <v>2.89</v>
      </c>
      <c r="J109" s="6">
        <v>84380.174199999994</v>
      </c>
      <c r="L109" s="1" t="s">
        <v>65</v>
      </c>
      <c r="M109">
        <f t="shared" ref="M109:M110" si="22">(E118-E109)</f>
        <v>6377.0953999999911</v>
      </c>
      <c r="N109">
        <f t="shared" ref="N109:N110" si="23">(J118-J109)</f>
        <v>7345.6438000000053</v>
      </c>
      <c r="O109">
        <f t="shared" ref="O109:O110" si="24">(N109-M109)/J118</f>
        <v>1.0559168848186388E-2</v>
      </c>
    </row>
    <row r="110" spans="2:15" ht="24">
      <c r="B110" s="7">
        <v>7</v>
      </c>
      <c r="C110" s="8" t="s">
        <v>72</v>
      </c>
      <c r="D110" s="8">
        <v>2.02</v>
      </c>
      <c r="E110" s="9">
        <v>57813.938300000002</v>
      </c>
      <c r="G110" s="7">
        <v>7</v>
      </c>
      <c r="H110" s="8" t="s">
        <v>72</v>
      </c>
      <c r="I110" s="8">
        <v>2.02</v>
      </c>
      <c r="J110" s="9">
        <v>59095.696300000003</v>
      </c>
      <c r="L110" s="8" t="s">
        <v>72</v>
      </c>
      <c r="M110">
        <f t="shared" si="22"/>
        <v>9262.289199999992</v>
      </c>
      <c r="N110">
        <f t="shared" si="23"/>
        <v>9475.1374999999898</v>
      </c>
      <c r="O110">
        <f t="shared" si="24"/>
        <v>3.1040646322139059E-3</v>
      </c>
    </row>
    <row r="111" spans="2:15">
      <c r="B111">
        <v>1.5</v>
      </c>
      <c r="C111" s="10" t="s">
        <v>5</v>
      </c>
      <c r="D111" s="10" t="s">
        <v>4</v>
      </c>
      <c r="G111">
        <v>1.5</v>
      </c>
      <c r="H111" s="10" t="s">
        <v>5</v>
      </c>
      <c r="I111" s="10" t="s">
        <v>6</v>
      </c>
    </row>
    <row r="112" spans="2:15">
      <c r="B112" s="2"/>
      <c r="C112" s="3" t="s">
        <v>0</v>
      </c>
      <c r="D112" s="3" t="s">
        <v>1</v>
      </c>
      <c r="E112" s="4" t="s">
        <v>2</v>
      </c>
      <c r="G112" s="2"/>
      <c r="H112" s="3" t="s">
        <v>0</v>
      </c>
      <c r="I112" s="3" t="s">
        <v>1</v>
      </c>
      <c r="J112" s="4" t="s">
        <v>2</v>
      </c>
    </row>
    <row r="113" spans="2:15" ht="24">
      <c r="B113" s="5">
        <v>1</v>
      </c>
      <c r="C113" s="1" t="s">
        <v>61</v>
      </c>
      <c r="D113" s="1">
        <v>0.98</v>
      </c>
      <c r="E113" s="6">
        <v>31787.197700000001</v>
      </c>
      <c r="G113" s="5">
        <v>1</v>
      </c>
      <c r="H113" s="1" t="s">
        <v>61</v>
      </c>
      <c r="I113" s="1">
        <v>0.97</v>
      </c>
      <c r="J113" s="6">
        <v>32360.943599999999</v>
      </c>
    </row>
    <row r="114" spans="2:15" ht="24">
      <c r="B114" s="5">
        <v>2</v>
      </c>
      <c r="C114" s="1" t="s">
        <v>62</v>
      </c>
      <c r="D114" s="1">
        <v>1.1299999999999999</v>
      </c>
      <c r="E114" s="6">
        <v>36631.188900000001</v>
      </c>
      <c r="G114" s="5">
        <v>2</v>
      </c>
      <c r="H114" s="1" t="s">
        <v>62</v>
      </c>
      <c r="I114" s="1">
        <v>1.1299999999999999</v>
      </c>
      <c r="J114" s="6">
        <v>37534.251499999998</v>
      </c>
    </row>
    <row r="115" spans="2:15" ht="24">
      <c r="B115" s="5">
        <v>3</v>
      </c>
      <c r="C115" s="1" t="s">
        <v>63</v>
      </c>
      <c r="D115" s="1">
        <v>4.95</v>
      </c>
      <c r="E115" s="6">
        <v>161260.1183</v>
      </c>
      <c r="G115" s="5">
        <v>3</v>
      </c>
      <c r="H115" s="1" t="s">
        <v>63</v>
      </c>
      <c r="I115" s="1">
        <v>4.93</v>
      </c>
      <c r="J115" s="6">
        <v>164228.45050000001</v>
      </c>
    </row>
    <row r="116" spans="2:15" ht="24">
      <c r="B116" s="5">
        <v>4</v>
      </c>
      <c r="C116" s="1" t="s">
        <v>64</v>
      </c>
      <c r="D116" s="1">
        <v>8.01</v>
      </c>
      <c r="E116" s="6">
        <v>260796.96299999999</v>
      </c>
      <c r="G116" s="5">
        <v>4</v>
      </c>
      <c r="H116" s="1" t="s">
        <v>64</v>
      </c>
      <c r="I116" s="1">
        <v>7.99</v>
      </c>
      <c r="J116" s="6">
        <v>266149.34230000002</v>
      </c>
    </row>
    <row r="117" spans="2:15" ht="24">
      <c r="B117" s="5">
        <v>5</v>
      </c>
      <c r="C117" s="1" t="s">
        <v>71</v>
      </c>
      <c r="D117" s="1">
        <v>1.17</v>
      </c>
      <c r="E117" s="6">
        <v>37972.166599999997</v>
      </c>
      <c r="G117" s="5">
        <v>5</v>
      </c>
      <c r="H117" s="1" t="s">
        <v>71</v>
      </c>
      <c r="I117" s="1">
        <v>1.17</v>
      </c>
      <c r="J117" s="6">
        <v>38957.044199999997</v>
      </c>
    </row>
    <row r="118" spans="2:15" ht="24">
      <c r="B118" s="5">
        <v>6</v>
      </c>
      <c r="C118" s="1" t="s">
        <v>65</v>
      </c>
      <c r="D118" s="1">
        <v>2.71</v>
      </c>
      <c r="E118" s="6">
        <v>88059.788199999995</v>
      </c>
      <c r="G118" s="5">
        <v>6</v>
      </c>
      <c r="H118" s="1" t="s">
        <v>65</v>
      </c>
      <c r="I118" s="1">
        <v>2.75</v>
      </c>
      <c r="J118" s="6">
        <v>91725.817999999999</v>
      </c>
    </row>
    <row r="119" spans="2:15" ht="24">
      <c r="B119" s="7">
        <v>7</v>
      </c>
      <c r="C119" s="8" t="s">
        <v>72</v>
      </c>
      <c r="D119" s="8">
        <v>2.06</v>
      </c>
      <c r="E119" s="9">
        <v>67076.227499999994</v>
      </c>
      <c r="G119" s="7">
        <v>7</v>
      </c>
      <c r="H119" s="8" t="s">
        <v>72</v>
      </c>
      <c r="I119" s="8">
        <v>2.06</v>
      </c>
      <c r="J119" s="9">
        <v>68570.833799999993</v>
      </c>
    </row>
    <row r="120" spans="2:15">
      <c r="B120">
        <v>1.75</v>
      </c>
      <c r="C120" s="10" t="s">
        <v>3</v>
      </c>
      <c r="D120" s="10" t="s">
        <v>4</v>
      </c>
      <c r="G120">
        <v>1.75</v>
      </c>
      <c r="H120" s="10" t="s">
        <v>3</v>
      </c>
      <c r="I120" s="10" t="s">
        <v>6</v>
      </c>
    </row>
    <row r="121" spans="2:15">
      <c r="B121" s="2"/>
      <c r="C121" s="3" t="s">
        <v>0</v>
      </c>
      <c r="D121" s="3" t="s">
        <v>1</v>
      </c>
      <c r="E121" s="4" t="s">
        <v>2</v>
      </c>
      <c r="G121" s="2"/>
      <c r="H121" s="3" t="s">
        <v>0</v>
      </c>
      <c r="I121" s="3" t="s">
        <v>1</v>
      </c>
      <c r="J121" s="4" t="s">
        <v>2</v>
      </c>
      <c r="L121" s="14" t="s">
        <v>37</v>
      </c>
      <c r="M121" t="s">
        <v>4</v>
      </c>
      <c r="N121" t="s">
        <v>6</v>
      </c>
      <c r="O121" t="s">
        <v>36</v>
      </c>
    </row>
    <row r="122" spans="2:15" ht="24">
      <c r="B122" s="5">
        <v>1</v>
      </c>
      <c r="C122" s="1" t="s">
        <v>61</v>
      </c>
      <c r="D122" s="1">
        <v>0.94</v>
      </c>
      <c r="E122" s="6">
        <v>26710.641599999999</v>
      </c>
      <c r="G122" s="5">
        <v>1</v>
      </c>
      <c r="H122" s="1" t="s">
        <v>61</v>
      </c>
      <c r="I122" s="1">
        <v>0.94</v>
      </c>
      <c r="J122" s="6">
        <v>27175.915099999998</v>
      </c>
      <c r="L122" s="1" t="s">
        <v>61</v>
      </c>
      <c r="M122">
        <f>(E131-E122)</f>
        <v>5097.5427000000018</v>
      </c>
      <c r="N122">
        <f>(J131-J122)</f>
        <v>5161.8611000000019</v>
      </c>
      <c r="O122">
        <f>(N122-M122)/J131</f>
        <v>1.9889555670807107E-3</v>
      </c>
    </row>
    <row r="123" spans="2:15" ht="24">
      <c r="B123" s="5">
        <v>2</v>
      </c>
      <c r="C123" s="1" t="s">
        <v>62</v>
      </c>
      <c r="D123" s="1">
        <v>1.1200000000000001</v>
      </c>
      <c r="E123" s="6">
        <v>31806.092199999999</v>
      </c>
      <c r="G123" s="5">
        <v>2</v>
      </c>
      <c r="H123" s="1" t="s">
        <v>62</v>
      </c>
      <c r="I123" s="1">
        <v>1.1200000000000001</v>
      </c>
      <c r="J123" s="6">
        <v>32523.5275</v>
      </c>
      <c r="L123" s="1" t="s">
        <v>62</v>
      </c>
      <c r="M123">
        <f>(E132-E123)</f>
        <v>4816.8744000000006</v>
      </c>
      <c r="N123">
        <f>(J132-J123)</f>
        <v>4917.1038999999982</v>
      </c>
      <c r="O123">
        <f>(N123-M123)/J132</f>
        <v>2.6770248324390609E-3</v>
      </c>
    </row>
    <row r="124" spans="2:15" ht="24">
      <c r="B124" s="5">
        <v>3</v>
      </c>
      <c r="C124" s="1" t="s">
        <v>63</v>
      </c>
      <c r="D124" s="1">
        <v>5.17</v>
      </c>
      <c r="E124" s="6">
        <v>146356.90210000001</v>
      </c>
      <c r="G124" s="5">
        <v>3</v>
      </c>
      <c r="H124" s="1" t="s">
        <v>63</v>
      </c>
      <c r="I124" s="1">
        <v>5.15</v>
      </c>
      <c r="J124" s="6">
        <v>149068.30360000001</v>
      </c>
      <c r="L124" s="1" t="s">
        <v>63</v>
      </c>
      <c r="M124">
        <f>(E133-E124)</f>
        <v>14961.744699999981</v>
      </c>
      <c r="N124">
        <f>(J133-J124)</f>
        <v>15374.251799999998</v>
      </c>
      <c r="O124">
        <f>(N124-M124)/J133</f>
        <v>2.5085179380520441E-3</v>
      </c>
    </row>
    <row r="125" spans="2:15" ht="24">
      <c r="B125" s="5">
        <v>4</v>
      </c>
      <c r="C125" s="1" t="s">
        <v>64</v>
      </c>
      <c r="D125" s="1">
        <v>7.76</v>
      </c>
      <c r="E125" s="6">
        <v>219617.74110000001</v>
      </c>
      <c r="G125" s="5">
        <v>4</v>
      </c>
      <c r="H125" s="1" t="s">
        <v>64</v>
      </c>
      <c r="I125" s="1">
        <v>7.74</v>
      </c>
      <c r="J125" s="6">
        <v>224077.6507</v>
      </c>
      <c r="L125" s="1" t="s">
        <v>64</v>
      </c>
      <c r="M125">
        <f>(E134-E125)</f>
        <v>41360.904099999985</v>
      </c>
      <c r="N125">
        <f>(J134-J125)</f>
        <v>42303.493000000017</v>
      </c>
      <c r="O125">
        <f>(N125-M125)/J134</f>
        <v>3.538497083192873E-3</v>
      </c>
    </row>
    <row r="126" spans="2:15" ht="24">
      <c r="B126" s="5">
        <v>5</v>
      </c>
      <c r="C126" s="1" t="s">
        <v>71</v>
      </c>
      <c r="D126" s="1">
        <v>1.1299999999999999</v>
      </c>
      <c r="E126" s="6">
        <v>31899.711800000001</v>
      </c>
      <c r="G126" s="5">
        <v>5</v>
      </c>
      <c r="H126" s="1" t="s">
        <v>71</v>
      </c>
      <c r="I126" s="1">
        <v>1.1299999999999999</v>
      </c>
      <c r="J126" s="6">
        <v>32684.582699999999</v>
      </c>
      <c r="L126" s="1" t="s">
        <v>71</v>
      </c>
      <c r="M126">
        <f>(E135-E126)</f>
        <v>6083.8601999999992</v>
      </c>
      <c r="N126">
        <f>(J135-J126)</f>
        <v>6322.6803</v>
      </c>
      <c r="O126">
        <f>(N126-M126)/J135</f>
        <v>6.1224521187246798E-3</v>
      </c>
    </row>
    <row r="127" spans="2:15" ht="24">
      <c r="B127" s="5">
        <v>6</v>
      </c>
      <c r="C127" s="1" t="s">
        <v>65</v>
      </c>
      <c r="D127" s="1">
        <v>2.87</v>
      </c>
      <c r="E127" s="6">
        <v>81326.165699999998</v>
      </c>
      <c r="G127" s="5">
        <v>6</v>
      </c>
      <c r="H127" s="1" t="s">
        <v>65</v>
      </c>
      <c r="I127" s="1">
        <v>2.9</v>
      </c>
      <c r="J127" s="6">
        <v>83809.458599999998</v>
      </c>
      <c r="L127" s="1" t="s">
        <v>65</v>
      </c>
      <c r="M127">
        <f t="shared" ref="M127:M128" si="25">(E136-E127)</f>
        <v>6847.5815000000002</v>
      </c>
      <c r="N127">
        <f t="shared" ref="N127:N128" si="26">(J136-J127)</f>
        <v>7993.985400000005</v>
      </c>
      <c r="O127">
        <f t="shared" ref="O127:O128" si="27">(N127-M127)/J136</f>
        <v>1.2487591424130065E-2</v>
      </c>
    </row>
    <row r="128" spans="2:15" ht="24">
      <c r="B128" s="7">
        <v>7</v>
      </c>
      <c r="C128" s="8" t="s">
        <v>72</v>
      </c>
      <c r="D128" s="8">
        <v>2.0099999999999998</v>
      </c>
      <c r="E128" s="9">
        <v>56934.138700000003</v>
      </c>
      <c r="G128" s="7">
        <v>7</v>
      </c>
      <c r="H128" s="8" t="s">
        <v>72</v>
      </c>
      <c r="I128" s="8">
        <v>2.0099999999999998</v>
      </c>
      <c r="J128" s="9">
        <v>58246.387999999999</v>
      </c>
      <c r="L128" s="8" t="s">
        <v>72</v>
      </c>
      <c r="M128">
        <f t="shared" si="25"/>
        <v>10162.340600000003</v>
      </c>
      <c r="N128">
        <f t="shared" si="26"/>
        <v>10391.632600000004</v>
      </c>
      <c r="O128">
        <f t="shared" si="27"/>
        <v>3.3405974996895708E-3</v>
      </c>
    </row>
    <row r="129" spans="2:10">
      <c r="B129">
        <v>1.75</v>
      </c>
      <c r="C129" s="10" t="s">
        <v>5</v>
      </c>
      <c r="D129" s="10" t="s">
        <v>4</v>
      </c>
      <c r="G129">
        <v>1.75</v>
      </c>
      <c r="H129" s="10" t="s">
        <v>5</v>
      </c>
      <c r="I129" s="10" t="s">
        <v>6</v>
      </c>
    </row>
    <row r="130" spans="2:10">
      <c r="B130" s="2"/>
      <c r="C130" s="3" t="s">
        <v>0</v>
      </c>
      <c r="D130" s="3" t="s">
        <v>1</v>
      </c>
      <c r="E130" s="4" t="s">
        <v>2</v>
      </c>
      <c r="G130" s="2"/>
      <c r="H130" s="3" t="s">
        <v>0</v>
      </c>
      <c r="I130" s="3" t="s">
        <v>1</v>
      </c>
      <c r="J130" s="4" t="s">
        <v>2</v>
      </c>
    </row>
    <row r="131" spans="2:10" ht="24">
      <c r="B131" s="5">
        <v>1</v>
      </c>
      <c r="C131" s="1" t="s">
        <v>61</v>
      </c>
      <c r="D131" s="1">
        <v>0.98</v>
      </c>
      <c r="E131" s="6">
        <v>31808.184300000001</v>
      </c>
      <c r="G131" s="5">
        <v>1</v>
      </c>
      <c r="H131" s="1" t="s">
        <v>61</v>
      </c>
      <c r="I131" s="1">
        <v>0.97</v>
      </c>
      <c r="J131" s="6">
        <v>32337.7762</v>
      </c>
    </row>
    <row r="132" spans="2:10" ht="24">
      <c r="B132" s="5">
        <v>2</v>
      </c>
      <c r="C132" s="1" t="s">
        <v>62</v>
      </c>
      <c r="D132" s="1">
        <v>1.1200000000000001</v>
      </c>
      <c r="E132" s="6">
        <v>36622.9666</v>
      </c>
      <c r="G132" s="5">
        <v>2</v>
      </c>
      <c r="H132" s="1" t="s">
        <v>62</v>
      </c>
      <c r="I132" s="1">
        <v>1.1200000000000001</v>
      </c>
      <c r="J132" s="6">
        <v>37440.631399999998</v>
      </c>
    </row>
    <row r="133" spans="2:10" ht="24">
      <c r="B133" s="5">
        <v>3</v>
      </c>
      <c r="C133" s="1" t="s">
        <v>63</v>
      </c>
      <c r="D133" s="1">
        <v>4.95</v>
      </c>
      <c r="E133" s="6">
        <v>161318.64679999999</v>
      </c>
      <c r="G133" s="5">
        <v>3</v>
      </c>
      <c r="H133" s="1" t="s">
        <v>63</v>
      </c>
      <c r="I133" s="1">
        <v>4.93</v>
      </c>
      <c r="J133" s="6">
        <v>164442.55540000001</v>
      </c>
    </row>
    <row r="134" spans="2:10" ht="24">
      <c r="B134" s="5">
        <v>4</v>
      </c>
      <c r="C134" s="1" t="s">
        <v>64</v>
      </c>
      <c r="D134" s="1">
        <v>8.01</v>
      </c>
      <c r="E134" s="6">
        <v>260978.6452</v>
      </c>
      <c r="G134" s="5">
        <v>4</v>
      </c>
      <c r="H134" s="1" t="s">
        <v>64</v>
      </c>
      <c r="I134" s="1">
        <v>7.99</v>
      </c>
      <c r="J134" s="6">
        <v>266381.14370000002</v>
      </c>
    </row>
    <row r="135" spans="2:10" ht="24">
      <c r="B135" s="5">
        <v>5</v>
      </c>
      <c r="C135" s="1" t="s">
        <v>71</v>
      </c>
      <c r="D135" s="1">
        <v>1.17</v>
      </c>
      <c r="E135" s="6">
        <v>37983.572</v>
      </c>
      <c r="G135" s="5">
        <v>5</v>
      </c>
      <c r="H135" s="1" t="s">
        <v>71</v>
      </c>
      <c r="I135" s="1">
        <v>1.17</v>
      </c>
      <c r="J135" s="6">
        <v>39007.262999999999</v>
      </c>
    </row>
    <row r="136" spans="2:10" ht="24">
      <c r="B136" s="5">
        <v>6</v>
      </c>
      <c r="C136" s="1" t="s">
        <v>65</v>
      </c>
      <c r="D136" s="1">
        <v>2.71</v>
      </c>
      <c r="E136" s="6">
        <v>88173.747199999998</v>
      </c>
      <c r="G136" s="5">
        <v>6</v>
      </c>
      <c r="H136" s="1" t="s">
        <v>65</v>
      </c>
      <c r="I136" s="1">
        <v>2.75</v>
      </c>
      <c r="J136" s="6">
        <v>91803.444000000003</v>
      </c>
    </row>
    <row r="137" spans="2:10" ht="24">
      <c r="B137" s="7">
        <v>7</v>
      </c>
      <c r="C137" s="8" t="s">
        <v>72</v>
      </c>
      <c r="D137" s="8">
        <v>2.06</v>
      </c>
      <c r="E137" s="9">
        <v>67096.479300000006</v>
      </c>
      <c r="G137" s="7">
        <v>7</v>
      </c>
      <c r="H137" s="8" t="s">
        <v>72</v>
      </c>
      <c r="I137" s="8">
        <v>2.06</v>
      </c>
      <c r="J137" s="9">
        <v>68638.020600000003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246465EA891A48AF0AB58E88191E5A" ma:contentTypeVersion="9" ma:contentTypeDescription="Create a new document." ma:contentTypeScope="" ma:versionID="18332b260c251549647879b750844f33">
  <xsd:schema xmlns:xsd="http://www.w3.org/2001/XMLSchema" xmlns:xs="http://www.w3.org/2001/XMLSchema" xmlns:p="http://schemas.microsoft.com/office/2006/metadata/properties" xmlns:ns2="72e37bc8-0899-4b68-a496-441343aa816b" targetNamespace="http://schemas.microsoft.com/office/2006/metadata/properties" ma:root="true" ma:fieldsID="6ffb9c7e2a7a8c86d6201d6b11daaf1e" ns2:_="">
    <xsd:import namespace="72e37bc8-0899-4b68-a496-441343aa81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e37bc8-0899-4b68-a496-441343aa81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502DD8-C0DC-4855-83F6-7A5352D87F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55E451-541F-4C85-81A4-219E546A26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F05E3E1-08C4-4694-A939-ED2891B9B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e37bc8-0899-4b68-a496-441343aa81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pMPC_ours</vt:lpstr>
      <vt:lpstr>E3 Complete</vt:lpstr>
      <vt:lpstr>pSBT</vt:lpstr>
      <vt:lpstr>pDMAMPC5050 (1)</vt:lpstr>
      <vt:lpstr>pDMAMPC5050 (2)</vt:lpstr>
      <vt:lpstr>pDMAMPC5050 (3)</vt:lpstr>
      <vt:lpstr>pDMAMPC5050 Complete</vt:lpstr>
      <vt:lpstr>pDMASBT (1)</vt:lpstr>
      <vt:lpstr>pDMASBT (2)</vt:lpstr>
      <vt:lpstr>pDMASBT (3)</vt:lpstr>
      <vt:lpstr>pDMASBT Complete</vt:lpstr>
      <vt:lpstr>pHEMASBT5050 (1)</vt:lpstr>
      <vt:lpstr>pHEMASBT5050 (2)</vt:lpstr>
      <vt:lpstr>pHEMASBT5050 (3)</vt:lpstr>
      <vt:lpstr>pHEMASBT5050 Complete</vt:lpstr>
      <vt:lpstr>pHEMAMPC2080 (1)</vt:lpstr>
      <vt:lpstr>pHEMAMPC2080 (2)</vt:lpstr>
      <vt:lpstr>pHEMAMPC2080 (3)</vt:lpstr>
      <vt:lpstr>pHEMAMPC2080 Complete</vt:lpstr>
      <vt:lpstr>pHEMAMPC8020 (1)</vt:lpstr>
      <vt:lpstr>pHEMAMPC8020 (2)</vt:lpstr>
      <vt:lpstr>pHEMAMPC8020 (3)</vt:lpstr>
      <vt:lpstr>pHEMAMPC8020 Complete</vt:lpstr>
      <vt:lpstr>pSBT (1)</vt:lpstr>
      <vt:lpstr>pSBT (2)</vt:lpstr>
      <vt:lpstr>pSBT (3)</vt:lpstr>
      <vt:lpstr>pSBT Complete</vt:lpstr>
      <vt:lpstr>pMPC (1)</vt:lpstr>
      <vt:lpstr>pMPC (2)</vt:lpstr>
      <vt:lpstr>pMPC (3)</vt:lpstr>
      <vt:lpstr>pMPC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Almighty Jeff</dc:creator>
  <cp:lastModifiedBy>Samantha Stuart</cp:lastModifiedBy>
  <dcterms:created xsi:type="dcterms:W3CDTF">2020-07-20T11:59:25Z</dcterms:created>
  <dcterms:modified xsi:type="dcterms:W3CDTF">2021-02-08T21:30:24Z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0x0101005A246465EA891A48AF0AB58E88191E5A</vt:lpwstr>
  </property>
</Properties>
</file>