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tuart/repos/disco-data-processing/wip/official ml library/"/>
    </mc:Choice>
  </mc:AlternateContent>
  <xr:revisionPtr revIDLastSave="0" documentId="13_ncr:1_{A844B562-54D4-324D-8EDF-E2C2E6296ADD}" xr6:coauthVersionLast="36" xr6:coauthVersionMax="46" xr10:uidLastSave="{00000000-0000-0000-0000-000000000000}"/>
  <bookViews>
    <workbookView xWindow="-30020" yWindow="-2560" windowWidth="33380" windowHeight="21140" activeTab="6" xr2:uid="{83853EBD-324D-4C8D-9C0F-474E22EEDEBA}"/>
  </bookViews>
  <sheets>
    <sheet name="HPC_370k_20uM (1)" sheetId="9" r:id="rId1"/>
    <sheet name="HPC_370k_20uM (2)" sheetId="8" r:id="rId2"/>
    <sheet name="HPC_370k_20uM (3)" sheetId="10" r:id="rId3"/>
    <sheet name="HPC_370k_20uM (4)" sheetId="12" r:id="rId4"/>
    <sheet name="HPC_370k_20uM (5)" sheetId="13" r:id="rId5"/>
    <sheet name="HPC_370k_20uM (6)" sheetId="14" r:id="rId6"/>
    <sheet name="Complete" sheetId="11" r:id="rId7"/>
    <sheet name="Complete 2" sheetId="15" r:id="rId8"/>
  </sheets>
  <definedNames>
    <definedName name="solver_adj" localSheetId="7" hidden="1">'Complete 2'!$V$42:$W$42</definedName>
    <definedName name="solver_cvg" localSheetId="7" hidden="1">0.000001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'Complete 2'!$U$42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1" l="1"/>
  <c r="L22" i="11" l="1"/>
  <c r="K2" i="11"/>
  <c r="B1" i="15"/>
  <c r="M4" i="15" l="1"/>
  <c r="AA4" i="15" s="1"/>
  <c r="N39" i="15"/>
  <c r="AB39" i="15" s="1"/>
  <c r="O39" i="15"/>
  <c r="AC39" i="15" s="1"/>
  <c r="P39" i="15"/>
  <c r="AD39" i="15" s="1"/>
  <c r="Q39" i="15"/>
  <c r="AE39" i="15" s="1"/>
  <c r="R39" i="15"/>
  <c r="AF39" i="15" s="1"/>
  <c r="S39" i="15"/>
  <c r="AG39" i="15" s="1"/>
  <c r="N40" i="15"/>
  <c r="AB40" i="15" s="1"/>
  <c r="O40" i="15"/>
  <c r="AC40" i="15" s="1"/>
  <c r="P40" i="15"/>
  <c r="AD40" i="15" s="1"/>
  <c r="Q40" i="15"/>
  <c r="AE40" i="15" s="1"/>
  <c r="R40" i="15"/>
  <c r="AF40" i="15" s="1"/>
  <c r="S40" i="15"/>
  <c r="AG40" i="15" s="1"/>
  <c r="N41" i="15"/>
  <c r="AB41" i="15" s="1"/>
  <c r="O41" i="15"/>
  <c r="AC41" i="15" s="1"/>
  <c r="P41" i="15"/>
  <c r="AD41" i="15" s="1"/>
  <c r="Q41" i="15"/>
  <c r="AE41" i="15" s="1"/>
  <c r="R41" i="15"/>
  <c r="AF41" i="15" s="1"/>
  <c r="S41" i="15"/>
  <c r="AG41" i="15" s="1"/>
  <c r="N42" i="15"/>
  <c r="AB42" i="15" s="1"/>
  <c r="O42" i="15"/>
  <c r="AC42" i="15" s="1"/>
  <c r="P42" i="15"/>
  <c r="AD42" i="15" s="1"/>
  <c r="Q42" i="15"/>
  <c r="AE42" i="15" s="1"/>
  <c r="R42" i="15"/>
  <c r="AF42" i="15" s="1"/>
  <c r="S42" i="15"/>
  <c r="AG42" i="15" s="1"/>
  <c r="N32" i="15"/>
  <c r="AB32" i="15" s="1"/>
  <c r="O32" i="15"/>
  <c r="AC32" i="15" s="1"/>
  <c r="P32" i="15"/>
  <c r="AD32" i="15" s="1"/>
  <c r="Q32" i="15"/>
  <c r="AE32" i="15" s="1"/>
  <c r="R32" i="15"/>
  <c r="AF32" i="15" s="1"/>
  <c r="S32" i="15"/>
  <c r="AG32" i="15" s="1"/>
  <c r="N33" i="15"/>
  <c r="AB33" i="15" s="1"/>
  <c r="O33" i="15"/>
  <c r="AC33" i="15" s="1"/>
  <c r="P33" i="15"/>
  <c r="AD33" i="15" s="1"/>
  <c r="Q33" i="15"/>
  <c r="AE33" i="15" s="1"/>
  <c r="R33" i="15"/>
  <c r="AF33" i="15" s="1"/>
  <c r="S33" i="15"/>
  <c r="AG33" i="15" s="1"/>
  <c r="N34" i="15"/>
  <c r="AB34" i="15" s="1"/>
  <c r="O34" i="15"/>
  <c r="AC34" i="15" s="1"/>
  <c r="P34" i="15"/>
  <c r="AD34" i="15" s="1"/>
  <c r="Q34" i="15"/>
  <c r="AE34" i="15" s="1"/>
  <c r="R34" i="15"/>
  <c r="AF34" i="15" s="1"/>
  <c r="S34" i="15"/>
  <c r="AG34" i="15" s="1"/>
  <c r="N35" i="15"/>
  <c r="AB35" i="15" s="1"/>
  <c r="O35" i="15"/>
  <c r="AC35" i="15" s="1"/>
  <c r="P35" i="15"/>
  <c r="AD35" i="15" s="1"/>
  <c r="Q35" i="15"/>
  <c r="AE35" i="15" s="1"/>
  <c r="R35" i="15"/>
  <c r="AF35" i="15" s="1"/>
  <c r="S35" i="15"/>
  <c r="AG35" i="15" s="1"/>
  <c r="N25" i="15"/>
  <c r="AB25" i="15" s="1"/>
  <c r="O25" i="15"/>
  <c r="AC25" i="15" s="1"/>
  <c r="P25" i="15"/>
  <c r="AD25" i="15" s="1"/>
  <c r="Q25" i="15"/>
  <c r="AE25" i="15" s="1"/>
  <c r="R25" i="15"/>
  <c r="AF25" i="15" s="1"/>
  <c r="S25" i="15"/>
  <c r="AG25" i="15" s="1"/>
  <c r="N26" i="15"/>
  <c r="AB26" i="15" s="1"/>
  <c r="O26" i="15"/>
  <c r="AC26" i="15" s="1"/>
  <c r="P26" i="15"/>
  <c r="AD26" i="15" s="1"/>
  <c r="Q26" i="15"/>
  <c r="AE26" i="15" s="1"/>
  <c r="R26" i="15"/>
  <c r="AF26" i="15" s="1"/>
  <c r="S26" i="15"/>
  <c r="AG26" i="15" s="1"/>
  <c r="N27" i="15"/>
  <c r="AB27" i="15" s="1"/>
  <c r="O27" i="15"/>
  <c r="AC27" i="15" s="1"/>
  <c r="P27" i="15"/>
  <c r="AD27" i="15" s="1"/>
  <c r="Q27" i="15"/>
  <c r="AE27" i="15" s="1"/>
  <c r="R27" i="15"/>
  <c r="AF27" i="15" s="1"/>
  <c r="S27" i="15"/>
  <c r="AG27" i="15" s="1"/>
  <c r="N28" i="15"/>
  <c r="AB28" i="15" s="1"/>
  <c r="O28" i="15"/>
  <c r="AC28" i="15" s="1"/>
  <c r="P28" i="15"/>
  <c r="AD28" i="15" s="1"/>
  <c r="Q28" i="15"/>
  <c r="AE28" i="15" s="1"/>
  <c r="R28" i="15"/>
  <c r="AF28" i="15" s="1"/>
  <c r="S28" i="15"/>
  <c r="AG28" i="15" s="1"/>
  <c r="N18" i="15"/>
  <c r="AB18" i="15" s="1"/>
  <c r="O18" i="15"/>
  <c r="AC18" i="15" s="1"/>
  <c r="P18" i="15"/>
  <c r="AD18" i="15" s="1"/>
  <c r="Q18" i="15"/>
  <c r="AE18" i="15" s="1"/>
  <c r="R18" i="15"/>
  <c r="AF18" i="15" s="1"/>
  <c r="S18" i="15"/>
  <c r="AG18" i="15" s="1"/>
  <c r="N19" i="15"/>
  <c r="AB19" i="15" s="1"/>
  <c r="O19" i="15"/>
  <c r="AC19" i="15" s="1"/>
  <c r="P19" i="15"/>
  <c r="AD19" i="15" s="1"/>
  <c r="Q19" i="15"/>
  <c r="AE19" i="15" s="1"/>
  <c r="R19" i="15"/>
  <c r="AF19" i="15" s="1"/>
  <c r="S19" i="15"/>
  <c r="AG19" i="15" s="1"/>
  <c r="N20" i="15"/>
  <c r="AB20" i="15" s="1"/>
  <c r="O20" i="15"/>
  <c r="AC20" i="15" s="1"/>
  <c r="P20" i="15"/>
  <c r="AD20" i="15" s="1"/>
  <c r="Q20" i="15"/>
  <c r="AE20" i="15" s="1"/>
  <c r="R20" i="15"/>
  <c r="AF20" i="15" s="1"/>
  <c r="S20" i="15"/>
  <c r="AG20" i="15" s="1"/>
  <c r="N21" i="15"/>
  <c r="AB21" i="15" s="1"/>
  <c r="O21" i="15"/>
  <c r="AC21" i="15" s="1"/>
  <c r="P21" i="15"/>
  <c r="AD21" i="15" s="1"/>
  <c r="Q21" i="15"/>
  <c r="AE21" i="15" s="1"/>
  <c r="R21" i="15"/>
  <c r="AF21" i="15" s="1"/>
  <c r="S21" i="15"/>
  <c r="AG21" i="15" s="1"/>
  <c r="N11" i="15"/>
  <c r="AB11" i="15" s="1"/>
  <c r="O11" i="15"/>
  <c r="AC11" i="15" s="1"/>
  <c r="P11" i="15"/>
  <c r="AD11" i="15" s="1"/>
  <c r="Q11" i="15"/>
  <c r="AE11" i="15" s="1"/>
  <c r="R11" i="15"/>
  <c r="AF11" i="15" s="1"/>
  <c r="S11" i="15"/>
  <c r="AG11" i="15" s="1"/>
  <c r="N12" i="15"/>
  <c r="AB12" i="15" s="1"/>
  <c r="O12" i="15"/>
  <c r="AC12" i="15" s="1"/>
  <c r="P12" i="15"/>
  <c r="AD12" i="15" s="1"/>
  <c r="Q12" i="15"/>
  <c r="AE12" i="15" s="1"/>
  <c r="R12" i="15"/>
  <c r="AF12" i="15" s="1"/>
  <c r="S12" i="15"/>
  <c r="AG12" i="15" s="1"/>
  <c r="N13" i="15"/>
  <c r="AB13" i="15" s="1"/>
  <c r="O13" i="15"/>
  <c r="AC13" i="15" s="1"/>
  <c r="P13" i="15"/>
  <c r="AD13" i="15" s="1"/>
  <c r="Q13" i="15"/>
  <c r="AE13" i="15" s="1"/>
  <c r="R13" i="15"/>
  <c r="AF13" i="15" s="1"/>
  <c r="S13" i="15"/>
  <c r="AG13" i="15" s="1"/>
  <c r="N14" i="15"/>
  <c r="AB14" i="15" s="1"/>
  <c r="O14" i="15"/>
  <c r="AC14" i="15" s="1"/>
  <c r="P14" i="15"/>
  <c r="AD14" i="15" s="1"/>
  <c r="Q14" i="15"/>
  <c r="AE14" i="15" s="1"/>
  <c r="R14" i="15"/>
  <c r="AF14" i="15" s="1"/>
  <c r="S14" i="15"/>
  <c r="AG14" i="15" s="1"/>
  <c r="N4" i="15"/>
  <c r="AB4" i="15" s="1"/>
  <c r="O4" i="15"/>
  <c r="AC4" i="15" s="1"/>
  <c r="P4" i="15"/>
  <c r="AD4" i="15" s="1"/>
  <c r="Q4" i="15"/>
  <c r="AE4" i="15" s="1"/>
  <c r="R4" i="15"/>
  <c r="AF4" i="15" s="1"/>
  <c r="S4" i="15"/>
  <c r="AG4" i="15" s="1"/>
  <c r="N5" i="15"/>
  <c r="AB5" i="15" s="1"/>
  <c r="O5" i="15"/>
  <c r="AC5" i="15" s="1"/>
  <c r="P5" i="15"/>
  <c r="AD5" i="15" s="1"/>
  <c r="Q5" i="15"/>
  <c r="AE5" i="15" s="1"/>
  <c r="R5" i="15"/>
  <c r="AF5" i="15" s="1"/>
  <c r="S5" i="15"/>
  <c r="AG5" i="15" s="1"/>
  <c r="N6" i="15"/>
  <c r="AB6" i="15" s="1"/>
  <c r="O6" i="15"/>
  <c r="AC6" i="15" s="1"/>
  <c r="P6" i="15"/>
  <c r="AD6" i="15" s="1"/>
  <c r="Q6" i="15"/>
  <c r="AE6" i="15" s="1"/>
  <c r="R6" i="15"/>
  <c r="AF6" i="15" s="1"/>
  <c r="S6" i="15"/>
  <c r="AG6" i="15" s="1"/>
  <c r="N7" i="15"/>
  <c r="AB7" i="15" s="1"/>
  <c r="O7" i="15"/>
  <c r="AC7" i="15" s="1"/>
  <c r="P7" i="15"/>
  <c r="AD7" i="15" s="1"/>
  <c r="Q7" i="15"/>
  <c r="AE7" i="15" s="1"/>
  <c r="R7" i="15"/>
  <c r="AF7" i="15" s="1"/>
  <c r="S7" i="15"/>
  <c r="AG7" i="15" s="1"/>
  <c r="M42" i="15"/>
  <c r="AA42" i="15" s="1"/>
  <c r="M41" i="15"/>
  <c r="AA41" i="15" s="1"/>
  <c r="M40" i="15"/>
  <c r="AA40" i="15" s="1"/>
  <c r="M39" i="15"/>
  <c r="AA39" i="15" s="1"/>
  <c r="M35" i="15"/>
  <c r="AA35" i="15" s="1"/>
  <c r="M34" i="15"/>
  <c r="AA34" i="15" s="1"/>
  <c r="M33" i="15"/>
  <c r="AA33" i="15" s="1"/>
  <c r="M32" i="15"/>
  <c r="AA32" i="15" s="1"/>
  <c r="M28" i="15"/>
  <c r="AA28" i="15" s="1"/>
  <c r="M27" i="15"/>
  <c r="AA27" i="15" s="1"/>
  <c r="M26" i="15"/>
  <c r="AA26" i="15" s="1"/>
  <c r="M25" i="15"/>
  <c r="AA25" i="15" s="1"/>
  <c r="M21" i="15"/>
  <c r="AA21" i="15" s="1"/>
  <c r="M20" i="15"/>
  <c r="AA20" i="15" s="1"/>
  <c r="M19" i="15"/>
  <c r="AA19" i="15" s="1"/>
  <c r="M18" i="15"/>
  <c r="AA18" i="15" s="1"/>
  <c r="M14" i="15"/>
  <c r="AA14" i="15" s="1"/>
  <c r="M13" i="15"/>
  <c r="AA13" i="15" s="1"/>
  <c r="M12" i="15"/>
  <c r="AA12" i="15" s="1"/>
  <c r="M11" i="15"/>
  <c r="AA11" i="15" s="1"/>
  <c r="M7" i="15"/>
  <c r="AA7" i="15" s="1"/>
  <c r="M6" i="15"/>
  <c r="AA6" i="15" s="1"/>
  <c r="M5" i="15"/>
  <c r="AA5" i="15" s="1"/>
  <c r="X42" i="15"/>
  <c r="H52" i="15" s="1"/>
  <c r="X41" i="15"/>
  <c r="H51" i="15" s="1"/>
  <c r="X40" i="15"/>
  <c r="H50" i="15" s="1"/>
  <c r="X39" i="15"/>
  <c r="H49" i="15" s="1"/>
  <c r="X35" i="15"/>
  <c r="G52" i="15" s="1"/>
  <c r="X34" i="15"/>
  <c r="G51" i="15" s="1"/>
  <c r="X33" i="15"/>
  <c r="G50" i="15" s="1"/>
  <c r="X32" i="15"/>
  <c r="G49" i="15" s="1"/>
  <c r="X28" i="15"/>
  <c r="F52" i="15" s="1"/>
  <c r="X27" i="15"/>
  <c r="F51" i="15" s="1"/>
  <c r="X26" i="15"/>
  <c r="F50" i="15" s="1"/>
  <c r="X25" i="15"/>
  <c r="F49" i="15" s="1"/>
  <c r="X21" i="15"/>
  <c r="E52" i="15" s="1"/>
  <c r="X20" i="15"/>
  <c r="E51" i="15" s="1"/>
  <c r="X19" i="15"/>
  <c r="E50" i="15" s="1"/>
  <c r="X18" i="15"/>
  <c r="E49" i="15" s="1"/>
  <c r="X14" i="15"/>
  <c r="D52" i="15" s="1"/>
  <c r="X13" i="15"/>
  <c r="D51" i="15" s="1"/>
  <c r="X12" i="15"/>
  <c r="D50" i="15" s="1"/>
  <c r="X11" i="15"/>
  <c r="D49" i="15" s="1"/>
  <c r="X5" i="15"/>
  <c r="C50" i="15" s="1"/>
  <c r="X6" i="15"/>
  <c r="C51" i="15" s="1"/>
  <c r="X7" i="15"/>
  <c r="C52" i="15" s="1"/>
  <c r="X4" i="15"/>
  <c r="C49" i="15" s="1"/>
  <c r="K52" i="15" l="1"/>
  <c r="K51" i="15"/>
  <c r="K50" i="15"/>
  <c r="K49" i="15"/>
  <c r="J52" i="15"/>
  <c r="O52" i="15"/>
  <c r="N52" i="15"/>
  <c r="O50" i="15"/>
  <c r="N50" i="15"/>
  <c r="J50" i="15"/>
  <c r="O51" i="15"/>
  <c r="N51" i="15"/>
  <c r="J51" i="15"/>
  <c r="O49" i="15"/>
  <c r="N49" i="15"/>
  <c r="J49" i="15"/>
  <c r="U41" i="15"/>
  <c r="U39" i="15"/>
  <c r="U40" i="15"/>
  <c r="U42" i="15"/>
  <c r="U32" i="15"/>
  <c r="U35" i="15"/>
  <c r="U34" i="15"/>
  <c r="U25" i="15"/>
  <c r="U26" i="15"/>
  <c r="U27" i="15"/>
  <c r="U28" i="15"/>
  <c r="U19" i="15"/>
  <c r="U20" i="15"/>
  <c r="U21" i="15"/>
  <c r="U18" i="15"/>
  <c r="U11" i="15"/>
  <c r="U12" i="15"/>
  <c r="U13" i="15"/>
  <c r="U14" i="15"/>
  <c r="U33" i="15"/>
  <c r="U4" i="15"/>
  <c r="U6" i="15"/>
  <c r="U7" i="15"/>
  <c r="U5" i="15"/>
  <c r="G57" i="15" l="1"/>
  <c r="C59" i="15"/>
  <c r="F56" i="15"/>
  <c r="J58" i="15"/>
  <c r="F57" i="15"/>
  <c r="H57" i="15"/>
  <c r="D59" i="15"/>
  <c r="G56" i="15"/>
  <c r="F59" i="15"/>
  <c r="G59" i="15"/>
  <c r="F58" i="15"/>
  <c r="H59" i="15"/>
  <c r="G58" i="15"/>
  <c r="E59" i="15"/>
  <c r="H56" i="15"/>
  <c r="D58" i="15"/>
  <c r="E58" i="15"/>
  <c r="J59" i="15"/>
  <c r="D57" i="15"/>
  <c r="E57" i="15"/>
  <c r="D56" i="15"/>
  <c r="E56" i="15"/>
  <c r="H58" i="15"/>
  <c r="C56" i="15"/>
  <c r="J57" i="15"/>
  <c r="C57" i="15"/>
  <c r="J56" i="15"/>
  <c r="C58" i="15"/>
  <c r="U3" i="11"/>
  <c r="L14" i="11"/>
  <c r="M14" i="11"/>
  <c r="N14" i="11"/>
  <c r="O14" i="11"/>
  <c r="P14" i="11"/>
  <c r="Q14" i="11"/>
  <c r="R14" i="11"/>
  <c r="L15" i="11"/>
  <c r="M15" i="11"/>
  <c r="N15" i="11"/>
  <c r="O15" i="11"/>
  <c r="P15" i="11"/>
  <c r="Q15" i="11"/>
  <c r="R15" i="11"/>
  <c r="L16" i="11"/>
  <c r="M16" i="11"/>
  <c r="N16" i="11"/>
  <c r="O16" i="11"/>
  <c r="P16" i="11"/>
  <c r="Q16" i="11"/>
  <c r="R16" i="11"/>
  <c r="L17" i="11"/>
  <c r="M17" i="11"/>
  <c r="N17" i="11"/>
  <c r="O17" i="11"/>
  <c r="P17" i="11"/>
  <c r="Q17" i="11"/>
  <c r="R17" i="11"/>
  <c r="L18" i="11"/>
  <c r="M18" i="11"/>
  <c r="N18" i="11"/>
  <c r="O18" i="11"/>
  <c r="P18" i="11"/>
  <c r="Q18" i="11"/>
  <c r="R18" i="11"/>
  <c r="M13" i="11"/>
  <c r="N13" i="11"/>
  <c r="O13" i="11"/>
  <c r="P13" i="11"/>
  <c r="Q13" i="11"/>
  <c r="R13" i="11"/>
  <c r="L13" i="11"/>
  <c r="L5" i="11"/>
  <c r="M5" i="11"/>
  <c r="N5" i="11"/>
  <c r="O5" i="11"/>
  <c r="P5" i="11"/>
  <c r="Q5" i="11"/>
  <c r="R5" i="11"/>
  <c r="L6" i="11"/>
  <c r="M6" i="11"/>
  <c r="N6" i="11"/>
  <c r="O6" i="11"/>
  <c r="P6" i="11"/>
  <c r="Q6" i="11"/>
  <c r="R6" i="11"/>
  <c r="L7" i="11"/>
  <c r="M7" i="11"/>
  <c r="N7" i="11"/>
  <c r="O7" i="11"/>
  <c r="P7" i="11"/>
  <c r="Q7" i="11"/>
  <c r="R7" i="11"/>
  <c r="L8" i="11"/>
  <c r="M8" i="11"/>
  <c r="N8" i="11"/>
  <c r="O8" i="11"/>
  <c r="P8" i="11"/>
  <c r="Q8" i="11"/>
  <c r="R8" i="11"/>
  <c r="L9" i="11"/>
  <c r="M9" i="11"/>
  <c r="N9" i="11"/>
  <c r="O9" i="11"/>
  <c r="P9" i="11"/>
  <c r="Q9" i="11"/>
  <c r="R9" i="11"/>
  <c r="M4" i="11"/>
  <c r="N4" i="11"/>
  <c r="O4" i="11"/>
  <c r="P4" i="11"/>
  <c r="Q4" i="11"/>
  <c r="R4" i="11"/>
  <c r="L4" i="11"/>
  <c r="N115" i="14"/>
  <c r="M115" i="14"/>
  <c r="N114" i="14"/>
  <c r="M114" i="14"/>
  <c r="N113" i="14"/>
  <c r="M113" i="14"/>
  <c r="N112" i="14"/>
  <c r="M112" i="14"/>
  <c r="N111" i="14"/>
  <c r="M111" i="14"/>
  <c r="N110" i="14"/>
  <c r="M110" i="14"/>
  <c r="N99" i="14"/>
  <c r="M99" i="14"/>
  <c r="N98" i="14"/>
  <c r="M98" i="14"/>
  <c r="N97" i="14"/>
  <c r="M97" i="14"/>
  <c r="N96" i="14"/>
  <c r="M96" i="14"/>
  <c r="N95" i="14"/>
  <c r="M95" i="14"/>
  <c r="N94" i="14"/>
  <c r="M94" i="14"/>
  <c r="N83" i="14"/>
  <c r="M83" i="14"/>
  <c r="N82" i="14"/>
  <c r="M82" i="14"/>
  <c r="O82" i="14" s="1"/>
  <c r="W18" i="14" s="1"/>
  <c r="N81" i="14"/>
  <c r="M81" i="14"/>
  <c r="N80" i="14"/>
  <c r="M80" i="14"/>
  <c r="N79" i="14"/>
  <c r="M79" i="14"/>
  <c r="N78" i="14"/>
  <c r="M78" i="14"/>
  <c r="N67" i="14"/>
  <c r="M67" i="14"/>
  <c r="N66" i="14"/>
  <c r="M66" i="14"/>
  <c r="N65" i="14"/>
  <c r="M65" i="14"/>
  <c r="N64" i="14"/>
  <c r="M64" i="14"/>
  <c r="N63" i="14"/>
  <c r="M63" i="14"/>
  <c r="N62" i="14"/>
  <c r="M62" i="14"/>
  <c r="N51" i="14"/>
  <c r="M51" i="14"/>
  <c r="N50" i="14"/>
  <c r="M50" i="14"/>
  <c r="N49" i="14"/>
  <c r="O49" i="14" s="1"/>
  <c r="U17" i="14" s="1"/>
  <c r="M49" i="14"/>
  <c r="N48" i="14"/>
  <c r="M48" i="14"/>
  <c r="N47" i="14"/>
  <c r="M47" i="14"/>
  <c r="N46" i="14"/>
  <c r="M46" i="14"/>
  <c r="O46" i="14" s="1"/>
  <c r="U14" i="14" s="1"/>
  <c r="N35" i="14"/>
  <c r="M35" i="14"/>
  <c r="O35" i="14" s="1"/>
  <c r="T19" i="14" s="1"/>
  <c r="N34" i="14"/>
  <c r="M34" i="14"/>
  <c r="N33" i="14"/>
  <c r="M33" i="14"/>
  <c r="N32" i="14"/>
  <c r="M32" i="14"/>
  <c r="N31" i="14"/>
  <c r="O31" i="14" s="1"/>
  <c r="T15" i="14" s="1"/>
  <c r="M31" i="14"/>
  <c r="N30" i="14"/>
  <c r="M30" i="14"/>
  <c r="N19" i="14"/>
  <c r="O19" i="14" s="1"/>
  <c r="S19" i="14" s="1"/>
  <c r="M19" i="14"/>
  <c r="N18" i="14"/>
  <c r="M18" i="14"/>
  <c r="N17" i="14"/>
  <c r="M17" i="14"/>
  <c r="N16" i="14"/>
  <c r="M16" i="14"/>
  <c r="O16" i="14" s="1"/>
  <c r="S16" i="14" s="1"/>
  <c r="N15" i="14"/>
  <c r="M15" i="14"/>
  <c r="N14" i="14"/>
  <c r="M14" i="14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99" i="13"/>
  <c r="O99" i="13" s="1"/>
  <c r="X19" i="13" s="1"/>
  <c r="M99" i="13"/>
  <c r="N98" i="13"/>
  <c r="M98" i="13"/>
  <c r="N97" i="13"/>
  <c r="M97" i="13"/>
  <c r="N96" i="13"/>
  <c r="M96" i="13"/>
  <c r="N95" i="13"/>
  <c r="M95" i="13"/>
  <c r="N94" i="13"/>
  <c r="M9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51" i="13"/>
  <c r="M51" i="13"/>
  <c r="N50" i="13"/>
  <c r="M50" i="13"/>
  <c r="N49" i="13"/>
  <c r="O49" i="13" s="1"/>
  <c r="U17" i="13" s="1"/>
  <c r="M49" i="13"/>
  <c r="N48" i="13"/>
  <c r="M48" i="13"/>
  <c r="N47" i="13"/>
  <c r="M47" i="13"/>
  <c r="N46" i="13"/>
  <c r="M46" i="13"/>
  <c r="O46" i="13" s="1"/>
  <c r="U14" i="13" s="1"/>
  <c r="N35" i="13"/>
  <c r="M35" i="13"/>
  <c r="N34" i="13"/>
  <c r="M34" i="13"/>
  <c r="N33" i="13"/>
  <c r="M33" i="13"/>
  <c r="N32" i="13"/>
  <c r="M32" i="13"/>
  <c r="N31" i="13"/>
  <c r="M31" i="13"/>
  <c r="N30" i="13"/>
  <c r="M3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99" i="12"/>
  <c r="M99" i="12"/>
  <c r="N98" i="12"/>
  <c r="M98" i="12"/>
  <c r="N97" i="12"/>
  <c r="O97" i="12" s="1"/>
  <c r="X17" i="12" s="1"/>
  <c r="M97" i="12"/>
  <c r="N96" i="12"/>
  <c r="M96" i="12"/>
  <c r="N95" i="12"/>
  <c r="M95" i="12"/>
  <c r="N94" i="12"/>
  <c r="M9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67" i="12"/>
  <c r="M67" i="12"/>
  <c r="N66" i="12"/>
  <c r="M66" i="12"/>
  <c r="O66" i="12" s="1"/>
  <c r="V18" i="12" s="1"/>
  <c r="N65" i="12"/>
  <c r="M65" i="12"/>
  <c r="N64" i="12"/>
  <c r="M64" i="12"/>
  <c r="N63" i="12"/>
  <c r="M63" i="12"/>
  <c r="N62" i="12"/>
  <c r="M6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99" i="10"/>
  <c r="M99" i="10"/>
  <c r="N98" i="10"/>
  <c r="M98" i="10"/>
  <c r="N97" i="10"/>
  <c r="M97" i="10"/>
  <c r="N96" i="10"/>
  <c r="M96" i="10"/>
  <c r="N95" i="10"/>
  <c r="M95" i="10"/>
  <c r="O95" i="10" s="1"/>
  <c r="X15" i="10" s="1"/>
  <c r="N94" i="10"/>
  <c r="M9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15" i="9"/>
  <c r="M115" i="9"/>
  <c r="N114" i="9"/>
  <c r="M114" i="9"/>
  <c r="N113" i="9"/>
  <c r="M113" i="9"/>
  <c r="N112" i="9"/>
  <c r="M112" i="9"/>
  <c r="N111" i="9"/>
  <c r="M111" i="9"/>
  <c r="N110" i="9"/>
  <c r="M110" i="9"/>
  <c r="N99" i="9"/>
  <c r="M99" i="9"/>
  <c r="N98" i="9"/>
  <c r="M98" i="9"/>
  <c r="N97" i="9"/>
  <c r="M97" i="9"/>
  <c r="N96" i="9"/>
  <c r="M96" i="9"/>
  <c r="N95" i="9"/>
  <c r="M95" i="9"/>
  <c r="N94" i="9"/>
  <c r="M94" i="9"/>
  <c r="N83" i="9"/>
  <c r="M83" i="9"/>
  <c r="N82" i="9"/>
  <c r="M82" i="9"/>
  <c r="N81" i="9"/>
  <c r="M81" i="9"/>
  <c r="O81" i="9" s="1"/>
  <c r="W17" i="9" s="1"/>
  <c r="N80" i="9"/>
  <c r="O80" i="9" s="1"/>
  <c r="W16" i="9" s="1"/>
  <c r="M80" i="9"/>
  <c r="N79" i="9"/>
  <c r="M79" i="9"/>
  <c r="N78" i="9"/>
  <c r="M78" i="9"/>
  <c r="N67" i="9"/>
  <c r="M67" i="9"/>
  <c r="N66" i="9"/>
  <c r="M66" i="9"/>
  <c r="N65" i="9"/>
  <c r="M65" i="9"/>
  <c r="N64" i="9"/>
  <c r="M64" i="9"/>
  <c r="N63" i="9"/>
  <c r="M63" i="9"/>
  <c r="N62" i="9"/>
  <c r="M62" i="9"/>
  <c r="N51" i="9"/>
  <c r="M51" i="9"/>
  <c r="N50" i="9"/>
  <c r="M50" i="9"/>
  <c r="N49" i="9"/>
  <c r="M49" i="9"/>
  <c r="N48" i="9"/>
  <c r="M48" i="9"/>
  <c r="N47" i="9"/>
  <c r="M47" i="9"/>
  <c r="N46" i="9"/>
  <c r="M46" i="9"/>
  <c r="N35" i="9"/>
  <c r="M35" i="9"/>
  <c r="O35" i="9" s="1"/>
  <c r="T19" i="9" s="1"/>
  <c r="N34" i="9"/>
  <c r="M34" i="9"/>
  <c r="N33" i="9"/>
  <c r="M33" i="9"/>
  <c r="O33" i="9" s="1"/>
  <c r="T17" i="9" s="1"/>
  <c r="N32" i="9"/>
  <c r="M32" i="9"/>
  <c r="N31" i="9"/>
  <c r="M31" i="9"/>
  <c r="O31" i="9" s="1"/>
  <c r="T15" i="9" s="1"/>
  <c r="N30" i="9"/>
  <c r="M30" i="9"/>
  <c r="N19" i="9"/>
  <c r="M19" i="9"/>
  <c r="N18" i="9"/>
  <c r="M18" i="9"/>
  <c r="N17" i="9"/>
  <c r="M17" i="9"/>
  <c r="N16" i="9"/>
  <c r="M16" i="9"/>
  <c r="N15" i="9"/>
  <c r="M15" i="9"/>
  <c r="N14" i="9"/>
  <c r="M14" i="9"/>
  <c r="N115" i="8"/>
  <c r="M115" i="8"/>
  <c r="N114" i="8"/>
  <c r="M114" i="8"/>
  <c r="N113" i="8"/>
  <c r="M113" i="8"/>
  <c r="N112" i="8"/>
  <c r="M112" i="8"/>
  <c r="N111" i="8"/>
  <c r="M111" i="8"/>
  <c r="N110" i="8"/>
  <c r="M110" i="8"/>
  <c r="N99" i="8"/>
  <c r="M99" i="8"/>
  <c r="O99" i="8" s="1"/>
  <c r="X19" i="8" s="1"/>
  <c r="N98" i="8"/>
  <c r="M98" i="8"/>
  <c r="N97" i="8"/>
  <c r="M97" i="8"/>
  <c r="N96" i="8"/>
  <c r="M96" i="8"/>
  <c r="N95" i="8"/>
  <c r="M95" i="8"/>
  <c r="N94" i="8"/>
  <c r="M94" i="8"/>
  <c r="N83" i="8"/>
  <c r="M83" i="8"/>
  <c r="N82" i="8"/>
  <c r="M82" i="8"/>
  <c r="N81" i="8"/>
  <c r="M81" i="8"/>
  <c r="N80" i="8"/>
  <c r="M80" i="8"/>
  <c r="N79" i="8"/>
  <c r="O79" i="8" s="1"/>
  <c r="W15" i="8" s="1"/>
  <c r="M79" i="8"/>
  <c r="N78" i="8"/>
  <c r="M78" i="8"/>
  <c r="N67" i="8"/>
  <c r="M67" i="8"/>
  <c r="N66" i="8"/>
  <c r="M66" i="8"/>
  <c r="N65" i="8"/>
  <c r="M65" i="8"/>
  <c r="N64" i="8"/>
  <c r="M64" i="8"/>
  <c r="N63" i="8"/>
  <c r="M63" i="8"/>
  <c r="N62" i="8"/>
  <c r="M62" i="8"/>
  <c r="N51" i="8"/>
  <c r="M51" i="8"/>
  <c r="N50" i="8"/>
  <c r="M50" i="8"/>
  <c r="N49" i="8"/>
  <c r="M49" i="8"/>
  <c r="N48" i="8"/>
  <c r="M48" i="8"/>
  <c r="N47" i="8"/>
  <c r="M47" i="8"/>
  <c r="N46" i="8"/>
  <c r="M46" i="8"/>
  <c r="N35" i="8"/>
  <c r="M35" i="8"/>
  <c r="N34" i="8"/>
  <c r="M34" i="8"/>
  <c r="N33" i="8"/>
  <c r="M33" i="8"/>
  <c r="N32" i="8"/>
  <c r="M32" i="8"/>
  <c r="N31" i="8"/>
  <c r="M31" i="8"/>
  <c r="N30" i="8"/>
  <c r="M30" i="8"/>
  <c r="N19" i="8"/>
  <c r="M19" i="8"/>
  <c r="N18" i="8"/>
  <c r="M18" i="8"/>
  <c r="N17" i="8"/>
  <c r="M17" i="8"/>
  <c r="N16" i="8"/>
  <c r="M16" i="8"/>
  <c r="N15" i="8"/>
  <c r="M15" i="8"/>
  <c r="N14" i="8"/>
  <c r="M14" i="8"/>
  <c r="K56" i="15" l="1"/>
  <c r="K58" i="15"/>
  <c r="K57" i="15"/>
  <c r="K59" i="15"/>
  <c r="O110" i="14"/>
  <c r="Y14" i="14" s="1"/>
  <c r="O99" i="14"/>
  <c r="X19" i="14" s="1"/>
  <c r="O81" i="14"/>
  <c r="W17" i="14" s="1"/>
  <c r="O64" i="14"/>
  <c r="V16" i="14" s="1"/>
  <c r="O63" i="14"/>
  <c r="V15" i="14" s="1"/>
  <c r="O17" i="14"/>
  <c r="S17" i="14" s="1"/>
  <c r="O112" i="14"/>
  <c r="Y16" i="14" s="1"/>
  <c r="O113" i="14"/>
  <c r="Y17" i="14" s="1"/>
  <c r="O114" i="14"/>
  <c r="Y18" i="14" s="1"/>
  <c r="O111" i="14"/>
  <c r="Y15" i="14" s="1"/>
  <c r="O115" i="14"/>
  <c r="Y19" i="14" s="1"/>
  <c r="O94" i="14"/>
  <c r="X14" i="14" s="1"/>
  <c r="O98" i="14"/>
  <c r="X18" i="14" s="1"/>
  <c r="O97" i="14"/>
  <c r="X17" i="14" s="1"/>
  <c r="O95" i="14"/>
  <c r="X15" i="14" s="1"/>
  <c r="O96" i="14"/>
  <c r="X16" i="14" s="1"/>
  <c r="O79" i="14"/>
  <c r="W15" i="14" s="1"/>
  <c r="O83" i="14"/>
  <c r="W19" i="14" s="1"/>
  <c r="O78" i="14"/>
  <c r="W14" i="14" s="1"/>
  <c r="O80" i="14"/>
  <c r="W16" i="14" s="1"/>
  <c r="O67" i="14"/>
  <c r="V19" i="14" s="1"/>
  <c r="O65" i="14"/>
  <c r="V17" i="14" s="1"/>
  <c r="O62" i="14"/>
  <c r="V14" i="14" s="1"/>
  <c r="O66" i="14"/>
  <c r="V18" i="14" s="1"/>
  <c r="O48" i="14"/>
  <c r="U16" i="14" s="1"/>
  <c r="O50" i="14"/>
  <c r="U18" i="14" s="1"/>
  <c r="O47" i="14"/>
  <c r="U15" i="14" s="1"/>
  <c r="O51" i="14"/>
  <c r="U19" i="14" s="1"/>
  <c r="O32" i="14"/>
  <c r="T16" i="14" s="1"/>
  <c r="O33" i="14"/>
  <c r="T17" i="14" s="1"/>
  <c r="O30" i="14"/>
  <c r="T14" i="14" s="1"/>
  <c r="O34" i="14"/>
  <c r="T18" i="14" s="1"/>
  <c r="O14" i="14"/>
  <c r="S14" i="14" s="1"/>
  <c r="O15" i="14"/>
  <c r="S15" i="14" s="1"/>
  <c r="O18" i="14"/>
  <c r="S18" i="14" s="1"/>
  <c r="O115" i="13"/>
  <c r="Y19" i="13" s="1"/>
  <c r="O110" i="13"/>
  <c r="Y14" i="13" s="1"/>
  <c r="O97" i="13"/>
  <c r="X17" i="13" s="1"/>
  <c r="O79" i="13"/>
  <c r="W15" i="13" s="1"/>
  <c r="O82" i="13"/>
  <c r="W18" i="13" s="1"/>
  <c r="O81" i="13"/>
  <c r="W17" i="13" s="1"/>
  <c r="O64" i="13"/>
  <c r="V16" i="13" s="1"/>
  <c r="O63" i="13"/>
  <c r="V15" i="13" s="1"/>
  <c r="O51" i="13"/>
  <c r="U19" i="13" s="1"/>
  <c r="O33" i="13"/>
  <c r="T17" i="13" s="1"/>
  <c r="O35" i="13"/>
  <c r="T19" i="13" s="1"/>
  <c r="O17" i="13"/>
  <c r="S17" i="13" s="1"/>
  <c r="O113" i="13"/>
  <c r="Y17" i="13" s="1"/>
  <c r="O114" i="13"/>
  <c r="Y18" i="13" s="1"/>
  <c r="O111" i="13"/>
  <c r="Y15" i="13" s="1"/>
  <c r="O112" i="13"/>
  <c r="Y16" i="13" s="1"/>
  <c r="O96" i="13"/>
  <c r="X16" i="13" s="1"/>
  <c r="O95" i="13"/>
  <c r="X15" i="13" s="1"/>
  <c r="O94" i="13"/>
  <c r="X14" i="13" s="1"/>
  <c r="O98" i="13"/>
  <c r="X18" i="13" s="1"/>
  <c r="O83" i="13"/>
  <c r="W19" i="13" s="1"/>
  <c r="O80" i="13"/>
  <c r="W16" i="13" s="1"/>
  <c r="O78" i="13"/>
  <c r="W14" i="13" s="1"/>
  <c r="O66" i="13"/>
  <c r="V18" i="13" s="1"/>
  <c r="O62" i="13"/>
  <c r="V14" i="13" s="1"/>
  <c r="O65" i="13"/>
  <c r="V17" i="13" s="1"/>
  <c r="O67" i="13"/>
  <c r="V19" i="13" s="1"/>
  <c r="O50" i="13"/>
  <c r="U18" i="13" s="1"/>
  <c r="O48" i="13"/>
  <c r="U16" i="13" s="1"/>
  <c r="O47" i="13"/>
  <c r="U15" i="13" s="1"/>
  <c r="O81" i="12"/>
  <c r="W17" i="12" s="1"/>
  <c r="O63" i="12"/>
  <c r="V15" i="12" s="1"/>
  <c r="O48" i="12"/>
  <c r="U16" i="12" s="1"/>
  <c r="O80" i="12"/>
  <c r="W16" i="12" s="1"/>
  <c r="O64" i="12"/>
  <c r="V16" i="12" s="1"/>
  <c r="O50" i="12"/>
  <c r="U18" i="12" s="1"/>
  <c r="O17" i="12"/>
  <c r="S17" i="12" s="1"/>
  <c r="O18" i="12"/>
  <c r="S18" i="12" s="1"/>
  <c r="O14" i="13"/>
  <c r="S14" i="13" s="1"/>
  <c r="O32" i="13"/>
  <c r="T16" i="13" s="1"/>
  <c r="O31" i="13"/>
  <c r="T15" i="13" s="1"/>
  <c r="O30" i="13"/>
  <c r="T14" i="13" s="1"/>
  <c r="O34" i="13"/>
  <c r="T18" i="13" s="1"/>
  <c r="O15" i="13"/>
  <c r="S15" i="13" s="1"/>
  <c r="O18" i="13"/>
  <c r="S18" i="13" s="1"/>
  <c r="O16" i="13"/>
  <c r="S16" i="13" s="1"/>
  <c r="O19" i="13"/>
  <c r="S19" i="13" s="1"/>
  <c r="O111" i="12"/>
  <c r="Y15" i="12" s="1"/>
  <c r="O115" i="12"/>
  <c r="Y19" i="12" s="1"/>
  <c r="O112" i="12"/>
  <c r="Y16" i="12" s="1"/>
  <c r="O113" i="12"/>
  <c r="Y17" i="12" s="1"/>
  <c r="O110" i="12"/>
  <c r="Y14" i="12" s="1"/>
  <c r="O114" i="12"/>
  <c r="Y18" i="12" s="1"/>
  <c r="O95" i="12"/>
  <c r="X15" i="12" s="1"/>
  <c r="O94" i="12"/>
  <c r="X14" i="12" s="1"/>
  <c r="O98" i="12"/>
  <c r="X18" i="12" s="1"/>
  <c r="O99" i="12"/>
  <c r="X19" i="12" s="1"/>
  <c r="O96" i="12"/>
  <c r="X16" i="12" s="1"/>
  <c r="O79" i="12"/>
  <c r="W15" i="12" s="1"/>
  <c r="O83" i="12"/>
  <c r="W19" i="12" s="1"/>
  <c r="O78" i="12"/>
  <c r="W14" i="12" s="1"/>
  <c r="O82" i="12"/>
  <c r="W18" i="12" s="1"/>
  <c r="O67" i="12"/>
  <c r="V19" i="12" s="1"/>
  <c r="O65" i="12"/>
  <c r="V17" i="12" s="1"/>
  <c r="O62" i="12"/>
  <c r="V14" i="12" s="1"/>
  <c r="O47" i="12"/>
  <c r="U15" i="12" s="1"/>
  <c r="O46" i="12"/>
  <c r="U14" i="12" s="1"/>
  <c r="O49" i="12"/>
  <c r="U17" i="12" s="1"/>
  <c r="O51" i="12"/>
  <c r="U19" i="12" s="1"/>
  <c r="O34" i="12"/>
  <c r="T18" i="12" s="1"/>
  <c r="O31" i="12"/>
  <c r="T15" i="12" s="1"/>
  <c r="O33" i="12"/>
  <c r="T17" i="12" s="1"/>
  <c r="O30" i="12"/>
  <c r="T14" i="12" s="1"/>
  <c r="O32" i="12"/>
  <c r="T16" i="12" s="1"/>
  <c r="O35" i="12"/>
  <c r="T19" i="12" s="1"/>
  <c r="O16" i="12"/>
  <c r="S16" i="12" s="1"/>
  <c r="O15" i="12"/>
  <c r="S15" i="12" s="1"/>
  <c r="O19" i="12"/>
  <c r="S19" i="12" s="1"/>
  <c r="O14" i="12"/>
  <c r="S14" i="12" s="1"/>
  <c r="M25" i="11"/>
  <c r="P22" i="11"/>
  <c r="N27" i="11"/>
  <c r="M26" i="11"/>
  <c r="L25" i="11"/>
  <c r="R23" i="11"/>
  <c r="L24" i="11"/>
  <c r="O22" i="11"/>
  <c r="M27" i="11"/>
  <c r="L26" i="11"/>
  <c r="R24" i="11"/>
  <c r="Q23" i="11"/>
  <c r="N26" i="11"/>
  <c r="N22" i="11"/>
  <c r="L27" i="11"/>
  <c r="R25" i="11"/>
  <c r="Q24" i="11"/>
  <c r="P23" i="11"/>
  <c r="M22" i="11"/>
  <c r="R26" i="11"/>
  <c r="Q25" i="11"/>
  <c r="P24" i="11"/>
  <c r="O23" i="11"/>
  <c r="Q22" i="11"/>
  <c r="R27" i="11"/>
  <c r="Q26" i="11"/>
  <c r="P25" i="11"/>
  <c r="O24" i="11"/>
  <c r="N23" i="11"/>
  <c r="O27" i="11"/>
  <c r="Q27" i="11"/>
  <c r="P26" i="11"/>
  <c r="O25" i="11"/>
  <c r="N24" i="11"/>
  <c r="M23" i="11"/>
  <c r="R22" i="11"/>
  <c r="P27" i="11"/>
  <c r="O26" i="11"/>
  <c r="N25" i="11"/>
  <c r="M24" i="11"/>
  <c r="O112" i="10"/>
  <c r="Y16" i="10" s="1"/>
  <c r="O80" i="10"/>
  <c r="W16" i="10" s="1"/>
  <c r="O66" i="10"/>
  <c r="V18" i="10" s="1"/>
  <c r="O62" i="10"/>
  <c r="V14" i="10" s="1"/>
  <c r="O32" i="10"/>
  <c r="T16" i="10" s="1"/>
  <c r="O113" i="10"/>
  <c r="Y17" i="10" s="1"/>
  <c r="O110" i="10"/>
  <c r="Y14" i="10" s="1"/>
  <c r="O114" i="10"/>
  <c r="Y18" i="10" s="1"/>
  <c r="O111" i="10"/>
  <c r="Y15" i="10" s="1"/>
  <c r="O115" i="10"/>
  <c r="Y19" i="10" s="1"/>
  <c r="O94" i="10"/>
  <c r="X14" i="10" s="1"/>
  <c r="O98" i="10"/>
  <c r="X18" i="10" s="1"/>
  <c r="O96" i="10"/>
  <c r="X16" i="10" s="1"/>
  <c r="O97" i="10"/>
  <c r="X17" i="10" s="1"/>
  <c r="O81" i="10"/>
  <c r="W17" i="10" s="1"/>
  <c r="O78" i="10"/>
  <c r="W14" i="10" s="1"/>
  <c r="O82" i="10"/>
  <c r="W18" i="10" s="1"/>
  <c r="O79" i="10"/>
  <c r="W15" i="10" s="1"/>
  <c r="O83" i="10"/>
  <c r="W19" i="10" s="1"/>
  <c r="O63" i="10"/>
  <c r="V15" i="10" s="1"/>
  <c r="O67" i="10"/>
  <c r="V19" i="10" s="1"/>
  <c r="O64" i="10"/>
  <c r="V16" i="10" s="1"/>
  <c r="O65" i="10"/>
  <c r="V17" i="10" s="1"/>
  <c r="O48" i="10"/>
  <c r="U16" i="10" s="1"/>
  <c r="O47" i="10"/>
  <c r="U15" i="10" s="1"/>
  <c r="O51" i="10"/>
  <c r="U19" i="10" s="1"/>
  <c r="O49" i="10"/>
  <c r="U17" i="10" s="1"/>
  <c r="O46" i="10"/>
  <c r="U14" i="10" s="1"/>
  <c r="O50" i="10"/>
  <c r="U18" i="10" s="1"/>
  <c r="O30" i="10"/>
  <c r="T14" i="10" s="1"/>
  <c r="O34" i="10"/>
  <c r="T18" i="10" s="1"/>
  <c r="O31" i="10"/>
  <c r="T15" i="10" s="1"/>
  <c r="O35" i="10"/>
  <c r="T19" i="10" s="1"/>
  <c r="O33" i="10"/>
  <c r="T17" i="10" s="1"/>
  <c r="O14" i="10"/>
  <c r="S14" i="10" s="1"/>
  <c r="O18" i="10"/>
  <c r="S18" i="10" s="1"/>
  <c r="O16" i="10"/>
  <c r="S16" i="10" s="1"/>
  <c r="O17" i="10"/>
  <c r="S17" i="10" s="1"/>
  <c r="O15" i="10"/>
  <c r="S15" i="10" s="1"/>
  <c r="O19" i="10"/>
  <c r="S19" i="10" s="1"/>
  <c r="O99" i="10"/>
  <c r="X19" i="10" s="1"/>
  <c r="O94" i="8"/>
  <c r="X14" i="8" s="1"/>
  <c r="O98" i="8"/>
  <c r="X18" i="8" s="1"/>
  <c r="O64" i="8"/>
  <c r="V16" i="8" s="1"/>
  <c r="O67" i="8"/>
  <c r="V19" i="8" s="1"/>
  <c r="O51" i="8"/>
  <c r="U19" i="8" s="1"/>
  <c r="O49" i="8"/>
  <c r="U17" i="8" s="1"/>
  <c r="O33" i="8"/>
  <c r="T17" i="8" s="1"/>
  <c r="O31" i="8"/>
  <c r="T15" i="8" s="1"/>
  <c r="O35" i="8"/>
  <c r="T19" i="8" s="1"/>
  <c r="O97" i="8"/>
  <c r="X17" i="8" s="1"/>
  <c r="O112" i="9"/>
  <c r="Y16" i="9" s="1"/>
  <c r="O110" i="9"/>
  <c r="Y14" i="9" s="1"/>
  <c r="O114" i="9"/>
  <c r="Y18" i="9" s="1"/>
  <c r="O115" i="9"/>
  <c r="Y19" i="9" s="1"/>
  <c r="O94" i="9"/>
  <c r="X14" i="9" s="1"/>
  <c r="O98" i="9"/>
  <c r="X18" i="9" s="1"/>
  <c r="O97" i="9"/>
  <c r="X17" i="9" s="1"/>
  <c r="O99" i="9"/>
  <c r="X19" i="9" s="1"/>
  <c r="O96" i="9"/>
  <c r="X16" i="9" s="1"/>
  <c r="O78" i="9"/>
  <c r="W14" i="9" s="1"/>
  <c r="O82" i="9"/>
  <c r="W18" i="9" s="1"/>
  <c r="O79" i="9"/>
  <c r="W15" i="9" s="1"/>
  <c r="O62" i="9"/>
  <c r="V14" i="9" s="1"/>
  <c r="O66" i="9"/>
  <c r="V18" i="9" s="1"/>
  <c r="O63" i="9"/>
  <c r="V15" i="9" s="1"/>
  <c r="O64" i="9"/>
  <c r="V16" i="9" s="1"/>
  <c r="O51" i="9"/>
  <c r="U19" i="9" s="1"/>
  <c r="O48" i="9"/>
  <c r="U16" i="9" s="1"/>
  <c r="O46" i="9"/>
  <c r="U14" i="9" s="1"/>
  <c r="O50" i="9"/>
  <c r="U18" i="9" s="1"/>
  <c r="O30" i="9"/>
  <c r="T14" i="9" s="1"/>
  <c r="O32" i="9"/>
  <c r="T16" i="9" s="1"/>
  <c r="O34" i="9"/>
  <c r="T18" i="9" s="1"/>
  <c r="O17" i="9"/>
  <c r="S17" i="9" s="1"/>
  <c r="O14" i="9"/>
  <c r="S14" i="9" s="1"/>
  <c r="O18" i="9"/>
  <c r="S18" i="9" s="1"/>
  <c r="O15" i="9"/>
  <c r="S15" i="9" s="1"/>
  <c r="O19" i="9"/>
  <c r="S19" i="9" s="1"/>
  <c r="O16" i="9"/>
  <c r="S16" i="9" s="1"/>
  <c r="O113" i="9"/>
  <c r="Y17" i="9" s="1"/>
  <c r="O111" i="9"/>
  <c r="Y15" i="9" s="1"/>
  <c r="O95" i="9"/>
  <c r="X15" i="9" s="1"/>
  <c r="O83" i="9"/>
  <c r="W19" i="9" s="1"/>
  <c r="O65" i="9"/>
  <c r="V17" i="9" s="1"/>
  <c r="O67" i="9"/>
  <c r="V19" i="9" s="1"/>
  <c r="O49" i="9"/>
  <c r="U17" i="9" s="1"/>
  <c r="O47" i="9"/>
  <c r="U15" i="9" s="1"/>
  <c r="O112" i="8"/>
  <c r="Y16" i="8" s="1"/>
  <c r="O113" i="8"/>
  <c r="Y17" i="8" s="1"/>
  <c r="O115" i="8"/>
  <c r="Y19" i="8" s="1"/>
  <c r="O111" i="8"/>
  <c r="Y15" i="8" s="1"/>
  <c r="O110" i="8"/>
  <c r="Y14" i="8" s="1"/>
  <c r="O114" i="8"/>
  <c r="Y18" i="8" s="1"/>
  <c r="O95" i="8"/>
  <c r="X15" i="8" s="1"/>
  <c r="O96" i="8"/>
  <c r="X16" i="8" s="1"/>
  <c r="O78" i="8"/>
  <c r="W14" i="8" s="1"/>
  <c r="O82" i="8"/>
  <c r="W18" i="8" s="1"/>
  <c r="O80" i="8"/>
  <c r="W16" i="8" s="1"/>
  <c r="O81" i="8"/>
  <c r="W17" i="8" s="1"/>
  <c r="O83" i="8"/>
  <c r="W19" i="8" s="1"/>
  <c r="O65" i="8"/>
  <c r="V17" i="8" s="1"/>
  <c r="O63" i="8"/>
  <c r="V15" i="8" s="1"/>
  <c r="O62" i="8"/>
  <c r="V14" i="8" s="1"/>
  <c r="O66" i="8"/>
  <c r="V18" i="8" s="1"/>
  <c r="O48" i="8"/>
  <c r="U16" i="8" s="1"/>
  <c r="O46" i="8"/>
  <c r="U14" i="8" s="1"/>
  <c r="O50" i="8"/>
  <c r="U18" i="8" s="1"/>
  <c r="O47" i="8"/>
  <c r="U15" i="8" s="1"/>
  <c r="O34" i="8"/>
  <c r="T18" i="8" s="1"/>
  <c r="O32" i="8"/>
  <c r="T16" i="8" s="1"/>
  <c r="O30" i="8"/>
  <c r="T14" i="8" s="1"/>
  <c r="O15" i="8"/>
  <c r="S15" i="8" s="1"/>
  <c r="O18" i="8"/>
  <c r="S18" i="8" s="1"/>
  <c r="O19" i="8"/>
  <c r="S19" i="8" s="1"/>
  <c r="O16" i="8"/>
  <c r="S16" i="8" s="1"/>
  <c r="O17" i="8"/>
  <c r="S17" i="8" s="1"/>
  <c r="O14" i="8"/>
  <c r="S14" i="8" s="1"/>
</calcChain>
</file>

<file path=xl/sharedStrings.xml><?xml version="1.0" encoding="utf-8"?>
<sst xmlns="http://schemas.openxmlformats.org/spreadsheetml/2006/main" count="2543" uniqueCount="49">
  <si>
    <t>Proton Assignments</t>
  </si>
  <si>
    <t>On</t>
  </si>
  <si>
    <t>Control</t>
  </si>
  <si>
    <t>BSM</t>
  </si>
  <si>
    <t>Range</t>
  </si>
  <si>
    <t>Normalized</t>
  </si>
  <si>
    <t>Absolute</t>
  </si>
  <si>
    <t>Diff</t>
  </si>
  <si>
    <t>4.4870 .. 4.2591</t>
  </si>
  <si>
    <t>4.2591 .. 4.1525</t>
  </si>
  <si>
    <t>4.1525 .. 3.9507</t>
  </si>
  <si>
    <t>3.8560 .. 3.5364</t>
  </si>
  <si>
    <t>3.5364 .. 3.0698</t>
  </si>
  <si>
    <t>1.2004 .. 0.6798</t>
  </si>
  <si>
    <t>Off</t>
  </si>
  <si>
    <t>4.8886 .. 4.2742</t>
  </si>
  <si>
    <t>4.2742 .. 3.8611</t>
  </si>
  <si>
    <t>3.8611 .. 3.6803</t>
  </si>
  <si>
    <t>3.6667 .. 3.2534</t>
  </si>
  <si>
    <t>3.2534 .. 3.0232</t>
  </si>
  <si>
    <t>1.6002 .. 0.6613</t>
  </si>
  <si>
    <t>Rep 2</t>
  </si>
  <si>
    <t>Rep 3</t>
  </si>
  <si>
    <t>Rep 4</t>
  </si>
  <si>
    <t>n</t>
  </si>
  <si>
    <t>rep3</t>
  </si>
  <si>
    <t>rep2</t>
  </si>
  <si>
    <t>rep1</t>
  </si>
  <si>
    <t>t</t>
  </si>
  <si>
    <t>Rep 5</t>
  </si>
  <si>
    <t>Rep 6</t>
  </si>
  <si>
    <t>Rep 1</t>
  </si>
  <si>
    <t>Model</t>
  </si>
  <si>
    <t>sse</t>
  </si>
  <si>
    <t>AF</t>
  </si>
  <si>
    <t>k</t>
  </si>
  <si>
    <t>AF0</t>
  </si>
  <si>
    <t>af0-1</t>
  </si>
  <si>
    <t>af0-2</t>
  </si>
  <si>
    <t>af0-3</t>
  </si>
  <si>
    <t>af0-4</t>
  </si>
  <si>
    <t>af0-5</t>
  </si>
  <si>
    <t>af0-6</t>
  </si>
  <si>
    <t>Av</t>
  </si>
  <si>
    <t>LB</t>
  </si>
  <si>
    <t>UB</t>
  </si>
  <si>
    <t>sterr</t>
  </si>
  <si>
    <t>Raw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</si>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</sst>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theme="1"/>
      <name val="MS Shell Dlg 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'HPC_370k_20uM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(1)'!$S$15:$Y$15</c:f>
              <c:numCache>
                <c:formatCode>General</c:formatCode>
                <c:ptCount val="7"/>
                <c:pt idx="0">
                  <c:v>2.8270872478271484E-3</c:v>
                </c:pt>
                <c:pt idx="1">
                  <c:v>4.0503956978298998E-3</c:v>
                </c:pt>
                <c:pt idx="2">
                  <c:v>4.6758669674016517E-3</c:v>
                </c:pt>
                <c:pt idx="3">
                  <c:v>4.4589550031564201E-3</c:v>
                </c:pt>
                <c:pt idx="4">
                  <c:v>8.0478251259622144E-3</c:v>
                </c:pt>
                <c:pt idx="5">
                  <c:v>7.197336143206879E-3</c:v>
                </c:pt>
                <c:pt idx="6">
                  <c:v>8.7071164831501024E-3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B-4F78-9D08-4A2514A9E3A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'HPC_370k_20uM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(1)'!$S$16:$Y$16</c:f>
              <c:numCache>
                <c:formatCode>General</c:formatCode>
                <c:ptCount val="7"/>
                <c:pt idx="0">
                  <c:v>6.81988431531836E-4</c:v>
                </c:pt>
                <c:pt idx="1">
                  <c:v>2.6671100833430611E-3</c:v>
                </c:pt>
                <c:pt idx="2">
                  <c:v>1.7025912284183463E-3</c:v>
                </c:pt>
                <c:pt idx="3">
                  <c:v>1.1052154052865828E-3</c:v>
                </c:pt>
                <c:pt idx="4">
                  <c:v>4.305745983093562E-3</c:v>
                </c:pt>
                <c:pt idx="5">
                  <c:v>4.1187158552971857E-3</c:v>
                </c:pt>
                <c:pt idx="6">
                  <c:v>3.7015271217036437E-3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B-4F78-9D08-4A2514A9E3A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'HPC_370k_20uM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(1)'!$S$17:$Y$17</c:f>
              <c:numCache>
                <c:formatCode>General</c:formatCode>
                <c:ptCount val="7"/>
                <c:pt idx="0">
                  <c:v>2.5084031377551747E-3</c:v>
                </c:pt>
                <c:pt idx="1">
                  <c:v>4.911872082835474E-3</c:v>
                </c:pt>
                <c:pt idx="2">
                  <c:v>3.1789930014925858E-3</c:v>
                </c:pt>
                <c:pt idx="3">
                  <c:v>3.3430634363270481E-3</c:v>
                </c:pt>
                <c:pt idx="4">
                  <c:v>4.5061010317924786E-3</c:v>
                </c:pt>
                <c:pt idx="5">
                  <c:v>4.5171145182127783E-3</c:v>
                </c:pt>
                <c:pt idx="6">
                  <c:v>3.7327218702925733E-3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B-4F78-9D08-4A2514A9E3A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'HPC_370k_20uM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(1)'!$S$18:$Y$18</c:f>
              <c:numCache>
                <c:formatCode>General</c:formatCode>
                <c:ptCount val="7"/>
                <c:pt idx="0">
                  <c:v>1.2850001404858199E-3</c:v>
                </c:pt>
                <c:pt idx="1">
                  <c:v>9.8022800685027382E-3</c:v>
                </c:pt>
                <c:pt idx="2">
                  <c:v>-5.9628601248498617E-3</c:v>
                </c:pt>
                <c:pt idx="3">
                  <c:v>1.9275506453771047E-3</c:v>
                </c:pt>
                <c:pt idx="4">
                  <c:v>8.4612913721321351E-3</c:v>
                </c:pt>
                <c:pt idx="5">
                  <c:v>7.3908659679792913E-3</c:v>
                </c:pt>
                <c:pt idx="6">
                  <c:v>-8.8643279937773614E-4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CB-4F78-9D08-4A2514A9E3A3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'HPC_370k_20uM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(1)'!$S$19:$Y$19</c:f>
              <c:numCache>
                <c:formatCode>General</c:formatCode>
                <c:ptCount val="7"/>
                <c:pt idx="0">
                  <c:v>2.723420393306543E-3</c:v>
                </c:pt>
                <c:pt idx="1">
                  <c:v>5.6422330172935719E-3</c:v>
                </c:pt>
                <c:pt idx="2">
                  <c:v>4.7679446194864314E-3</c:v>
                </c:pt>
                <c:pt idx="3">
                  <c:v>4.5925554305187299E-3</c:v>
                </c:pt>
                <c:pt idx="4">
                  <c:v>6.4343488580247549E-3</c:v>
                </c:pt>
                <c:pt idx="5">
                  <c:v>6.3220110022301447E-3</c:v>
                </c:pt>
                <c:pt idx="6">
                  <c:v>5.9988401347672695E-3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CB-4F78-9D08-4A2514A9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'HPC_370k_20uM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(2)'!$S$15:$Y$15</c:f>
              <c:numCache>
                <c:formatCode>General</c:formatCode>
                <c:ptCount val="7"/>
                <c:pt idx="0">
                  <c:v>4.4076493310909121E-3</c:v>
                </c:pt>
                <c:pt idx="1">
                  <c:v>6.7292873665737926E-3</c:v>
                </c:pt>
                <c:pt idx="2">
                  <c:v>5.9903559254787303E-3</c:v>
                </c:pt>
                <c:pt idx="3">
                  <c:v>6.9492386755881201E-3</c:v>
                </c:pt>
                <c:pt idx="4">
                  <c:v>7.2554468087923252E-3</c:v>
                </c:pt>
                <c:pt idx="5">
                  <c:v>7.5803738527302914E-3</c:v>
                </c:pt>
                <c:pt idx="6">
                  <c:v>5.830539400645914E-3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E-4BAC-91BD-09701A5A487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'HPC_370k_20uM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(2)'!$S$16:$Y$16</c:f>
              <c:numCache>
                <c:formatCode>General</c:formatCode>
                <c:ptCount val="7"/>
                <c:pt idx="0">
                  <c:v>2.8769784871838823E-3</c:v>
                </c:pt>
                <c:pt idx="1">
                  <c:v>5.6306216516128563E-3</c:v>
                </c:pt>
                <c:pt idx="2">
                  <c:v>3.7484117289839219E-3</c:v>
                </c:pt>
                <c:pt idx="3">
                  <c:v>4.1673246207677324E-3</c:v>
                </c:pt>
                <c:pt idx="4">
                  <c:v>4.1944170381826131E-3</c:v>
                </c:pt>
                <c:pt idx="5">
                  <c:v>3.5928445580341406E-3</c:v>
                </c:pt>
                <c:pt idx="6">
                  <c:v>3.9954995561192414E-3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E-4BAC-91BD-09701A5A487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'HPC_370k_20uM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(2)'!$S$17:$Y$17</c:f>
              <c:numCache>
                <c:formatCode>General</c:formatCode>
                <c:ptCount val="7"/>
                <c:pt idx="0">
                  <c:v>5.1884288456660278E-3</c:v>
                </c:pt>
                <c:pt idx="1">
                  <c:v>7.2747200313877719E-3</c:v>
                </c:pt>
                <c:pt idx="2">
                  <c:v>5.9137074238244623E-3</c:v>
                </c:pt>
                <c:pt idx="3">
                  <c:v>6.5857500412852604E-3</c:v>
                </c:pt>
                <c:pt idx="4">
                  <c:v>6.3217829004792048E-3</c:v>
                </c:pt>
                <c:pt idx="5">
                  <c:v>5.3033384337333803E-3</c:v>
                </c:pt>
                <c:pt idx="6">
                  <c:v>5.4879609140782038E-3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6E-4BAC-91BD-09701A5A487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'HPC_370k_20uM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(2)'!$S$18:$Y$18</c:f>
              <c:numCache>
                <c:formatCode>General</c:formatCode>
                <c:ptCount val="7"/>
                <c:pt idx="0">
                  <c:v>1.4095443843305846E-2</c:v>
                </c:pt>
                <c:pt idx="1">
                  <c:v>1.1144844454935045E-3</c:v>
                </c:pt>
                <c:pt idx="2">
                  <c:v>-8.3785251165745481E-3</c:v>
                </c:pt>
                <c:pt idx="3">
                  <c:v>6.2771990365631854E-3</c:v>
                </c:pt>
                <c:pt idx="4">
                  <c:v>5.5487208745709168E-4</c:v>
                </c:pt>
                <c:pt idx="5">
                  <c:v>-5.1358264425149375E-3</c:v>
                </c:pt>
                <c:pt idx="6">
                  <c:v>4.5892087318491403E-3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6E-4BAC-91BD-09701A5A487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'HPC_370k_20uM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(2)'!$S$19:$Y$19</c:f>
              <c:numCache>
                <c:formatCode>General</c:formatCode>
                <c:ptCount val="7"/>
                <c:pt idx="0">
                  <c:v>4.9894969159442939E-3</c:v>
                </c:pt>
                <c:pt idx="1">
                  <c:v>7.8440955544474694E-3</c:v>
                </c:pt>
                <c:pt idx="2">
                  <c:v>7.3940647314769924E-3</c:v>
                </c:pt>
                <c:pt idx="3">
                  <c:v>7.7282990500310801E-3</c:v>
                </c:pt>
                <c:pt idx="4">
                  <c:v>7.5118175429091461E-3</c:v>
                </c:pt>
                <c:pt idx="5">
                  <c:v>7.2755045424513515E-3</c:v>
                </c:pt>
                <c:pt idx="6">
                  <c:v>7.5207914303500592E-3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6E-4BAC-91BD-09701A5A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'HPC_370k_20uM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(3)'!$S$15:$Y$15</c:f>
              <c:numCache>
                <c:formatCode>General</c:formatCode>
                <c:ptCount val="7"/>
                <c:pt idx="0">
                  <c:v>1.1773277311823193E-2</c:v>
                </c:pt>
                <c:pt idx="1">
                  <c:v>1.2828151015153817E-2</c:v>
                </c:pt>
                <c:pt idx="2">
                  <c:v>1.5423612070391035E-2</c:v>
                </c:pt>
                <c:pt idx="3">
                  <c:v>1.5366624594824933E-2</c:v>
                </c:pt>
                <c:pt idx="4">
                  <c:v>1.6855295470709339E-2</c:v>
                </c:pt>
                <c:pt idx="5">
                  <c:v>1.5836600062476315E-2</c:v>
                </c:pt>
                <c:pt idx="6">
                  <c:v>1.7475445715433486E-2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4F4D-9373-138364299F8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'HPC_370k_20uM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(3)'!$S$16:$Y$16</c:f>
              <c:numCache>
                <c:formatCode>General</c:formatCode>
                <c:ptCount val="7"/>
                <c:pt idx="0">
                  <c:v>7.4842731466742514E-3</c:v>
                </c:pt>
                <c:pt idx="1">
                  <c:v>9.7213856766658596E-3</c:v>
                </c:pt>
                <c:pt idx="2">
                  <c:v>9.9605512573066567E-3</c:v>
                </c:pt>
                <c:pt idx="3">
                  <c:v>1.0847160726072254E-2</c:v>
                </c:pt>
                <c:pt idx="4">
                  <c:v>1.1837878249875819E-2</c:v>
                </c:pt>
                <c:pt idx="5">
                  <c:v>1.1181328753889124E-2</c:v>
                </c:pt>
                <c:pt idx="6">
                  <c:v>1.1441959560466586E-2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2-4F4D-9373-138364299F8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'HPC_370k_20uM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(3)'!$S$17:$Y$17</c:f>
              <c:numCache>
                <c:formatCode>General</c:formatCode>
                <c:ptCount val="7"/>
                <c:pt idx="0">
                  <c:v>7.2210137059103841E-3</c:v>
                </c:pt>
                <c:pt idx="1">
                  <c:v>1.0646479750411003E-2</c:v>
                </c:pt>
                <c:pt idx="2">
                  <c:v>9.8169461519956383E-3</c:v>
                </c:pt>
                <c:pt idx="3">
                  <c:v>1.0938253022465337E-2</c:v>
                </c:pt>
                <c:pt idx="4">
                  <c:v>1.1427444518560183E-2</c:v>
                </c:pt>
                <c:pt idx="5">
                  <c:v>1.0898643349142241E-2</c:v>
                </c:pt>
                <c:pt idx="6">
                  <c:v>9.930365157060141E-3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2-4F4D-9373-138364299F8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'HPC_370k_20uM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(3)'!$S$18:$Y$18</c:f>
              <c:numCache>
                <c:formatCode>General</c:formatCode>
                <c:ptCount val="7"/>
                <c:pt idx="0">
                  <c:v>-9.9026180665426101E-3</c:v>
                </c:pt>
                <c:pt idx="1">
                  <c:v>-1.6866273810987528E-2</c:v>
                </c:pt>
                <c:pt idx="2">
                  <c:v>-3.3616048504973531E-2</c:v>
                </c:pt>
                <c:pt idx="3">
                  <c:v>-2.1501515188895159E-2</c:v>
                </c:pt>
                <c:pt idx="4">
                  <c:v>-2.2729144626745499E-2</c:v>
                </c:pt>
                <c:pt idx="5">
                  <c:v>-3.2712359185050811E-2</c:v>
                </c:pt>
                <c:pt idx="6">
                  <c:v>-3.9785268723200928E-2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2-4F4D-9373-138364299F8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'HPC_370k_20uM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(3)'!$S$19:$Y$19</c:f>
              <c:numCache>
                <c:formatCode>General</c:formatCode>
                <c:ptCount val="7"/>
                <c:pt idx="0">
                  <c:v>7.7860040099710015E-3</c:v>
                </c:pt>
                <c:pt idx="1">
                  <c:v>1.198014546178784E-2</c:v>
                </c:pt>
                <c:pt idx="2">
                  <c:v>1.2344289378834073E-2</c:v>
                </c:pt>
                <c:pt idx="3">
                  <c:v>1.3597324756333932E-2</c:v>
                </c:pt>
                <c:pt idx="4">
                  <c:v>1.4168558069158833E-2</c:v>
                </c:pt>
                <c:pt idx="5">
                  <c:v>1.3981351687780549E-2</c:v>
                </c:pt>
                <c:pt idx="6">
                  <c:v>1.3596083358869474E-2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2-4F4D-9373-13836429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'HPC_370k_20uM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(4)'!$S$15:$Y$15</c:f>
              <c:numCache>
                <c:formatCode>General</c:formatCode>
                <c:ptCount val="7"/>
                <c:pt idx="0">
                  <c:v>7.7008547065480293E-3</c:v>
                </c:pt>
                <c:pt idx="1">
                  <c:v>1.0196115415364878E-2</c:v>
                </c:pt>
                <c:pt idx="2">
                  <c:v>9.1540824951644936E-3</c:v>
                </c:pt>
                <c:pt idx="3">
                  <c:v>1.0911924734687885E-2</c:v>
                </c:pt>
                <c:pt idx="4">
                  <c:v>1.1918849901507475E-2</c:v>
                </c:pt>
                <c:pt idx="5">
                  <c:v>9.6276504518696248E-3</c:v>
                </c:pt>
                <c:pt idx="6">
                  <c:v>1.1281193702419742E-2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F-45DD-8B31-FEF7055E88B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'HPC_370k_20uM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(4)'!$S$16:$Y$16</c:f>
              <c:numCache>
                <c:formatCode>General</c:formatCode>
                <c:ptCount val="7"/>
                <c:pt idx="0">
                  <c:v>5.4725116509271969E-3</c:v>
                </c:pt>
                <c:pt idx="1">
                  <c:v>9.9538173981383628E-3</c:v>
                </c:pt>
                <c:pt idx="2">
                  <c:v>8.1622051500314444E-3</c:v>
                </c:pt>
                <c:pt idx="3">
                  <c:v>8.0436561526221976E-3</c:v>
                </c:pt>
                <c:pt idx="4">
                  <c:v>8.4129443028220594E-3</c:v>
                </c:pt>
                <c:pt idx="5">
                  <c:v>5.4675243083083559E-3</c:v>
                </c:pt>
                <c:pt idx="6">
                  <c:v>6.7690878037787519E-3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F-45DD-8B31-FEF7055E88B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'HPC_370k_20uM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(4)'!$S$17:$Y$17</c:f>
              <c:numCache>
                <c:formatCode>General</c:formatCode>
                <c:ptCount val="7"/>
                <c:pt idx="0">
                  <c:v>1.0492855620828828E-2</c:v>
                </c:pt>
                <c:pt idx="1">
                  <c:v>1.5614870356722875E-2</c:v>
                </c:pt>
                <c:pt idx="2">
                  <c:v>1.5545732291155823E-2</c:v>
                </c:pt>
                <c:pt idx="3">
                  <c:v>1.4479160760964763E-2</c:v>
                </c:pt>
                <c:pt idx="4">
                  <c:v>1.3058977831134556E-2</c:v>
                </c:pt>
                <c:pt idx="5">
                  <c:v>1.0665671268400402E-2</c:v>
                </c:pt>
                <c:pt idx="6">
                  <c:v>1.2250883611100846E-2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F-45DD-8B31-FEF7055E88B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'HPC_370k_20uM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(4)'!$S$18:$Y$18</c:f>
              <c:numCache>
                <c:formatCode>General</c:formatCode>
                <c:ptCount val="7"/>
                <c:pt idx="0">
                  <c:v>9.7007320037360428E-2</c:v>
                </c:pt>
                <c:pt idx="1">
                  <c:v>0.15322329673784726</c:v>
                </c:pt>
                <c:pt idx="2">
                  <c:v>0.17892719317157238</c:v>
                </c:pt>
                <c:pt idx="3">
                  <c:v>0.186419088276575</c:v>
                </c:pt>
                <c:pt idx="4">
                  <c:v>0.18926672011603965</c:v>
                </c:pt>
                <c:pt idx="5">
                  <c:v>0.18546509876495029</c:v>
                </c:pt>
                <c:pt idx="6">
                  <c:v>0.19887948422618873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F-45DD-8B31-FEF7055E88B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'HPC_370k_20uM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(4)'!$S$19:$Y$19</c:f>
              <c:numCache>
                <c:formatCode>General</c:formatCode>
                <c:ptCount val="7"/>
                <c:pt idx="0">
                  <c:v>5.4211866583216434E-3</c:v>
                </c:pt>
                <c:pt idx="1">
                  <c:v>8.9262655835992601E-3</c:v>
                </c:pt>
                <c:pt idx="2">
                  <c:v>7.7455291539426331E-3</c:v>
                </c:pt>
                <c:pt idx="3">
                  <c:v>6.4418712692488255E-3</c:v>
                </c:pt>
                <c:pt idx="4">
                  <c:v>4.9909382688589831E-3</c:v>
                </c:pt>
                <c:pt idx="5">
                  <c:v>2.5898145586806432E-3</c:v>
                </c:pt>
                <c:pt idx="6">
                  <c:v>3.7342072219322215E-3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5F-45DD-8B31-FEF7055E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'HPC_370k_20uM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(5)'!$S$15:$Y$15</c:f>
              <c:numCache>
                <c:formatCode>General</c:formatCode>
                <c:ptCount val="7"/>
                <c:pt idx="0">
                  <c:v>9.3573522123965077E-3</c:v>
                </c:pt>
                <c:pt idx="1">
                  <c:v>1.2669486780494846E-2</c:v>
                </c:pt>
                <c:pt idx="2">
                  <c:v>1.8346684471915752E-2</c:v>
                </c:pt>
                <c:pt idx="3">
                  <c:v>2.385341181523359E-2</c:v>
                </c:pt>
                <c:pt idx="4">
                  <c:v>2.2662778805077971E-2</c:v>
                </c:pt>
                <c:pt idx="5">
                  <c:v>2.6064684853935611E-2</c:v>
                </c:pt>
                <c:pt idx="6">
                  <c:v>3.1391717197550399E-2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0-40DB-B4F6-92C7151BC6C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'HPC_370k_20uM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(5)'!$S$16:$Y$16</c:f>
              <c:numCache>
                <c:formatCode>General</c:formatCode>
                <c:ptCount val="7"/>
                <c:pt idx="0">
                  <c:v>6.3128277948273784E-3</c:v>
                </c:pt>
                <c:pt idx="1">
                  <c:v>9.7214922168199838E-3</c:v>
                </c:pt>
                <c:pt idx="2">
                  <c:v>1.1353762530112818E-2</c:v>
                </c:pt>
                <c:pt idx="3">
                  <c:v>1.5991078277278224E-2</c:v>
                </c:pt>
                <c:pt idx="4">
                  <c:v>1.6388450343588143E-2</c:v>
                </c:pt>
                <c:pt idx="5">
                  <c:v>1.7230438679354657E-2</c:v>
                </c:pt>
                <c:pt idx="6">
                  <c:v>1.9328318409132808E-2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0-40DB-B4F6-92C7151BC6C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'HPC_370k_20uM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(5)'!$S$17:$Y$17</c:f>
              <c:numCache>
                <c:formatCode>General</c:formatCode>
                <c:ptCount val="7"/>
                <c:pt idx="0">
                  <c:v>5.4248305574269113E-3</c:v>
                </c:pt>
                <c:pt idx="1">
                  <c:v>1.0496879184832466E-2</c:v>
                </c:pt>
                <c:pt idx="2">
                  <c:v>9.83988919109351E-3</c:v>
                </c:pt>
                <c:pt idx="3">
                  <c:v>1.2007721381055018E-2</c:v>
                </c:pt>
                <c:pt idx="4">
                  <c:v>1.3312138622352549E-2</c:v>
                </c:pt>
                <c:pt idx="5">
                  <c:v>1.2580197892542154E-2</c:v>
                </c:pt>
                <c:pt idx="6">
                  <c:v>1.3022878951441814E-2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40-40DB-B4F6-92C7151BC6C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'HPC_370k_20uM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(5)'!$S$18:$Y$18</c:f>
              <c:numCache>
                <c:formatCode>General</c:formatCode>
                <c:ptCount val="7"/>
                <c:pt idx="0">
                  <c:v>3.0036698932169917E-3</c:v>
                </c:pt>
                <c:pt idx="1">
                  <c:v>3.2353674337207892E-2</c:v>
                </c:pt>
                <c:pt idx="2">
                  <c:v>1.8245340290233721E-2</c:v>
                </c:pt>
                <c:pt idx="3">
                  <c:v>2.8009969255430738E-2</c:v>
                </c:pt>
                <c:pt idx="4">
                  <c:v>3.5998069487360049E-2</c:v>
                </c:pt>
                <c:pt idx="5">
                  <c:v>2.6096427778383165E-2</c:v>
                </c:pt>
                <c:pt idx="6">
                  <c:v>2.277155668450043E-2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40-40DB-B4F6-92C7151BC6C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'HPC_370k_20uM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(5)'!$S$19:$Y$19</c:f>
              <c:numCache>
                <c:formatCode>General</c:formatCode>
                <c:ptCount val="7"/>
                <c:pt idx="0">
                  <c:v>6.6821410316543319E-3</c:v>
                </c:pt>
                <c:pt idx="1">
                  <c:v>1.2553103313676987E-2</c:v>
                </c:pt>
                <c:pt idx="2">
                  <c:v>1.3576795973798359E-2</c:v>
                </c:pt>
                <c:pt idx="3">
                  <c:v>1.5786098583195796E-2</c:v>
                </c:pt>
                <c:pt idx="4">
                  <c:v>1.6918854195270221E-2</c:v>
                </c:pt>
                <c:pt idx="5">
                  <c:v>1.6459873477140553E-2</c:v>
                </c:pt>
                <c:pt idx="6">
                  <c:v>1.7808196738840265E-2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40-40DB-B4F6-92C7151B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'HPC_370k_20uM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(6)'!$S$15:$Y$15</c:f>
              <c:numCache>
                <c:formatCode>General</c:formatCode>
                <c:ptCount val="7"/>
                <c:pt idx="0">
                  <c:v>1.3144471524441578E-3</c:v>
                </c:pt>
                <c:pt idx="1">
                  <c:v>5.9445298222064631E-3</c:v>
                </c:pt>
                <c:pt idx="2">
                  <c:v>9.4381477970507648E-3</c:v>
                </c:pt>
                <c:pt idx="3">
                  <c:v>1.5419672839392185E-2</c:v>
                </c:pt>
                <c:pt idx="4">
                  <c:v>1.4868439984191559E-2</c:v>
                </c:pt>
                <c:pt idx="5">
                  <c:v>1.8285143872553231E-2</c:v>
                </c:pt>
                <c:pt idx="6">
                  <c:v>1.9920689846225165E-2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D76-A3C7-B7022B40374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'HPC_370k_20uM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(6)'!$S$16:$Y$16</c:f>
              <c:numCache>
                <c:formatCode>General</c:formatCode>
                <c:ptCount val="7"/>
                <c:pt idx="0">
                  <c:v>4.5648773124713294E-3</c:v>
                </c:pt>
                <c:pt idx="1">
                  <c:v>6.5319909679505874E-3</c:v>
                </c:pt>
                <c:pt idx="2">
                  <c:v>7.9315787672223775E-3</c:v>
                </c:pt>
                <c:pt idx="3">
                  <c:v>1.0818436711786712E-2</c:v>
                </c:pt>
                <c:pt idx="4">
                  <c:v>1.2752012153804783E-2</c:v>
                </c:pt>
                <c:pt idx="5">
                  <c:v>1.4437556110481286E-2</c:v>
                </c:pt>
                <c:pt idx="6">
                  <c:v>1.6165655540559074E-2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2-4D76-A3C7-B7022B40374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'HPC_370k_20uM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(6)'!$S$17:$Y$17</c:f>
              <c:numCache>
                <c:formatCode>General</c:formatCode>
                <c:ptCount val="7"/>
                <c:pt idx="0">
                  <c:v>5.0015649048246414E-3</c:v>
                </c:pt>
                <c:pt idx="1">
                  <c:v>6.3969017489674488E-3</c:v>
                </c:pt>
                <c:pt idx="2">
                  <c:v>5.1741856308483514E-3</c:v>
                </c:pt>
                <c:pt idx="3">
                  <c:v>5.515044931212936E-3</c:v>
                </c:pt>
                <c:pt idx="4">
                  <c:v>7.6509643030006642E-3</c:v>
                </c:pt>
                <c:pt idx="5">
                  <c:v>6.7601568190023709E-3</c:v>
                </c:pt>
                <c:pt idx="6">
                  <c:v>8.541833995693901E-3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12-4D76-A3C7-B7022B40374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'HPC_370k_20uM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(6)'!$S$18:$Y$18</c:f>
              <c:numCache>
                <c:formatCode>General</c:formatCode>
                <c:ptCount val="7"/>
                <c:pt idx="0">
                  <c:v>2.488609027681208E-2</c:v>
                </c:pt>
                <c:pt idx="1">
                  <c:v>3.1529609843465915E-2</c:v>
                </c:pt>
                <c:pt idx="2">
                  <c:v>1.644912259116971E-2</c:v>
                </c:pt>
                <c:pt idx="3">
                  <c:v>2.1065022950422577E-2</c:v>
                </c:pt>
                <c:pt idx="4">
                  <c:v>3.0962993634317815E-2</c:v>
                </c:pt>
                <c:pt idx="5">
                  <c:v>2.740254488993786E-2</c:v>
                </c:pt>
                <c:pt idx="6">
                  <c:v>4.1768913397445755E-2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2-4D76-A3C7-B7022B40374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'HPC_370k_20uM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'HPC_370k_20uM (6)'!$S$19:$Y$19</c:f>
              <c:numCache>
                <c:formatCode>General</c:formatCode>
                <c:ptCount val="7"/>
                <c:pt idx="0">
                  <c:v>4.825018756310649E-3</c:v>
                </c:pt>
                <c:pt idx="1">
                  <c:v>7.4283036319234292E-3</c:v>
                </c:pt>
                <c:pt idx="2">
                  <c:v>7.1200389579148876E-3</c:v>
                </c:pt>
                <c:pt idx="3">
                  <c:v>8.0358827791275917E-3</c:v>
                </c:pt>
                <c:pt idx="4">
                  <c:v>9.2770243942714055E-3</c:v>
                </c:pt>
                <c:pt idx="5">
                  <c:v>8.9842914497532313E-3</c:v>
                </c:pt>
                <c:pt idx="6">
                  <c:v>1.0144991728940025E-2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12-4D76-A3C7-B7022B403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Complete!$L$5:$R$5</c:f>
              <c:numCache>
                <c:formatCode>General</c:formatCode>
                <c:ptCount val="7"/>
                <c:pt idx="0">
                  <c:v>6.2301113270216571E-3</c:v>
                </c:pt>
                <c:pt idx="1">
                  <c:v>8.7363276829372834E-3</c:v>
                </c:pt>
                <c:pt idx="2">
                  <c:v>1.0504791621233737E-2</c:v>
                </c:pt>
                <c:pt idx="3">
                  <c:v>1.2826637943813855E-2</c:v>
                </c:pt>
                <c:pt idx="4">
                  <c:v>1.360143934937348E-2</c:v>
                </c:pt>
                <c:pt idx="5">
                  <c:v>1.4098631539461991E-2</c:v>
                </c:pt>
                <c:pt idx="6">
                  <c:v>1.5767783724237469E-2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F-4981-864C-5FDE89F9409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Complete!$L$6:$R$6</c:f>
              <c:numCache>
                <c:formatCode>General</c:formatCode>
                <c:ptCount val="7"/>
                <c:pt idx="0">
                  <c:v>4.5655761372693122E-3</c:v>
                </c:pt>
                <c:pt idx="1">
                  <c:v>7.3710696657551195E-3</c:v>
                </c:pt>
                <c:pt idx="2">
                  <c:v>7.1431834436792609E-3</c:v>
                </c:pt>
                <c:pt idx="3">
                  <c:v>8.4954786489689505E-3</c:v>
                </c:pt>
                <c:pt idx="4">
                  <c:v>9.6485746785611639E-3</c:v>
                </c:pt>
                <c:pt idx="5">
                  <c:v>9.3380680442274582E-3</c:v>
                </c:pt>
                <c:pt idx="6">
                  <c:v>1.0233674665293352E-2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F-4981-864C-5FDE89F9409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Complete!$L$7:$R$7</c:f>
              <c:numCache>
                <c:formatCode>General</c:formatCode>
                <c:ptCount val="7"/>
                <c:pt idx="0">
                  <c:v>5.9728494620686608E-3</c:v>
                </c:pt>
                <c:pt idx="1">
                  <c:v>9.2236205258595071E-3</c:v>
                </c:pt>
                <c:pt idx="2">
                  <c:v>8.2449089484017291E-3</c:v>
                </c:pt>
                <c:pt idx="3">
                  <c:v>8.8114989288850618E-3</c:v>
                </c:pt>
                <c:pt idx="4">
                  <c:v>9.3795682012199396E-3</c:v>
                </c:pt>
                <c:pt idx="5">
                  <c:v>8.4541870468388871E-3</c:v>
                </c:pt>
                <c:pt idx="6">
                  <c:v>8.8277740832779141E-3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F-4981-864C-5FDE89F9409B}"/>
            </c:ext>
          </c:extLst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Complete!$L$9:$R$9</c:f>
              <c:numCache>
                <c:formatCode>General</c:formatCode>
                <c:ptCount val="7"/>
                <c:pt idx="0">
                  <c:v>5.4045446275847444E-3</c:v>
                </c:pt>
                <c:pt idx="1">
                  <c:v>9.06235776045476E-3</c:v>
                </c:pt>
                <c:pt idx="2">
                  <c:v>8.8247771359088959E-3</c:v>
                </c:pt>
                <c:pt idx="3">
                  <c:v>9.3636719780759922E-3</c:v>
                </c:pt>
                <c:pt idx="4">
                  <c:v>9.8835902214155572E-3</c:v>
                </c:pt>
                <c:pt idx="5">
                  <c:v>9.2688077863394124E-3</c:v>
                </c:pt>
                <c:pt idx="6">
                  <c:v>9.8005184356165526E-3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CF-4981-864C-5FDE89F9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17288"/>
        <c:axId val="797317944"/>
      </c:scatterChart>
      <c:valAx>
        <c:axId val="79731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17944"/>
        <c:crosses val="autoZero"/>
        <c:crossBetween val="midCat"/>
      </c:valAx>
      <c:valAx>
        <c:axId val="7973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1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2'!$C$24:$I$24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'Complete 2'!$C$27:$I$27</c:f>
              <c:numCache>
                <c:formatCode>General</c:formatCode>
                <c:ptCount val="7"/>
                <c:pt idx="0">
                  <c:v>1.0492855620828828E-2</c:v>
                </c:pt>
                <c:pt idx="1">
                  <c:v>1.5614870356722875E-2</c:v>
                </c:pt>
                <c:pt idx="2">
                  <c:v>1.5545732291155823E-2</c:v>
                </c:pt>
                <c:pt idx="3">
                  <c:v>1.4479160760964763E-2</c:v>
                </c:pt>
                <c:pt idx="4">
                  <c:v>1.3058977831134556E-2</c:v>
                </c:pt>
                <c:pt idx="5">
                  <c:v>1.0665671268400402E-2</c:v>
                </c:pt>
                <c:pt idx="6">
                  <c:v>1.2250883611100846E-2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6-40E2-822A-85FD9CE27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'Complete 2'!$M$24:$S$24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'Complete 2'!$M$27:$S$27</c:f>
              <c:numCache>
                <c:formatCode>General</c:formatCode>
                <c:ptCount val="7"/>
                <c:pt idx="0">
                  <c:v>1.5905720361688941E-2</c:v>
                </c:pt>
                <c:pt idx="1">
                  <c:v>1.8392546107618691E-2</c:v>
                </c:pt>
                <c:pt idx="2">
                  <c:v>1.8781356054605736E-2</c:v>
                </c:pt>
                <c:pt idx="3">
                  <c:v>1.8842145667679149E-2</c:v>
                </c:pt>
                <c:pt idx="4">
                  <c:v>1.8851649995143636E-2</c:v>
                </c:pt>
                <c:pt idx="5">
                  <c:v>1.8853135976645823E-2</c:v>
                </c:pt>
                <c:pt idx="6">
                  <c:v>1.8853368306711586E-2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6-40E2-822A-85FD9CE2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045736"/>
        <c:axId val="989046064"/>
      </c:scatterChart>
      <c:valAx>
        <c:axId val="98904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46064"/>
        <c:crosses val="autoZero"/>
        <c:crossBetween val="midCat"/>
      </c:valAx>
      <c:valAx>
        <c:axId val="9890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4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21</xdr:row>
      <xdr:rowOff>219075</xdr:rowOff>
    </xdr:from>
    <xdr:to>
      <xdr:col>26</xdr:col>
      <xdr:colOff>161925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C58F6-9D6F-4F97-9404-66D29324F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21</xdr:row>
      <xdr:rowOff>219075</xdr:rowOff>
    </xdr:from>
    <xdr:to>
      <xdr:col>26</xdr:col>
      <xdr:colOff>161925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40AAD-8961-46B1-992E-1B58F8D60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21</xdr:row>
      <xdr:rowOff>219075</xdr:rowOff>
    </xdr:from>
    <xdr:to>
      <xdr:col>26</xdr:col>
      <xdr:colOff>161925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4A66E-24DE-4BD5-9C6F-BCC69936C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21</xdr:row>
      <xdr:rowOff>219075</xdr:rowOff>
    </xdr:from>
    <xdr:to>
      <xdr:col>26</xdr:col>
      <xdr:colOff>161925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23F96-8CFC-42CF-BD02-FA832871E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21</xdr:row>
      <xdr:rowOff>219075</xdr:rowOff>
    </xdr:from>
    <xdr:to>
      <xdr:col>26</xdr:col>
      <xdr:colOff>161925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6AF8C-180D-45F7-8BE5-4AAA6F403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21</xdr:row>
      <xdr:rowOff>219075</xdr:rowOff>
    </xdr:from>
    <xdr:to>
      <xdr:col>26</xdr:col>
      <xdr:colOff>161925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BE22E-67D1-4F59-80D3-2DADC4CC9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6</xdr:row>
      <xdr:rowOff>157162</xdr:rowOff>
    </xdr:from>
    <xdr:to>
      <xdr:col>27</xdr:col>
      <xdr:colOff>514350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90D99-C711-4AB1-847D-0B1F5A768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</xdr:row>
      <xdr:rowOff>157162</xdr:rowOff>
    </xdr:from>
    <xdr:to>
      <xdr:col>9</xdr:col>
      <xdr:colOff>342900</xdr:colOff>
      <xdr:row>22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F0863-3A77-4EB5-83E8-C43E7E86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56F6-4799-4FE9-AF03-D37DC540AC05}">
  <dimension ref="A1:Y123"/>
  <sheetViews>
    <sheetView topLeftCell="A104" workbookViewId="0">
      <selection activeCell="J141" sqref="J141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15</v>
      </c>
      <c r="D14" s="7">
        <v>7.0000000000000007E-2</v>
      </c>
      <c r="E14" s="8">
        <v>772.27070000000003</v>
      </c>
      <c r="F14" s="7"/>
      <c r="G14" s="6">
        <v>1</v>
      </c>
      <c r="H14" s="7" t="s">
        <v>15</v>
      </c>
      <c r="I14" s="7">
        <v>7.0000000000000007E-2</v>
      </c>
      <c r="J14" s="8">
        <v>802.35339999999997</v>
      </c>
      <c r="L14" s="7" t="s">
        <v>8</v>
      </c>
      <c r="M14">
        <f t="shared" ref="M14:M19" si="0">(E22-E14)</f>
        <v>199.56179999999995</v>
      </c>
      <c r="N14">
        <f t="shared" ref="N14:N18" si="1">(J22-J14)</f>
        <v>210.53989999999999</v>
      </c>
      <c r="O14">
        <f>(N14-M14)/J22</f>
        <v>1.0838357801359768E-2</v>
      </c>
      <c r="R14" s="7" t="s">
        <v>8</v>
      </c>
      <c r="S14">
        <f>O14</f>
        <v>1.0838357801359768E-2</v>
      </c>
      <c r="T14">
        <f t="shared" ref="T14:T19" si="2">O30</f>
        <v>-1.0569759489236951E-2</v>
      </c>
      <c r="U14">
        <f t="shared" ref="U14:U19" si="3">O46</f>
        <v>-6.3416985070352649E-2</v>
      </c>
      <c r="V14">
        <f t="shared" ref="V14:V19" si="4">O62</f>
        <v>-3.6608630163800553E-2</v>
      </c>
      <c r="W14">
        <f t="shared" ref="W14:W19" si="5">O78</f>
        <v>6.6286440596068461E-2</v>
      </c>
      <c r="X14">
        <f t="shared" ref="X14:X19" si="6">O94</f>
        <v>1.0951685157378818E-2</v>
      </c>
      <c r="Y14">
        <f t="shared" ref="Y14:Y19" si="7">O110</f>
        <v>-1.1939003548569822E-2</v>
      </c>
    </row>
    <row r="15" spans="1:25" ht="24">
      <c r="B15" s="6">
        <v>2</v>
      </c>
      <c r="C15" s="7" t="s">
        <v>16</v>
      </c>
      <c r="D15" s="7">
        <v>1.72</v>
      </c>
      <c r="E15" s="8">
        <v>20349.998599999999</v>
      </c>
      <c r="F15" s="7"/>
      <c r="G15" s="6">
        <v>2</v>
      </c>
      <c r="H15" s="7" t="s">
        <v>16</v>
      </c>
      <c r="I15" s="7">
        <v>1.73</v>
      </c>
      <c r="J15" s="8">
        <v>20459.332299999998</v>
      </c>
      <c r="L15" s="7" t="s">
        <v>9</v>
      </c>
      <c r="M15">
        <f t="shared" si="0"/>
        <v>4263.2674000000006</v>
      </c>
      <c r="N15">
        <f t="shared" si="1"/>
        <v>4333.3585000000021</v>
      </c>
      <c r="O15">
        <f t="shared" ref="O15:O18" si="8">(N15-M15)/J23</f>
        <v>2.8270872478271484E-3</v>
      </c>
      <c r="R15" s="7" t="s">
        <v>9</v>
      </c>
      <c r="S15">
        <f t="shared" ref="S15:S17" si="9">O15</f>
        <v>2.8270872478271484E-3</v>
      </c>
      <c r="T15">
        <f t="shared" si="2"/>
        <v>4.0503956978298998E-3</v>
      </c>
      <c r="U15">
        <f t="shared" si="3"/>
        <v>4.6758669674016517E-3</v>
      </c>
      <c r="V15">
        <f t="shared" si="4"/>
        <v>4.4589550031564201E-3</v>
      </c>
      <c r="W15">
        <f t="shared" si="5"/>
        <v>8.0478251259622144E-3</v>
      </c>
      <c r="X15">
        <f t="shared" si="6"/>
        <v>7.197336143206879E-3</v>
      </c>
      <c r="Y15">
        <f t="shared" si="7"/>
        <v>8.7071164831501024E-3</v>
      </c>
    </row>
    <row r="16" spans="1:25" ht="24">
      <c r="B16" s="6">
        <v>3</v>
      </c>
      <c r="C16" s="7" t="s">
        <v>17</v>
      </c>
      <c r="D16" s="7">
        <v>1.1000000000000001</v>
      </c>
      <c r="E16" s="8">
        <v>12942.343500000001</v>
      </c>
      <c r="F16" s="7"/>
      <c r="G16" s="6">
        <v>3</v>
      </c>
      <c r="H16" s="7" t="s">
        <v>17</v>
      </c>
      <c r="I16" s="7">
        <v>1.0900000000000001</v>
      </c>
      <c r="J16" s="8">
        <v>12815.838900000001</v>
      </c>
      <c r="L16" s="7" t="s">
        <v>10</v>
      </c>
      <c r="M16">
        <f t="shared" si="0"/>
        <v>2800.0153999999984</v>
      </c>
      <c r="N16">
        <f t="shared" si="1"/>
        <v>2810.6724999999988</v>
      </c>
      <c r="O16">
        <f t="shared" si="8"/>
        <v>6.81988431531836E-4</v>
      </c>
      <c r="R16" s="7" t="s">
        <v>10</v>
      </c>
      <c r="S16">
        <f t="shared" si="9"/>
        <v>6.81988431531836E-4</v>
      </c>
      <c r="T16">
        <f t="shared" si="2"/>
        <v>2.6671100833430611E-3</v>
      </c>
      <c r="U16">
        <f t="shared" si="3"/>
        <v>1.7025912284183463E-3</v>
      </c>
      <c r="V16">
        <f t="shared" si="4"/>
        <v>1.1052154052865828E-3</v>
      </c>
      <c r="W16">
        <f t="shared" si="5"/>
        <v>4.305745983093562E-3</v>
      </c>
      <c r="X16">
        <f t="shared" si="6"/>
        <v>4.1187158552971857E-3</v>
      </c>
      <c r="Y16">
        <f t="shared" si="7"/>
        <v>3.7015271217036437E-3</v>
      </c>
    </row>
    <row r="17" spans="2:25" ht="24">
      <c r="B17" s="6">
        <v>4</v>
      </c>
      <c r="C17" s="7" t="s">
        <v>18</v>
      </c>
      <c r="D17" s="7">
        <v>3.02</v>
      </c>
      <c r="E17" s="8">
        <v>35615.601799999997</v>
      </c>
      <c r="F17" s="7"/>
      <c r="G17" s="6">
        <v>4</v>
      </c>
      <c r="H17" s="7" t="s">
        <v>18</v>
      </c>
      <c r="I17" s="7">
        <v>3.01</v>
      </c>
      <c r="J17" s="8">
        <v>35545.717700000001</v>
      </c>
      <c r="L17" s="7" t="s">
        <v>11</v>
      </c>
      <c r="M17">
        <f t="shared" si="0"/>
        <v>6288.9495999999999</v>
      </c>
      <c r="N17">
        <f t="shared" si="1"/>
        <v>6394.1517000000022</v>
      </c>
      <c r="O17">
        <f t="shared" si="8"/>
        <v>2.5084031377551747E-3</v>
      </c>
      <c r="R17" s="7" t="s">
        <v>11</v>
      </c>
      <c r="S17">
        <f t="shared" si="9"/>
        <v>2.5084031377551747E-3</v>
      </c>
      <c r="T17">
        <f t="shared" si="2"/>
        <v>4.911872082835474E-3</v>
      </c>
      <c r="U17">
        <f t="shared" si="3"/>
        <v>3.1789930014925858E-3</v>
      </c>
      <c r="V17">
        <f t="shared" si="4"/>
        <v>3.3430634363270481E-3</v>
      </c>
      <c r="W17">
        <f t="shared" si="5"/>
        <v>4.5061010317924786E-3</v>
      </c>
      <c r="X17">
        <f t="shared" si="6"/>
        <v>4.5171145182127783E-3</v>
      </c>
      <c r="Y17">
        <f t="shared" si="7"/>
        <v>3.7327218702925733E-3</v>
      </c>
    </row>
    <row r="18" spans="2:25" ht="24">
      <c r="B18" s="6">
        <v>5</v>
      </c>
      <c r="C18" s="7" t="s">
        <v>19</v>
      </c>
      <c r="D18" s="7">
        <v>0.16</v>
      </c>
      <c r="E18" s="8">
        <v>1844.93</v>
      </c>
      <c r="F18" s="7"/>
      <c r="G18" s="6">
        <v>5</v>
      </c>
      <c r="H18" s="7" t="s">
        <v>19</v>
      </c>
      <c r="I18" s="7">
        <v>0.16</v>
      </c>
      <c r="J18" s="8">
        <v>1912.6880000000001</v>
      </c>
      <c r="L18" s="7" t="s">
        <v>12</v>
      </c>
      <c r="M18">
        <f t="shared" si="0"/>
        <v>493.70970000000011</v>
      </c>
      <c r="N18">
        <f t="shared" si="1"/>
        <v>496.80589999999984</v>
      </c>
      <c r="O18">
        <f t="shared" si="8"/>
        <v>1.2850001404858199E-3</v>
      </c>
      <c r="R18" s="7" t="s">
        <v>12</v>
      </c>
      <c r="S18">
        <f>O18</f>
        <v>1.2850001404858199E-3</v>
      </c>
      <c r="T18">
        <f t="shared" si="2"/>
        <v>9.8022800685027382E-3</v>
      </c>
      <c r="U18">
        <f t="shared" si="3"/>
        <v>-5.9628601248498617E-3</v>
      </c>
      <c r="V18">
        <f t="shared" si="4"/>
        <v>1.9275506453771047E-3</v>
      </c>
      <c r="W18">
        <f t="shared" si="5"/>
        <v>8.4612913721321351E-3</v>
      </c>
      <c r="X18">
        <f t="shared" si="6"/>
        <v>7.3908659679792913E-3</v>
      </c>
      <c r="Y18">
        <f t="shared" si="7"/>
        <v>-8.8643279937773614E-4</v>
      </c>
    </row>
    <row r="19" spans="2:25" ht="24">
      <c r="B19" s="9">
        <v>6</v>
      </c>
      <c r="C19" s="10" t="s">
        <v>20</v>
      </c>
      <c r="D19" s="10">
        <v>8.94</v>
      </c>
      <c r="E19" s="11">
        <v>105599.81909999999</v>
      </c>
      <c r="F19" s="7"/>
      <c r="G19" s="9">
        <v>6</v>
      </c>
      <c r="H19" s="10" t="s">
        <v>20</v>
      </c>
      <c r="I19" s="10">
        <v>8.94</v>
      </c>
      <c r="J19" s="11">
        <v>105493.29</v>
      </c>
      <c r="L19" s="10" t="s">
        <v>13</v>
      </c>
      <c r="M19">
        <f t="shared" si="0"/>
        <v>20162.032200000001</v>
      </c>
      <c r="N19">
        <f>(J27-J19)</f>
        <v>20505.179000000004</v>
      </c>
      <c r="O19">
        <f>(N19-M19)/J27</f>
        <v>2.723420393306543E-3</v>
      </c>
      <c r="R19" s="10" t="s">
        <v>13</v>
      </c>
      <c r="S19">
        <f>O19</f>
        <v>2.723420393306543E-3</v>
      </c>
      <c r="T19">
        <f t="shared" si="2"/>
        <v>5.6422330172935719E-3</v>
      </c>
      <c r="U19">
        <f t="shared" si="3"/>
        <v>4.7679446194864314E-3</v>
      </c>
      <c r="V19">
        <f t="shared" si="4"/>
        <v>4.5925554305187299E-3</v>
      </c>
      <c r="W19">
        <f t="shared" si="5"/>
        <v>6.4343488580247549E-3</v>
      </c>
      <c r="X19">
        <f t="shared" si="6"/>
        <v>6.3220110022301447E-3</v>
      </c>
      <c r="Y19">
        <f t="shared" si="7"/>
        <v>5.9988401347672695E-3</v>
      </c>
    </row>
    <row r="20" spans="2:25">
      <c r="B20">
        <v>0.25</v>
      </c>
      <c r="C20" t="s">
        <v>14</v>
      </c>
      <c r="D20" t="s">
        <v>2</v>
      </c>
      <c r="G20">
        <v>0.25</v>
      </c>
      <c r="H20" t="s">
        <v>14</v>
      </c>
      <c r="I20" t="s">
        <v>3</v>
      </c>
    </row>
    <row r="21" spans="2:25">
      <c r="B21" s="2"/>
      <c r="C21" s="3" t="s">
        <v>4</v>
      </c>
      <c r="D21" s="3" t="s">
        <v>5</v>
      </c>
      <c r="E21" s="4" t="s">
        <v>6</v>
      </c>
      <c r="G21" s="2"/>
      <c r="H21" s="3" t="s">
        <v>4</v>
      </c>
      <c r="I21" s="3" t="s">
        <v>5</v>
      </c>
      <c r="J21" s="4" t="s">
        <v>6</v>
      </c>
    </row>
    <row r="22" spans="2:25" ht="24">
      <c r="B22" s="6">
        <v>1</v>
      </c>
      <c r="C22" s="7" t="s">
        <v>15</v>
      </c>
      <c r="D22" s="7">
        <v>7.0000000000000007E-2</v>
      </c>
      <c r="E22" s="8">
        <v>971.83249999999998</v>
      </c>
      <c r="G22" s="6">
        <v>1</v>
      </c>
      <c r="H22" s="7" t="s">
        <v>15</v>
      </c>
      <c r="I22" s="7">
        <v>7.0000000000000007E-2</v>
      </c>
      <c r="J22" s="8">
        <v>1012.8933</v>
      </c>
    </row>
    <row r="23" spans="2:25" ht="24">
      <c r="B23" s="6">
        <v>2</v>
      </c>
      <c r="C23" s="7" t="s">
        <v>16</v>
      </c>
      <c r="D23" s="7">
        <v>1.75</v>
      </c>
      <c r="E23" s="8">
        <v>24613.266</v>
      </c>
      <c r="G23" s="6">
        <v>2</v>
      </c>
      <c r="H23" s="7" t="s">
        <v>16</v>
      </c>
      <c r="I23" s="7">
        <v>1.76</v>
      </c>
      <c r="J23" s="8">
        <v>24792.6908</v>
      </c>
    </row>
    <row r="24" spans="2:25" ht="24">
      <c r="B24" s="6">
        <v>3</v>
      </c>
      <c r="C24" s="7" t="s">
        <v>17</v>
      </c>
      <c r="D24" s="7">
        <v>1.1200000000000001</v>
      </c>
      <c r="E24" s="8">
        <v>15742.358899999999</v>
      </c>
      <c r="G24" s="6">
        <v>3</v>
      </c>
      <c r="H24" s="7" t="s">
        <v>17</v>
      </c>
      <c r="I24" s="7">
        <v>1.1100000000000001</v>
      </c>
      <c r="J24" s="8">
        <v>15626.511399999999</v>
      </c>
    </row>
    <row r="25" spans="2:25" ht="24">
      <c r="B25" s="6">
        <v>4</v>
      </c>
      <c r="C25" s="7" t="s">
        <v>18</v>
      </c>
      <c r="D25" s="7">
        <v>2.97</v>
      </c>
      <c r="E25" s="8">
        <v>41904.551399999997</v>
      </c>
      <c r="G25" s="6">
        <v>4</v>
      </c>
      <c r="H25" s="7" t="s">
        <v>18</v>
      </c>
      <c r="I25" s="7">
        <v>2.97</v>
      </c>
      <c r="J25" s="8">
        <v>41939.869400000003</v>
      </c>
    </row>
    <row r="26" spans="2:25" ht="24">
      <c r="B26" s="6">
        <v>5</v>
      </c>
      <c r="C26" s="7" t="s">
        <v>19</v>
      </c>
      <c r="D26" s="7">
        <v>0.17</v>
      </c>
      <c r="E26" s="8">
        <v>2338.6397000000002</v>
      </c>
      <c r="G26" s="6">
        <v>5</v>
      </c>
      <c r="H26" s="7" t="s">
        <v>19</v>
      </c>
      <c r="I26" s="7">
        <v>0.17</v>
      </c>
      <c r="J26" s="8">
        <v>2409.4938999999999</v>
      </c>
    </row>
    <row r="27" spans="2:25" ht="24">
      <c r="B27" s="9">
        <v>6</v>
      </c>
      <c r="C27" s="10" t="s">
        <v>20</v>
      </c>
      <c r="D27" s="10">
        <v>8.93</v>
      </c>
      <c r="E27" s="11">
        <v>125761.85129999999</v>
      </c>
      <c r="G27" s="9">
        <v>6</v>
      </c>
      <c r="H27" s="10" t="s">
        <v>20</v>
      </c>
      <c r="I27" s="10">
        <v>8.92</v>
      </c>
      <c r="J27" s="11">
        <v>125998.469</v>
      </c>
    </row>
    <row r="28" spans="2:25">
      <c r="B28">
        <v>0.5</v>
      </c>
      <c r="C28" t="s">
        <v>1</v>
      </c>
      <c r="D28" t="s">
        <v>2</v>
      </c>
      <c r="G28">
        <v>0.5</v>
      </c>
      <c r="H28" t="s">
        <v>1</v>
      </c>
      <c r="I28" t="s">
        <v>3</v>
      </c>
    </row>
    <row r="29" spans="2:25">
      <c r="B29" s="2"/>
      <c r="C29" s="3" t="s">
        <v>4</v>
      </c>
      <c r="D29" s="3" t="s">
        <v>5</v>
      </c>
      <c r="E29" s="4" t="s">
        <v>6</v>
      </c>
      <c r="G29" s="2"/>
      <c r="H29" s="3" t="s">
        <v>4</v>
      </c>
      <c r="I29" s="3" t="s">
        <v>5</v>
      </c>
      <c r="J29" s="4" t="s">
        <v>6</v>
      </c>
      <c r="L29" s="3" t="s">
        <v>4</v>
      </c>
      <c r="M29" t="s">
        <v>2</v>
      </c>
      <c r="N29" t="s">
        <v>3</v>
      </c>
      <c r="O29" t="s">
        <v>7</v>
      </c>
    </row>
    <row r="30" spans="2:25" ht="24">
      <c r="B30" s="6">
        <v>1</v>
      </c>
      <c r="C30" s="7" t="s">
        <v>15</v>
      </c>
      <c r="D30" s="7">
        <v>7.0000000000000007E-2</v>
      </c>
      <c r="E30" s="8">
        <v>723.28</v>
      </c>
      <c r="G30" s="6">
        <v>1</v>
      </c>
      <c r="H30" s="7" t="s">
        <v>15</v>
      </c>
      <c r="I30" s="7">
        <v>7.0000000000000007E-2</v>
      </c>
      <c r="J30" s="8">
        <v>723.92729999999995</v>
      </c>
      <c r="L30" s="7" t="s">
        <v>8</v>
      </c>
      <c r="M30">
        <f t="shared" ref="M30:M35" si="10">(E38-E30)</f>
        <v>261.0421</v>
      </c>
      <c r="N30">
        <f t="shared" ref="N30:N35" si="11">(J38-J30)</f>
        <v>250.7401000000001</v>
      </c>
      <c r="O30">
        <f t="shared" ref="O30:O35" si="12">(N30-M30)/J38</f>
        <v>-1.0569759489236951E-2</v>
      </c>
    </row>
    <row r="31" spans="2:25" ht="24">
      <c r="B31" s="6">
        <v>2</v>
      </c>
      <c r="C31" s="7" t="s">
        <v>16</v>
      </c>
      <c r="D31" s="7">
        <v>1.68</v>
      </c>
      <c r="E31" s="8">
        <v>17317.857800000002</v>
      </c>
      <c r="G31" s="6">
        <v>2</v>
      </c>
      <c r="H31" s="7" t="s">
        <v>16</v>
      </c>
      <c r="I31" s="7">
        <v>1.69</v>
      </c>
      <c r="J31" s="8">
        <v>17330.500800000002</v>
      </c>
      <c r="L31" s="7" t="s">
        <v>9</v>
      </c>
      <c r="M31">
        <f t="shared" si="10"/>
        <v>7218.7092999999986</v>
      </c>
      <c r="N31">
        <f t="shared" si="11"/>
        <v>7318.5476999999992</v>
      </c>
      <c r="O31">
        <f t="shared" si="12"/>
        <v>4.0503956978298998E-3</v>
      </c>
    </row>
    <row r="32" spans="2:25" ht="24">
      <c r="B32" s="6">
        <v>3</v>
      </c>
      <c r="C32" s="7" t="s">
        <v>17</v>
      </c>
      <c r="D32" s="7">
        <v>1.0900000000000001</v>
      </c>
      <c r="E32" s="8">
        <v>11280.576800000001</v>
      </c>
      <c r="G32" s="6">
        <v>3</v>
      </c>
      <c r="H32" s="7" t="s">
        <v>17</v>
      </c>
      <c r="I32" s="7">
        <v>1.08</v>
      </c>
      <c r="J32" s="8">
        <v>11113.729600000001</v>
      </c>
      <c r="L32" s="7" t="s">
        <v>10</v>
      </c>
      <c r="M32">
        <f t="shared" si="10"/>
        <v>4562.8960999999999</v>
      </c>
      <c r="N32">
        <f t="shared" si="11"/>
        <v>4604.8191999999999</v>
      </c>
      <c r="O32">
        <f t="shared" si="12"/>
        <v>2.6671100833430611E-3</v>
      </c>
    </row>
    <row r="33" spans="2:15" ht="24">
      <c r="B33" s="6">
        <v>4</v>
      </c>
      <c r="C33" s="7" t="s">
        <v>18</v>
      </c>
      <c r="D33" s="7">
        <v>3.04</v>
      </c>
      <c r="E33" s="8">
        <v>31304.5039</v>
      </c>
      <c r="G33" s="6">
        <v>4</v>
      </c>
      <c r="H33" s="7" t="s">
        <v>18</v>
      </c>
      <c r="I33" s="7">
        <v>3.04</v>
      </c>
      <c r="J33" s="8">
        <v>31163.656299999999</v>
      </c>
      <c r="L33" s="7" t="s">
        <v>11</v>
      </c>
      <c r="M33">
        <f t="shared" si="10"/>
        <v>10714.052899999999</v>
      </c>
      <c r="N33">
        <f t="shared" si="11"/>
        <v>10920.766200000002</v>
      </c>
      <c r="O33">
        <f t="shared" si="12"/>
        <v>4.911872082835474E-3</v>
      </c>
    </row>
    <row r="34" spans="2:15" ht="24">
      <c r="B34" s="6">
        <v>5</v>
      </c>
      <c r="C34" s="7" t="s">
        <v>19</v>
      </c>
      <c r="D34" s="7">
        <v>0.16</v>
      </c>
      <c r="E34" s="8">
        <v>1625.4432999999999</v>
      </c>
      <c r="G34" s="6">
        <v>5</v>
      </c>
      <c r="H34" s="7" t="s">
        <v>19</v>
      </c>
      <c r="I34" s="7">
        <v>0.16</v>
      </c>
      <c r="J34" s="8">
        <v>1684.616</v>
      </c>
      <c r="L34" s="7" t="s">
        <v>12</v>
      </c>
      <c r="M34">
        <f t="shared" si="10"/>
        <v>708.1857</v>
      </c>
      <c r="N34">
        <f t="shared" si="11"/>
        <v>731.8728000000001</v>
      </c>
      <c r="O34">
        <f t="shared" si="12"/>
        <v>9.8022800685027382E-3</v>
      </c>
    </row>
    <row r="35" spans="2:15" ht="24">
      <c r="B35" s="9">
        <v>6</v>
      </c>
      <c r="C35" s="10" t="s">
        <v>20</v>
      </c>
      <c r="D35" s="10">
        <v>8.9600000000000009</v>
      </c>
      <c r="E35" s="11">
        <v>92314.738899999997</v>
      </c>
      <c r="G35" s="9">
        <v>6</v>
      </c>
      <c r="H35" s="10" t="s">
        <v>20</v>
      </c>
      <c r="I35" s="10">
        <v>8.9600000000000009</v>
      </c>
      <c r="J35" s="11">
        <v>91899.213900000002</v>
      </c>
      <c r="L35" s="10" t="s">
        <v>13</v>
      </c>
      <c r="M35">
        <f t="shared" si="10"/>
        <v>33954.052200000006</v>
      </c>
      <c r="N35">
        <f t="shared" si="11"/>
        <v>34668.174899999998</v>
      </c>
      <c r="O35">
        <f t="shared" si="12"/>
        <v>5.6422330172935719E-3</v>
      </c>
    </row>
    <row r="36" spans="2:15">
      <c r="B36">
        <v>0.5</v>
      </c>
      <c r="C36" t="s">
        <v>14</v>
      </c>
      <c r="D36" t="s">
        <v>2</v>
      </c>
      <c r="G36">
        <v>0.5</v>
      </c>
      <c r="H36" t="s">
        <v>14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</row>
    <row r="38" spans="2:15" ht="24">
      <c r="B38" s="6">
        <v>1</v>
      </c>
      <c r="C38" s="7" t="s">
        <v>15</v>
      </c>
      <c r="D38" s="7">
        <v>7.0000000000000007E-2</v>
      </c>
      <c r="E38" s="8">
        <v>984.32209999999998</v>
      </c>
      <c r="G38" s="6">
        <v>1</v>
      </c>
      <c r="H38" s="7" t="s">
        <v>15</v>
      </c>
      <c r="I38" s="7">
        <v>7.0000000000000007E-2</v>
      </c>
      <c r="J38" s="8">
        <v>974.66740000000004</v>
      </c>
    </row>
    <row r="39" spans="2:15" ht="24">
      <c r="B39" s="6">
        <v>2</v>
      </c>
      <c r="C39" s="7" t="s">
        <v>16</v>
      </c>
      <c r="D39" s="7">
        <v>1.74</v>
      </c>
      <c r="E39" s="8">
        <v>24536.5671</v>
      </c>
      <c r="G39" s="6">
        <v>2</v>
      </c>
      <c r="H39" s="7" t="s">
        <v>16</v>
      </c>
      <c r="I39" s="7">
        <v>1.74</v>
      </c>
      <c r="J39" s="8">
        <v>24649.048500000001</v>
      </c>
    </row>
    <row r="40" spans="2:15" ht="24">
      <c r="B40" s="6">
        <v>3</v>
      </c>
      <c r="C40" s="7" t="s">
        <v>17</v>
      </c>
      <c r="D40" s="7">
        <v>1.1200000000000001</v>
      </c>
      <c r="E40" s="8">
        <v>15843.472900000001</v>
      </c>
      <c r="G40" s="6">
        <v>3</v>
      </c>
      <c r="H40" s="7" t="s">
        <v>17</v>
      </c>
      <c r="I40" s="7">
        <v>1.1100000000000001</v>
      </c>
      <c r="J40" s="8">
        <v>15718.5488</v>
      </c>
    </row>
    <row r="41" spans="2:15" ht="24">
      <c r="B41" s="6">
        <v>4</v>
      </c>
      <c r="C41" s="7" t="s">
        <v>18</v>
      </c>
      <c r="D41" s="7">
        <v>2.97</v>
      </c>
      <c r="E41" s="8">
        <v>42018.556799999998</v>
      </c>
      <c r="G41" s="6">
        <v>4</v>
      </c>
      <c r="H41" s="7" t="s">
        <v>18</v>
      </c>
      <c r="I41" s="7">
        <v>2.97</v>
      </c>
      <c r="J41" s="8">
        <v>42084.422500000001</v>
      </c>
    </row>
    <row r="42" spans="2:15" ht="24">
      <c r="B42" s="6">
        <v>5</v>
      </c>
      <c r="C42" s="7" t="s">
        <v>19</v>
      </c>
      <c r="D42" s="7">
        <v>0.17</v>
      </c>
      <c r="E42" s="8">
        <v>2333.6289999999999</v>
      </c>
      <c r="G42" s="6">
        <v>5</v>
      </c>
      <c r="H42" s="7" t="s">
        <v>19</v>
      </c>
      <c r="I42" s="7">
        <v>0.17</v>
      </c>
      <c r="J42" s="8">
        <v>2416.4888000000001</v>
      </c>
    </row>
    <row r="43" spans="2:15" ht="24">
      <c r="B43" s="9">
        <v>6</v>
      </c>
      <c r="C43" s="10" t="s">
        <v>20</v>
      </c>
      <c r="D43" s="10">
        <v>8.93</v>
      </c>
      <c r="E43" s="11">
        <v>126268.7911</v>
      </c>
      <c r="G43" s="9">
        <v>6</v>
      </c>
      <c r="H43" s="10" t="s">
        <v>20</v>
      </c>
      <c r="I43" s="10">
        <v>8.94</v>
      </c>
      <c r="J43" s="11">
        <v>126567.3888</v>
      </c>
    </row>
    <row r="44" spans="2:15">
      <c r="B44">
        <v>0.75</v>
      </c>
      <c r="C44" t="s">
        <v>1</v>
      </c>
      <c r="D44" t="s">
        <v>2</v>
      </c>
      <c r="G44">
        <v>0.75</v>
      </c>
      <c r="H44" t="s">
        <v>1</v>
      </c>
      <c r="I44" t="s">
        <v>3</v>
      </c>
    </row>
    <row r="45" spans="2:15">
      <c r="B45" s="2"/>
      <c r="C45" s="3" t="s">
        <v>4</v>
      </c>
      <c r="D45" s="3" t="s">
        <v>5</v>
      </c>
      <c r="E45" s="4" t="s">
        <v>6</v>
      </c>
      <c r="G45" s="2"/>
      <c r="H45" s="3" t="s">
        <v>4</v>
      </c>
      <c r="I45" s="3" t="s">
        <v>5</v>
      </c>
      <c r="J45" s="4" t="s">
        <v>6</v>
      </c>
      <c r="L45" s="3" t="s">
        <v>4</v>
      </c>
      <c r="M45" t="s">
        <v>2</v>
      </c>
      <c r="N45" t="s">
        <v>3</v>
      </c>
      <c r="O45" t="s">
        <v>7</v>
      </c>
    </row>
    <row r="46" spans="2:15" ht="24">
      <c r="B46" s="6">
        <v>1</v>
      </c>
      <c r="C46" s="7" t="s">
        <v>15</v>
      </c>
      <c r="D46" s="7">
        <v>0.05</v>
      </c>
      <c r="E46" s="8">
        <v>687.10090000000002</v>
      </c>
      <c r="G46" s="6">
        <v>1</v>
      </c>
      <c r="H46" s="7" t="s">
        <v>15</v>
      </c>
      <c r="I46" s="7">
        <v>0.08</v>
      </c>
      <c r="J46" s="8">
        <v>767.64610000000005</v>
      </c>
      <c r="L46" s="7" t="s">
        <v>8</v>
      </c>
      <c r="M46">
        <f t="shared" ref="M46:M51" si="13">(E54-E46)</f>
        <v>247.58140000000003</v>
      </c>
      <c r="N46">
        <f t="shared" ref="N46:N51" si="14">(J54-J46)</f>
        <v>187.03819999999996</v>
      </c>
      <c r="O46">
        <f t="shared" ref="O46:O51" si="15">(N46-M46)/J54</f>
        <v>-6.3416985070352649E-2</v>
      </c>
    </row>
    <row r="47" spans="2:15" ht="24">
      <c r="B47" s="6">
        <v>2</v>
      </c>
      <c r="C47" s="7" t="s">
        <v>16</v>
      </c>
      <c r="D47" s="7">
        <v>1.1000000000000001</v>
      </c>
      <c r="E47" s="8">
        <v>15685.961499999999</v>
      </c>
      <c r="G47" s="6">
        <v>2</v>
      </c>
      <c r="H47" s="7" t="s">
        <v>16</v>
      </c>
      <c r="I47" s="7">
        <v>1.66</v>
      </c>
      <c r="J47" s="8">
        <v>15692.508</v>
      </c>
      <c r="L47" s="7" t="s">
        <v>9</v>
      </c>
      <c r="M47">
        <f t="shared" si="13"/>
        <v>8721.1077999999998</v>
      </c>
      <c r="N47">
        <f t="shared" si="14"/>
        <v>8835.7988999999998</v>
      </c>
      <c r="O47">
        <f t="shared" si="15"/>
        <v>4.6758669674016517E-3</v>
      </c>
    </row>
    <row r="48" spans="2:15" ht="24">
      <c r="B48" s="6">
        <v>3</v>
      </c>
      <c r="C48" s="7" t="s">
        <v>17</v>
      </c>
      <c r="D48" s="7">
        <v>0.73</v>
      </c>
      <c r="E48" s="8">
        <v>10376.240299999999</v>
      </c>
      <c r="G48" s="6">
        <v>3</v>
      </c>
      <c r="H48" s="7" t="s">
        <v>17</v>
      </c>
      <c r="I48" s="7">
        <v>1.08</v>
      </c>
      <c r="J48" s="8">
        <v>10211.6553</v>
      </c>
      <c r="L48" s="7" t="s">
        <v>10</v>
      </c>
      <c r="M48">
        <f t="shared" si="13"/>
        <v>5490.413700000001</v>
      </c>
      <c r="N48">
        <f t="shared" si="14"/>
        <v>5517.1934999999994</v>
      </c>
      <c r="O48">
        <f t="shared" si="15"/>
        <v>1.7025912284183463E-3</v>
      </c>
    </row>
    <row r="49" spans="2:15" ht="24">
      <c r="B49" s="6">
        <v>4</v>
      </c>
      <c r="C49" s="7" t="s">
        <v>18</v>
      </c>
      <c r="D49" s="7">
        <v>2.0299999999999998</v>
      </c>
      <c r="E49" s="8">
        <v>28897.0923</v>
      </c>
      <c r="G49" s="6">
        <v>4</v>
      </c>
      <c r="H49" s="7" t="s">
        <v>18</v>
      </c>
      <c r="I49" s="7">
        <v>3.05</v>
      </c>
      <c r="J49" s="8">
        <v>28784.602800000001</v>
      </c>
      <c r="L49" s="7" t="s">
        <v>11</v>
      </c>
      <c r="M49">
        <f t="shared" si="13"/>
        <v>13188.489700000002</v>
      </c>
      <c r="N49">
        <f t="shared" si="14"/>
        <v>13322.347399999999</v>
      </c>
      <c r="O49">
        <f t="shared" si="15"/>
        <v>3.1789930014925858E-3</v>
      </c>
    </row>
    <row r="50" spans="2:15" ht="24">
      <c r="B50" s="6">
        <v>5</v>
      </c>
      <c r="C50" s="7" t="s">
        <v>19</v>
      </c>
      <c r="D50" s="7">
        <v>0.1</v>
      </c>
      <c r="E50" s="8">
        <v>1490.9490000000001</v>
      </c>
      <c r="G50" s="6">
        <v>5</v>
      </c>
      <c r="H50" s="7" t="s">
        <v>19</v>
      </c>
      <c r="I50" s="7">
        <v>0.16</v>
      </c>
      <c r="J50" s="8">
        <v>1557.7299</v>
      </c>
      <c r="L50" s="7" t="s">
        <v>12</v>
      </c>
      <c r="M50">
        <f t="shared" si="13"/>
        <v>868.75059999999985</v>
      </c>
      <c r="N50">
        <f t="shared" si="14"/>
        <v>854.36759999999981</v>
      </c>
      <c r="O50">
        <f t="shared" si="15"/>
        <v>-5.9628601248498617E-3</v>
      </c>
    </row>
    <row r="51" spans="2:15" ht="24">
      <c r="B51" s="9">
        <v>6</v>
      </c>
      <c r="C51" s="10" t="s">
        <v>20</v>
      </c>
      <c r="D51" s="10">
        <v>5.98</v>
      </c>
      <c r="E51" s="11">
        <v>85034.356199999995</v>
      </c>
      <c r="G51" s="9">
        <v>6</v>
      </c>
      <c r="H51" s="10" t="s">
        <v>20</v>
      </c>
      <c r="I51" s="10">
        <v>8.9600000000000009</v>
      </c>
      <c r="J51" s="11">
        <v>84619.680300000007</v>
      </c>
      <c r="L51" s="10" t="s">
        <v>13</v>
      </c>
      <c r="M51">
        <f t="shared" si="13"/>
        <v>41435.897200000007</v>
      </c>
      <c r="N51">
        <f t="shared" si="14"/>
        <v>42039.802599999995</v>
      </c>
      <c r="O51">
        <f t="shared" si="15"/>
        <v>4.7679446194864314E-3</v>
      </c>
    </row>
    <row r="52" spans="2:15">
      <c r="B52">
        <v>0.75</v>
      </c>
      <c r="C52" t="s">
        <v>14</v>
      </c>
      <c r="D52" t="s">
        <v>2</v>
      </c>
      <c r="G52">
        <v>0.75</v>
      </c>
      <c r="H52" t="s">
        <v>14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</row>
    <row r="54" spans="2:15" ht="24">
      <c r="B54" s="6">
        <v>1</v>
      </c>
      <c r="C54" s="7" t="s">
        <v>15</v>
      </c>
      <c r="D54" s="7">
        <v>7.0000000000000007E-2</v>
      </c>
      <c r="E54" s="8">
        <v>934.68230000000005</v>
      </c>
      <c r="G54" s="6">
        <v>1</v>
      </c>
      <c r="H54" s="7" t="s">
        <v>15</v>
      </c>
      <c r="I54" s="7">
        <v>7.0000000000000007E-2</v>
      </c>
      <c r="J54" s="8">
        <v>954.68430000000001</v>
      </c>
    </row>
    <row r="55" spans="2:15" ht="24">
      <c r="B55" s="6">
        <v>2</v>
      </c>
      <c r="C55" s="7" t="s">
        <v>16</v>
      </c>
      <c r="D55" s="7">
        <v>1.73</v>
      </c>
      <c r="E55" s="8">
        <v>24407.069299999999</v>
      </c>
      <c r="G55" s="6">
        <v>2</v>
      </c>
      <c r="H55" s="7" t="s">
        <v>16</v>
      </c>
      <c r="I55" s="7">
        <v>1.73</v>
      </c>
      <c r="J55" s="8">
        <v>24528.3069</v>
      </c>
    </row>
    <row r="56" spans="2:15" ht="24">
      <c r="B56" s="6">
        <v>3</v>
      </c>
      <c r="C56" s="7" t="s">
        <v>17</v>
      </c>
      <c r="D56" s="7">
        <v>1.1200000000000001</v>
      </c>
      <c r="E56" s="8">
        <v>15866.654</v>
      </c>
      <c r="G56" s="6">
        <v>3</v>
      </c>
      <c r="H56" s="7" t="s">
        <v>17</v>
      </c>
      <c r="I56" s="7">
        <v>1.1100000000000001</v>
      </c>
      <c r="J56" s="8">
        <v>15728.8488</v>
      </c>
    </row>
    <row r="57" spans="2:15" ht="24">
      <c r="B57" s="6">
        <v>4</v>
      </c>
      <c r="C57" s="7" t="s">
        <v>18</v>
      </c>
      <c r="D57" s="7">
        <v>2.98</v>
      </c>
      <c r="E57" s="8">
        <v>42085.582000000002</v>
      </c>
      <c r="G57" s="6">
        <v>4</v>
      </c>
      <c r="H57" s="7" t="s">
        <v>18</v>
      </c>
      <c r="I57" s="7">
        <v>2.97</v>
      </c>
      <c r="J57" s="8">
        <v>42106.950199999999</v>
      </c>
    </row>
    <row r="58" spans="2:15" ht="24">
      <c r="B58" s="6">
        <v>5</v>
      </c>
      <c r="C58" s="7" t="s">
        <v>19</v>
      </c>
      <c r="D58" s="7">
        <v>0.17</v>
      </c>
      <c r="E58" s="8">
        <v>2359.6995999999999</v>
      </c>
      <c r="G58" s="6">
        <v>5</v>
      </c>
      <c r="H58" s="7" t="s">
        <v>19</v>
      </c>
      <c r="I58" s="7">
        <v>0.17</v>
      </c>
      <c r="J58" s="8">
        <v>2412.0974999999999</v>
      </c>
    </row>
    <row r="59" spans="2:15" ht="24">
      <c r="B59" s="9">
        <v>6</v>
      </c>
      <c r="C59" s="10" t="s">
        <v>20</v>
      </c>
      <c r="D59" s="10">
        <v>8.94</v>
      </c>
      <c r="E59" s="11">
        <v>126470.2534</v>
      </c>
      <c r="G59" s="9">
        <v>6</v>
      </c>
      <c r="H59" s="10" t="s">
        <v>20</v>
      </c>
      <c r="I59" s="10">
        <v>8.9499999999999993</v>
      </c>
      <c r="J59" s="11">
        <v>126659.4829</v>
      </c>
    </row>
    <row r="60" spans="2:15">
      <c r="B60">
        <v>1</v>
      </c>
      <c r="C60" t="s">
        <v>1</v>
      </c>
      <c r="D60" t="s">
        <v>2</v>
      </c>
      <c r="G60">
        <v>1</v>
      </c>
      <c r="H60" t="s">
        <v>1</v>
      </c>
      <c r="I60" t="s">
        <v>3</v>
      </c>
    </row>
    <row r="61" spans="2:15">
      <c r="B61" s="2"/>
      <c r="C61" s="3" t="s">
        <v>4</v>
      </c>
      <c r="D61" s="3" t="s">
        <v>5</v>
      </c>
      <c r="E61" s="4" t="s">
        <v>6</v>
      </c>
      <c r="G61" s="2"/>
      <c r="H61" s="3" t="s">
        <v>4</v>
      </c>
      <c r="I61" s="3" t="s">
        <v>5</v>
      </c>
      <c r="J61" s="4" t="s">
        <v>6</v>
      </c>
      <c r="L61" s="3" t="s">
        <v>4</v>
      </c>
      <c r="M61" t="s">
        <v>2</v>
      </c>
      <c r="N61" t="s">
        <v>3</v>
      </c>
      <c r="O61" t="s">
        <v>7</v>
      </c>
    </row>
    <row r="62" spans="2:15" ht="24">
      <c r="B62" s="6">
        <v>1</v>
      </c>
      <c r="C62" s="7" t="s">
        <v>15</v>
      </c>
      <c r="D62" s="7">
        <v>0.05</v>
      </c>
      <c r="E62" s="8">
        <v>646.04380000000003</v>
      </c>
      <c r="G62" s="6">
        <v>1</v>
      </c>
      <c r="H62" s="7" t="s">
        <v>15</v>
      </c>
      <c r="I62" s="7">
        <v>0.05</v>
      </c>
      <c r="J62" s="8">
        <v>673.88210000000004</v>
      </c>
      <c r="L62" s="7" t="s">
        <v>8</v>
      </c>
      <c r="M62">
        <f t="shared" ref="M62:M67" si="16">(E70-E62)</f>
        <v>357.19839999999999</v>
      </c>
      <c r="N62">
        <f t="shared" ref="N62:N67" si="17">(J70-J62)</f>
        <v>320.78499999999997</v>
      </c>
      <c r="O62">
        <f t="shared" ref="O62:O67" si="18">(N62-M62)/J70</f>
        <v>-3.6608630163800553E-2</v>
      </c>
    </row>
    <row r="63" spans="2:15" ht="24">
      <c r="B63" s="6">
        <v>2</v>
      </c>
      <c r="C63" s="7" t="s">
        <v>16</v>
      </c>
      <c r="D63" s="7">
        <v>1.0900000000000001</v>
      </c>
      <c r="E63" s="8">
        <v>14721.409900000001</v>
      </c>
      <c r="G63" s="6">
        <v>2</v>
      </c>
      <c r="H63" s="7" t="s">
        <v>16</v>
      </c>
      <c r="I63" s="7">
        <v>1.0900000000000001</v>
      </c>
      <c r="J63" s="8">
        <v>14681.308999999999</v>
      </c>
      <c r="L63" s="7" t="s">
        <v>9</v>
      </c>
      <c r="M63">
        <f t="shared" si="16"/>
        <v>9704.8255000000008</v>
      </c>
      <c r="N63">
        <f t="shared" si="17"/>
        <v>9814.0491999999995</v>
      </c>
      <c r="O63">
        <f t="shared" si="18"/>
        <v>4.4589550031564201E-3</v>
      </c>
    </row>
    <row r="64" spans="2:15" ht="24">
      <c r="B64" s="6">
        <v>3</v>
      </c>
      <c r="C64" s="7" t="s">
        <v>17</v>
      </c>
      <c r="D64" s="7">
        <v>0.73</v>
      </c>
      <c r="E64" s="8">
        <v>9859.8462</v>
      </c>
      <c r="G64" s="6">
        <v>3</v>
      </c>
      <c r="H64" s="7" t="s">
        <v>17</v>
      </c>
      <c r="I64" s="7">
        <v>0.72</v>
      </c>
      <c r="J64" s="8">
        <v>9682.8909999999996</v>
      </c>
      <c r="L64" s="7" t="s">
        <v>10</v>
      </c>
      <c r="M64">
        <f t="shared" si="16"/>
        <v>6044.7828000000009</v>
      </c>
      <c r="N64">
        <f t="shared" si="17"/>
        <v>6062.1845000000012</v>
      </c>
      <c r="O64">
        <f t="shared" si="18"/>
        <v>1.1052154052865828E-3</v>
      </c>
    </row>
    <row r="65" spans="2:15" ht="24">
      <c r="B65" s="6">
        <v>4</v>
      </c>
      <c r="C65" s="7" t="s">
        <v>18</v>
      </c>
      <c r="D65" s="7">
        <v>2.04</v>
      </c>
      <c r="E65" s="8">
        <v>27567.318200000002</v>
      </c>
      <c r="G65" s="6">
        <v>4</v>
      </c>
      <c r="H65" s="7" t="s">
        <v>18</v>
      </c>
      <c r="I65" s="7">
        <v>2.04</v>
      </c>
      <c r="J65" s="8">
        <v>27443.002499999999</v>
      </c>
      <c r="L65" s="7" t="s">
        <v>11</v>
      </c>
      <c r="M65">
        <f t="shared" si="16"/>
        <v>14504.338199999998</v>
      </c>
      <c r="N65">
        <f t="shared" si="17"/>
        <v>14645.041200000003</v>
      </c>
      <c r="O65">
        <f t="shared" si="18"/>
        <v>3.3430634363270481E-3</v>
      </c>
    </row>
    <row r="66" spans="2:15" ht="24">
      <c r="B66" s="6">
        <v>5</v>
      </c>
      <c r="C66" s="7" t="s">
        <v>19</v>
      </c>
      <c r="D66" s="7">
        <v>0.1</v>
      </c>
      <c r="E66" s="8">
        <v>1408.7062000000001</v>
      </c>
      <c r="G66" s="6">
        <v>5</v>
      </c>
      <c r="H66" s="7" t="s">
        <v>19</v>
      </c>
      <c r="I66" s="7">
        <v>0.11</v>
      </c>
      <c r="J66" s="8">
        <v>1470.5044</v>
      </c>
      <c r="L66" s="7" t="s">
        <v>12</v>
      </c>
      <c r="M66">
        <f t="shared" si="16"/>
        <v>930.91649999999981</v>
      </c>
      <c r="N66">
        <f t="shared" si="17"/>
        <v>935.55430000000001</v>
      </c>
      <c r="O66">
        <f t="shared" si="18"/>
        <v>1.9275506453771047E-3</v>
      </c>
    </row>
    <row r="67" spans="2:15" ht="24">
      <c r="B67" s="9">
        <v>6</v>
      </c>
      <c r="C67" s="10" t="s">
        <v>20</v>
      </c>
      <c r="D67" s="10">
        <v>5.99</v>
      </c>
      <c r="E67" s="11">
        <v>81042.948000000004</v>
      </c>
      <c r="G67" s="9">
        <v>6</v>
      </c>
      <c r="H67" s="10" t="s">
        <v>20</v>
      </c>
      <c r="I67" s="10">
        <v>5.99</v>
      </c>
      <c r="J67" s="11">
        <v>80613.460300000006</v>
      </c>
      <c r="L67" s="10" t="s">
        <v>13</v>
      </c>
      <c r="M67">
        <f t="shared" si="16"/>
        <v>45500.160499999998</v>
      </c>
      <c r="N67">
        <f t="shared" si="17"/>
        <v>46082.016499999998</v>
      </c>
      <c r="O67">
        <f t="shared" si="18"/>
        <v>4.5925554305187299E-3</v>
      </c>
    </row>
    <row r="68" spans="2:15">
      <c r="B68">
        <v>1</v>
      </c>
      <c r="C68" t="s">
        <v>14</v>
      </c>
      <c r="D68" t="s">
        <v>2</v>
      </c>
      <c r="G68">
        <v>1</v>
      </c>
      <c r="H68" t="s">
        <v>14</v>
      </c>
      <c r="I68" t="s">
        <v>3</v>
      </c>
    </row>
    <row r="69" spans="2:15">
      <c r="B69" s="2"/>
      <c r="C69" s="3" t="s">
        <v>4</v>
      </c>
      <c r="D69" s="3" t="s">
        <v>5</v>
      </c>
      <c r="E69" s="4" t="s">
        <v>6</v>
      </c>
      <c r="G69" s="2"/>
      <c r="H69" s="3" t="s">
        <v>4</v>
      </c>
      <c r="I69" s="3" t="s">
        <v>5</v>
      </c>
      <c r="J69" s="4" t="s">
        <v>6</v>
      </c>
    </row>
    <row r="70" spans="2:15" ht="24">
      <c r="B70" s="6">
        <v>1</v>
      </c>
      <c r="C70" s="7" t="s">
        <v>15</v>
      </c>
      <c r="D70" s="7">
        <v>7.0000000000000007E-2</v>
      </c>
      <c r="E70" s="8">
        <v>1003.2422</v>
      </c>
      <c r="G70" s="6">
        <v>1</v>
      </c>
      <c r="H70" s="7" t="s">
        <v>15</v>
      </c>
      <c r="I70" s="7">
        <v>7.0000000000000007E-2</v>
      </c>
      <c r="J70" s="8">
        <v>994.6671</v>
      </c>
    </row>
    <row r="71" spans="2:15" ht="24">
      <c r="B71" s="6">
        <v>2</v>
      </c>
      <c r="C71" s="7" t="s">
        <v>16</v>
      </c>
      <c r="D71" s="7">
        <v>1.73</v>
      </c>
      <c r="E71" s="8">
        <v>24426.235400000001</v>
      </c>
      <c r="G71" s="6">
        <v>2</v>
      </c>
      <c r="H71" s="7" t="s">
        <v>16</v>
      </c>
      <c r="I71" s="7">
        <v>1.73</v>
      </c>
      <c r="J71" s="8">
        <v>24495.358199999999</v>
      </c>
    </row>
    <row r="72" spans="2:15" ht="24">
      <c r="B72" s="6">
        <v>3</v>
      </c>
      <c r="C72" s="7" t="s">
        <v>17</v>
      </c>
      <c r="D72" s="7">
        <v>1.1200000000000001</v>
      </c>
      <c r="E72" s="8">
        <v>15904.629000000001</v>
      </c>
      <c r="G72" s="6">
        <v>3</v>
      </c>
      <c r="H72" s="7" t="s">
        <v>17</v>
      </c>
      <c r="I72" s="7">
        <v>1.1100000000000001</v>
      </c>
      <c r="J72" s="8">
        <v>15745.075500000001</v>
      </c>
    </row>
    <row r="73" spans="2:15" ht="24">
      <c r="B73" s="6">
        <v>4</v>
      </c>
      <c r="C73" s="7" t="s">
        <v>18</v>
      </c>
      <c r="D73" s="7">
        <v>2.97</v>
      </c>
      <c r="E73" s="8">
        <v>42071.6564</v>
      </c>
      <c r="G73" s="6">
        <v>4</v>
      </c>
      <c r="H73" s="7" t="s">
        <v>18</v>
      </c>
      <c r="I73" s="7">
        <v>2.97</v>
      </c>
      <c r="J73" s="8">
        <v>42088.043700000002</v>
      </c>
    </row>
    <row r="74" spans="2:15" ht="24">
      <c r="B74" s="6">
        <v>5</v>
      </c>
      <c r="C74" s="7" t="s">
        <v>19</v>
      </c>
      <c r="D74" s="7">
        <v>0.17</v>
      </c>
      <c r="E74" s="8">
        <v>2339.6226999999999</v>
      </c>
      <c r="G74" s="6">
        <v>5</v>
      </c>
      <c r="H74" s="7" t="s">
        <v>19</v>
      </c>
      <c r="I74" s="7">
        <v>0.17</v>
      </c>
      <c r="J74" s="8">
        <v>2406.0587</v>
      </c>
    </row>
    <row r="75" spans="2:15" ht="24">
      <c r="B75" s="9">
        <v>6</v>
      </c>
      <c r="C75" s="10" t="s">
        <v>20</v>
      </c>
      <c r="D75" s="10">
        <v>8.94</v>
      </c>
      <c r="E75" s="11">
        <v>126543.1085</v>
      </c>
      <c r="G75" s="9">
        <v>6</v>
      </c>
      <c r="H75" s="10" t="s">
        <v>20</v>
      </c>
      <c r="I75" s="10">
        <v>8.9499999999999993</v>
      </c>
      <c r="J75" s="11">
        <v>126695.4768</v>
      </c>
    </row>
    <row r="76" spans="2:15">
      <c r="B76">
        <v>1.25</v>
      </c>
      <c r="C76" t="s">
        <v>1</v>
      </c>
      <c r="D76" t="s">
        <v>2</v>
      </c>
      <c r="G76">
        <v>1.25</v>
      </c>
      <c r="H76" t="s">
        <v>1</v>
      </c>
      <c r="I76" t="s">
        <v>3</v>
      </c>
    </row>
    <row r="77" spans="2:15">
      <c r="B77" s="2"/>
      <c r="C77" s="3" t="s">
        <v>4</v>
      </c>
      <c r="D77" s="3" t="s">
        <v>5</v>
      </c>
      <c r="E77" s="4" t="s">
        <v>6</v>
      </c>
      <c r="G77" s="2"/>
      <c r="H77" s="3" t="s">
        <v>4</v>
      </c>
      <c r="I77" s="3" t="s">
        <v>5</v>
      </c>
      <c r="J77" s="4" t="s">
        <v>6</v>
      </c>
      <c r="L77" s="3" t="s">
        <v>4</v>
      </c>
      <c r="M77" t="s">
        <v>2</v>
      </c>
      <c r="N77" t="s">
        <v>3</v>
      </c>
      <c r="O77" t="s">
        <v>7</v>
      </c>
    </row>
    <row r="78" spans="2:15" ht="24">
      <c r="B78" s="6">
        <v>1</v>
      </c>
      <c r="C78" s="7" t="s">
        <v>15</v>
      </c>
      <c r="D78" s="7">
        <v>0.04</v>
      </c>
      <c r="E78" s="8">
        <v>591.29100000000005</v>
      </c>
      <c r="G78" s="6">
        <v>1</v>
      </c>
      <c r="H78" s="7" t="s">
        <v>15</v>
      </c>
      <c r="I78" s="7">
        <v>0.05</v>
      </c>
      <c r="J78" s="8">
        <v>612.63919999999996</v>
      </c>
      <c r="L78" s="7" t="s">
        <v>8</v>
      </c>
      <c r="M78">
        <f t="shared" ref="M78:M83" si="19">(E86-E78)</f>
        <v>338.08549999999991</v>
      </c>
      <c r="N78">
        <f t="shared" ref="N78:N83" si="20">(J86-J78)</f>
        <v>405.57960000000003</v>
      </c>
      <c r="O78">
        <f t="shared" ref="O78:O83" si="21">(N78-M78)/J86</f>
        <v>6.6286440596068461E-2</v>
      </c>
    </row>
    <row r="79" spans="2:15" ht="24">
      <c r="B79" s="6">
        <v>2</v>
      </c>
      <c r="C79" s="7" t="s">
        <v>16</v>
      </c>
      <c r="D79" s="7">
        <v>1.07</v>
      </c>
      <c r="E79" s="8">
        <v>14124.102199999999</v>
      </c>
      <c r="G79" s="6">
        <v>2</v>
      </c>
      <c r="H79" s="7" t="s">
        <v>16</v>
      </c>
      <c r="I79" s="7">
        <v>1.08</v>
      </c>
      <c r="J79" s="8">
        <v>14090.689</v>
      </c>
      <c r="L79" s="7" t="s">
        <v>9</v>
      </c>
      <c r="M79">
        <f t="shared" si="19"/>
        <v>10186.992899999999</v>
      </c>
      <c r="N79">
        <f t="shared" si="20"/>
        <v>10383.9606</v>
      </c>
      <c r="O79">
        <f t="shared" si="21"/>
        <v>8.0478251259622144E-3</v>
      </c>
    </row>
    <row r="80" spans="2:15" ht="24">
      <c r="B80" s="6">
        <v>3</v>
      </c>
      <c r="C80" s="7" t="s">
        <v>17</v>
      </c>
      <c r="D80" s="7">
        <v>0.73</v>
      </c>
      <c r="E80" s="8">
        <v>9574.0048999999999</v>
      </c>
      <c r="G80" s="6">
        <v>3</v>
      </c>
      <c r="H80" s="7" t="s">
        <v>17</v>
      </c>
      <c r="I80" s="7">
        <v>0.72</v>
      </c>
      <c r="J80" s="8">
        <v>9387.2965999999997</v>
      </c>
      <c r="L80" s="7" t="s">
        <v>10</v>
      </c>
      <c r="M80">
        <f t="shared" si="19"/>
        <v>6331.8646000000008</v>
      </c>
      <c r="N80">
        <f t="shared" si="20"/>
        <v>6399.84</v>
      </c>
      <c r="O80">
        <f t="shared" si="21"/>
        <v>4.305745983093562E-3</v>
      </c>
    </row>
    <row r="81" spans="2:15" ht="24">
      <c r="B81" s="6">
        <v>4</v>
      </c>
      <c r="C81" s="7" t="s">
        <v>18</v>
      </c>
      <c r="D81" s="7">
        <v>2.04</v>
      </c>
      <c r="E81" s="8">
        <v>26843.8262</v>
      </c>
      <c r="G81" s="6">
        <v>4</v>
      </c>
      <c r="H81" s="7" t="s">
        <v>18</v>
      </c>
      <c r="I81" s="7">
        <v>2.04</v>
      </c>
      <c r="J81" s="8">
        <v>26706.072700000001</v>
      </c>
      <c r="L81" s="7" t="s">
        <v>11</v>
      </c>
      <c r="M81">
        <f t="shared" si="19"/>
        <v>15229.040199999999</v>
      </c>
      <c r="N81">
        <f t="shared" si="20"/>
        <v>15418.859399999998</v>
      </c>
      <c r="O81">
        <f t="shared" si="21"/>
        <v>4.5061010317924786E-3</v>
      </c>
    </row>
    <row r="82" spans="2:15" ht="24">
      <c r="B82" s="6">
        <v>5</v>
      </c>
      <c r="C82" s="7" t="s">
        <v>19</v>
      </c>
      <c r="D82" s="7">
        <v>0.1</v>
      </c>
      <c r="E82" s="8">
        <v>1368.5485000000001</v>
      </c>
      <c r="G82" s="6">
        <v>5</v>
      </c>
      <c r="H82" s="7" t="s">
        <v>19</v>
      </c>
      <c r="I82" s="7">
        <v>0.11</v>
      </c>
      <c r="J82" s="8">
        <v>1415.8430000000001</v>
      </c>
      <c r="L82" s="7" t="s">
        <v>12</v>
      </c>
      <c r="M82">
        <f t="shared" si="19"/>
        <v>976.44739999999979</v>
      </c>
      <c r="N82">
        <f t="shared" si="20"/>
        <v>996.86199999999985</v>
      </c>
      <c r="O82">
        <f t="shared" si="21"/>
        <v>8.4612913721321351E-3</v>
      </c>
    </row>
    <row r="83" spans="2:15" ht="24">
      <c r="B83" s="9">
        <v>6</v>
      </c>
      <c r="C83" s="10" t="s">
        <v>20</v>
      </c>
      <c r="D83" s="10">
        <v>6</v>
      </c>
      <c r="E83" s="11">
        <v>78902.061400000006</v>
      </c>
      <c r="G83" s="9">
        <v>6</v>
      </c>
      <c r="H83" s="10" t="s">
        <v>20</v>
      </c>
      <c r="I83" s="10">
        <v>6</v>
      </c>
      <c r="J83" s="11">
        <v>78398.587199999994</v>
      </c>
      <c r="L83" s="10" t="s">
        <v>13</v>
      </c>
      <c r="M83">
        <f t="shared" si="19"/>
        <v>47627.440399999992</v>
      </c>
      <c r="N83">
        <f t="shared" si="20"/>
        <v>48443.587200000009</v>
      </c>
      <c r="O83">
        <f t="shared" si="21"/>
        <v>6.4343488580247549E-3</v>
      </c>
    </row>
    <row r="84" spans="2:15">
      <c r="B84">
        <v>1.25</v>
      </c>
      <c r="C84" t="s">
        <v>14</v>
      </c>
      <c r="D84" t="s">
        <v>2</v>
      </c>
      <c r="G84">
        <v>1.25</v>
      </c>
      <c r="H84" t="s">
        <v>14</v>
      </c>
      <c r="I84" t="s">
        <v>3</v>
      </c>
    </row>
    <row r="85" spans="2:15">
      <c r="B85" s="2"/>
      <c r="C85" s="3" t="s">
        <v>4</v>
      </c>
      <c r="D85" s="3" t="s">
        <v>5</v>
      </c>
      <c r="E85" s="4" t="s">
        <v>6</v>
      </c>
      <c r="G85" s="2"/>
      <c r="H85" s="3" t="s">
        <v>4</v>
      </c>
      <c r="I85" s="3" t="s">
        <v>5</v>
      </c>
      <c r="J85" s="4" t="s">
        <v>6</v>
      </c>
    </row>
    <row r="86" spans="2:15" ht="24">
      <c r="B86" s="6">
        <v>1</v>
      </c>
      <c r="C86" s="7" t="s">
        <v>15</v>
      </c>
      <c r="D86" s="7">
        <v>7.0000000000000007E-2</v>
      </c>
      <c r="E86" s="8">
        <v>929.37649999999996</v>
      </c>
      <c r="G86" s="6">
        <v>1</v>
      </c>
      <c r="H86" s="7" t="s">
        <v>15</v>
      </c>
      <c r="I86" s="7">
        <v>7.0000000000000007E-2</v>
      </c>
      <c r="J86" s="8">
        <v>1018.2188</v>
      </c>
    </row>
    <row r="87" spans="2:15" ht="24">
      <c r="B87" s="6">
        <v>2</v>
      </c>
      <c r="C87" s="7" t="s">
        <v>16</v>
      </c>
      <c r="D87" s="7">
        <v>1.72</v>
      </c>
      <c r="E87" s="8">
        <v>24311.095099999999</v>
      </c>
      <c r="G87" s="6">
        <v>2</v>
      </c>
      <c r="H87" s="7" t="s">
        <v>16</v>
      </c>
      <c r="I87" s="7">
        <v>1.73</v>
      </c>
      <c r="J87" s="8">
        <v>24474.649600000001</v>
      </c>
    </row>
    <row r="88" spans="2:15" ht="24">
      <c r="B88" s="6">
        <v>3</v>
      </c>
      <c r="C88" s="7" t="s">
        <v>17</v>
      </c>
      <c r="D88" s="7">
        <v>1.1200000000000001</v>
      </c>
      <c r="E88" s="8">
        <v>15905.869500000001</v>
      </c>
      <c r="G88" s="6">
        <v>3</v>
      </c>
      <c r="H88" s="7" t="s">
        <v>17</v>
      </c>
      <c r="I88" s="7">
        <v>1.1100000000000001</v>
      </c>
      <c r="J88" s="8">
        <v>15787.1366</v>
      </c>
    </row>
    <row r="89" spans="2:15" ht="24">
      <c r="B89" s="6">
        <v>4</v>
      </c>
      <c r="C89" s="7" t="s">
        <v>18</v>
      </c>
      <c r="D89" s="7">
        <v>2.98</v>
      </c>
      <c r="E89" s="8">
        <v>42072.866399999999</v>
      </c>
      <c r="G89" s="6">
        <v>4</v>
      </c>
      <c r="H89" s="7" t="s">
        <v>18</v>
      </c>
      <c r="I89" s="7">
        <v>2.97</v>
      </c>
      <c r="J89" s="8">
        <v>42124.932099999998</v>
      </c>
    </row>
    <row r="90" spans="2:15" ht="24">
      <c r="B90" s="6">
        <v>5</v>
      </c>
      <c r="C90" s="7" t="s">
        <v>19</v>
      </c>
      <c r="D90" s="7">
        <v>0.17</v>
      </c>
      <c r="E90" s="8">
        <v>2344.9958999999999</v>
      </c>
      <c r="G90" s="6">
        <v>5</v>
      </c>
      <c r="H90" s="7" t="s">
        <v>19</v>
      </c>
      <c r="I90" s="7">
        <v>0.17</v>
      </c>
      <c r="J90" s="8">
        <v>2412.7049999999999</v>
      </c>
    </row>
    <row r="91" spans="2:15" ht="24">
      <c r="B91" s="9">
        <v>6</v>
      </c>
      <c r="C91" s="10" t="s">
        <v>20</v>
      </c>
      <c r="D91" s="10">
        <v>8.9499999999999993</v>
      </c>
      <c r="E91" s="11">
        <v>126529.5018</v>
      </c>
      <c r="G91" s="9">
        <v>6</v>
      </c>
      <c r="H91" s="10" t="s">
        <v>20</v>
      </c>
      <c r="I91" s="10">
        <v>8.9499999999999993</v>
      </c>
      <c r="J91" s="11">
        <v>126842.1744</v>
      </c>
    </row>
    <row r="92" spans="2:15">
      <c r="B92">
        <v>1.5</v>
      </c>
      <c r="C92" t="s">
        <v>1</v>
      </c>
      <c r="D92" t="s">
        <v>2</v>
      </c>
      <c r="G92">
        <v>1.5</v>
      </c>
      <c r="H92" t="s">
        <v>1</v>
      </c>
      <c r="I92" t="s">
        <v>3</v>
      </c>
    </row>
    <row r="93" spans="2:15">
      <c r="B93" s="2"/>
      <c r="C93" s="3" t="s">
        <v>4</v>
      </c>
      <c r="D93" s="3" t="s">
        <v>5</v>
      </c>
      <c r="E93" s="4" t="s">
        <v>6</v>
      </c>
      <c r="G93" s="2"/>
      <c r="H93" s="3" t="s">
        <v>4</v>
      </c>
      <c r="I93" s="3" t="s">
        <v>5</v>
      </c>
      <c r="J93" s="4" t="s">
        <v>6</v>
      </c>
      <c r="L93" s="3" t="s">
        <v>4</v>
      </c>
      <c r="M93" t="s">
        <v>2</v>
      </c>
      <c r="N93" t="s">
        <v>3</v>
      </c>
      <c r="O93" t="s">
        <v>7</v>
      </c>
    </row>
    <row r="94" spans="2:15" ht="24">
      <c r="B94" s="6">
        <v>1</v>
      </c>
      <c r="C94" s="7" t="s">
        <v>15</v>
      </c>
      <c r="D94" s="7">
        <v>0.05</v>
      </c>
      <c r="E94" s="8">
        <v>594.78399999999999</v>
      </c>
      <c r="G94" s="6">
        <v>1</v>
      </c>
      <c r="H94" s="7" t="s">
        <v>15</v>
      </c>
      <c r="I94" s="7">
        <v>0.05</v>
      </c>
      <c r="J94" s="8">
        <v>605.64769999999999</v>
      </c>
      <c r="L94" s="7" t="s">
        <v>8</v>
      </c>
      <c r="M94">
        <f t="shared" ref="M94:M99" si="22">(E102-E94)</f>
        <v>364.40070000000003</v>
      </c>
      <c r="N94">
        <f t="shared" ref="N94:N99" si="23">(J102-J94)</f>
        <v>375.14200000000005</v>
      </c>
      <c r="O94">
        <f t="shared" ref="O94:O99" si="24">(N94-M94)/J102</f>
        <v>1.0951685157378818E-2</v>
      </c>
    </row>
    <row r="95" spans="2:15" ht="24">
      <c r="B95" s="6">
        <v>2</v>
      </c>
      <c r="C95" s="7" t="s">
        <v>16</v>
      </c>
      <c r="D95" s="7">
        <v>1.07</v>
      </c>
      <c r="E95" s="8">
        <v>13794.972299999999</v>
      </c>
      <c r="G95" s="6">
        <v>2</v>
      </c>
      <c r="H95" s="7" t="s">
        <v>16</v>
      </c>
      <c r="I95" s="7">
        <v>1.07</v>
      </c>
      <c r="J95" s="8">
        <v>13740.134700000001</v>
      </c>
      <c r="L95" s="7" t="s">
        <v>9</v>
      </c>
      <c r="M95">
        <f t="shared" si="22"/>
        <v>10514.831400000001</v>
      </c>
      <c r="N95">
        <f t="shared" si="23"/>
        <v>10690.668100000001</v>
      </c>
      <c r="O95">
        <f t="shared" si="24"/>
        <v>7.197336143206879E-3</v>
      </c>
    </row>
    <row r="96" spans="2:15" ht="24">
      <c r="B96" s="6">
        <v>3</v>
      </c>
      <c r="C96" s="7" t="s">
        <v>17</v>
      </c>
      <c r="D96" s="7">
        <v>0.73</v>
      </c>
      <c r="E96" s="8">
        <v>9405.3770999999997</v>
      </c>
      <c r="G96" s="6">
        <v>3</v>
      </c>
      <c r="H96" s="7" t="s">
        <v>17</v>
      </c>
      <c r="I96" s="7">
        <v>0.72</v>
      </c>
      <c r="J96" s="8">
        <v>9205.0823999999993</v>
      </c>
      <c r="L96" s="7" t="s">
        <v>10</v>
      </c>
      <c r="M96">
        <f t="shared" si="22"/>
        <v>6514.5095999999994</v>
      </c>
      <c r="N96">
        <f t="shared" si="23"/>
        <v>6579.5219000000016</v>
      </c>
      <c r="O96">
        <f t="shared" si="24"/>
        <v>4.1187158552971857E-3</v>
      </c>
    </row>
    <row r="97" spans="2:15" ht="24">
      <c r="B97" s="6">
        <v>4</v>
      </c>
      <c r="C97" s="7" t="s">
        <v>18</v>
      </c>
      <c r="D97" s="7">
        <v>2.04</v>
      </c>
      <c r="E97" s="8">
        <v>26442.195500000002</v>
      </c>
      <c r="G97" s="6">
        <v>4</v>
      </c>
      <c r="H97" s="7" t="s">
        <v>18</v>
      </c>
      <c r="I97" s="7">
        <v>2.0499999999999998</v>
      </c>
      <c r="J97" s="8">
        <v>26265.781999999999</v>
      </c>
      <c r="L97" s="7" t="s">
        <v>11</v>
      </c>
      <c r="M97">
        <f t="shared" si="22"/>
        <v>15646.533100000001</v>
      </c>
      <c r="N97">
        <f t="shared" si="23"/>
        <v>15836.714899999999</v>
      </c>
      <c r="O97">
        <f t="shared" si="24"/>
        <v>4.5171145182127783E-3</v>
      </c>
    </row>
    <row r="98" spans="2:15" ht="24">
      <c r="B98" s="6">
        <v>5</v>
      </c>
      <c r="C98" s="7" t="s">
        <v>19</v>
      </c>
      <c r="D98" s="7">
        <v>0.11</v>
      </c>
      <c r="E98" s="8">
        <v>1360.2496000000001</v>
      </c>
      <c r="G98" s="6">
        <v>5</v>
      </c>
      <c r="H98" s="7" t="s">
        <v>19</v>
      </c>
      <c r="I98" s="7">
        <v>0.11</v>
      </c>
      <c r="J98" s="8">
        <v>1392.1106</v>
      </c>
      <c r="L98" s="7" t="s">
        <v>12</v>
      </c>
      <c r="M98">
        <f t="shared" si="22"/>
        <v>988.71720000000005</v>
      </c>
      <c r="N98">
        <f t="shared" si="23"/>
        <v>1006.4445999999998</v>
      </c>
      <c r="O98">
        <f t="shared" si="24"/>
        <v>7.3908659679792913E-3</v>
      </c>
    </row>
    <row r="99" spans="2:15" ht="24">
      <c r="B99" s="9">
        <v>6</v>
      </c>
      <c r="C99" s="10" t="s">
        <v>20</v>
      </c>
      <c r="D99" s="10">
        <v>6.01</v>
      </c>
      <c r="E99" s="11">
        <v>77718.941099999996</v>
      </c>
      <c r="G99" s="9">
        <v>6</v>
      </c>
      <c r="H99" s="10" t="s">
        <v>20</v>
      </c>
      <c r="I99" s="10">
        <v>6.01</v>
      </c>
      <c r="J99" s="11">
        <v>77148.305900000007</v>
      </c>
      <c r="L99" s="10" t="s">
        <v>13</v>
      </c>
      <c r="M99">
        <f t="shared" si="22"/>
        <v>48878.151500000007</v>
      </c>
      <c r="N99">
        <f t="shared" si="23"/>
        <v>49679.961199999991</v>
      </c>
      <c r="O99">
        <f t="shared" si="24"/>
        <v>6.3220110022301447E-3</v>
      </c>
    </row>
    <row r="100" spans="2:15">
      <c r="B100">
        <v>1.5</v>
      </c>
      <c r="C100" t="s">
        <v>14</v>
      </c>
      <c r="D100" t="s">
        <v>2</v>
      </c>
      <c r="G100">
        <v>1.5</v>
      </c>
      <c r="H100" t="s">
        <v>14</v>
      </c>
      <c r="I100" t="s">
        <v>3</v>
      </c>
    </row>
    <row r="101" spans="2:15">
      <c r="B101" s="2"/>
      <c r="C101" s="3" t="s">
        <v>4</v>
      </c>
      <c r="D101" s="3" t="s">
        <v>5</v>
      </c>
      <c r="E101" s="4" t="s">
        <v>6</v>
      </c>
      <c r="G101" s="2"/>
      <c r="H101" s="3" t="s">
        <v>4</v>
      </c>
      <c r="I101" s="3" t="s">
        <v>5</v>
      </c>
      <c r="J101" s="4" t="s">
        <v>6</v>
      </c>
    </row>
    <row r="102" spans="2:15" ht="24">
      <c r="B102" s="6">
        <v>1</v>
      </c>
      <c r="C102" s="7" t="s">
        <v>15</v>
      </c>
      <c r="D102" s="7">
        <v>7.0000000000000007E-2</v>
      </c>
      <c r="E102" s="8">
        <v>959.18470000000002</v>
      </c>
      <c r="G102" s="6">
        <v>1</v>
      </c>
      <c r="H102" s="7" t="s">
        <v>15</v>
      </c>
      <c r="I102" s="7">
        <v>7.0000000000000007E-2</v>
      </c>
      <c r="J102" s="8">
        <v>980.78970000000004</v>
      </c>
    </row>
    <row r="103" spans="2:15" ht="24">
      <c r="B103" s="6">
        <v>2</v>
      </c>
      <c r="C103" s="7" t="s">
        <v>16</v>
      </c>
      <c r="D103" s="7">
        <v>1.72</v>
      </c>
      <c r="E103" s="8">
        <v>24309.8037</v>
      </c>
      <c r="G103" s="6">
        <v>2</v>
      </c>
      <c r="H103" s="7" t="s">
        <v>16</v>
      </c>
      <c r="I103" s="7">
        <v>1.72</v>
      </c>
      <c r="J103" s="8">
        <v>24430.802800000001</v>
      </c>
    </row>
    <row r="104" spans="2:15" ht="24">
      <c r="B104" s="6">
        <v>3</v>
      </c>
      <c r="C104" s="7" t="s">
        <v>17</v>
      </c>
      <c r="D104" s="7">
        <v>1.1299999999999999</v>
      </c>
      <c r="E104" s="8">
        <v>15919.886699999999</v>
      </c>
      <c r="G104" s="6">
        <v>3</v>
      </c>
      <c r="H104" s="7" t="s">
        <v>17</v>
      </c>
      <c r="I104" s="7">
        <v>1.1100000000000001</v>
      </c>
      <c r="J104" s="8">
        <v>15784.604300000001</v>
      </c>
    </row>
    <row r="105" spans="2:15" ht="24">
      <c r="B105" s="6">
        <v>4</v>
      </c>
      <c r="C105" s="7" t="s">
        <v>18</v>
      </c>
      <c r="D105" s="7">
        <v>2.97</v>
      </c>
      <c r="E105" s="8">
        <v>42088.728600000002</v>
      </c>
      <c r="G105" s="6">
        <v>4</v>
      </c>
      <c r="H105" s="7" t="s">
        <v>18</v>
      </c>
      <c r="I105" s="7">
        <v>2.97</v>
      </c>
      <c r="J105" s="8">
        <v>42102.496899999998</v>
      </c>
    </row>
    <row r="106" spans="2:15" ht="24">
      <c r="B106" s="6">
        <v>5</v>
      </c>
      <c r="C106" s="7" t="s">
        <v>19</v>
      </c>
      <c r="D106" s="7">
        <v>0.17</v>
      </c>
      <c r="E106" s="8">
        <v>2348.9668000000001</v>
      </c>
      <c r="G106" s="6">
        <v>5</v>
      </c>
      <c r="H106" s="7" t="s">
        <v>19</v>
      </c>
      <c r="I106" s="7">
        <v>0.17</v>
      </c>
      <c r="J106" s="8">
        <v>2398.5551999999998</v>
      </c>
    </row>
    <row r="107" spans="2:15" ht="24">
      <c r="B107" s="9">
        <v>6</v>
      </c>
      <c r="C107" s="10" t="s">
        <v>20</v>
      </c>
      <c r="D107" s="10">
        <v>8.9499999999999993</v>
      </c>
      <c r="E107" s="11">
        <v>126597.0926</v>
      </c>
      <c r="G107" s="9">
        <v>6</v>
      </c>
      <c r="H107" s="10" t="s">
        <v>20</v>
      </c>
      <c r="I107" s="10">
        <v>8.9499999999999993</v>
      </c>
      <c r="J107" s="11">
        <v>126828.2671</v>
      </c>
    </row>
    <row r="108" spans="2:15">
      <c r="B108">
        <v>1.75</v>
      </c>
      <c r="C108" t="s">
        <v>1</v>
      </c>
      <c r="D108" t="s">
        <v>2</v>
      </c>
      <c r="G108">
        <v>1.75</v>
      </c>
      <c r="H108" t="s">
        <v>1</v>
      </c>
      <c r="I108" t="s">
        <v>3</v>
      </c>
    </row>
    <row r="109" spans="2:15">
      <c r="B109" s="2"/>
      <c r="C109" s="3" t="s">
        <v>4</v>
      </c>
      <c r="D109" s="3" t="s">
        <v>5</v>
      </c>
      <c r="E109" s="4" t="s">
        <v>6</v>
      </c>
      <c r="G109" s="2"/>
      <c r="H109" s="3" t="s">
        <v>4</v>
      </c>
      <c r="I109" s="3" t="s">
        <v>5</v>
      </c>
      <c r="J109" s="4" t="s">
        <v>6</v>
      </c>
      <c r="L109" s="3" t="s">
        <v>4</v>
      </c>
      <c r="M109" t="s">
        <v>2</v>
      </c>
      <c r="N109" t="s">
        <v>3</v>
      </c>
      <c r="O109" t="s">
        <v>7</v>
      </c>
    </row>
    <row r="110" spans="2:15" ht="24">
      <c r="B110" s="6">
        <v>1</v>
      </c>
      <c r="C110" s="7" t="s">
        <v>15</v>
      </c>
      <c r="D110" s="7">
        <v>0.04</v>
      </c>
      <c r="E110" s="8">
        <v>573.79290000000003</v>
      </c>
      <c r="G110" s="6">
        <v>1</v>
      </c>
      <c r="H110" s="7" t="s">
        <v>15</v>
      </c>
      <c r="I110" s="7">
        <v>0.05</v>
      </c>
      <c r="J110" s="8">
        <v>622.49199999999996</v>
      </c>
      <c r="L110" s="7" t="s">
        <v>8</v>
      </c>
      <c r="M110">
        <f t="shared" ref="M110:M115" si="25">(E118-E110)</f>
        <v>384.5222</v>
      </c>
      <c r="N110">
        <f t="shared" ref="N110:N115" si="26">(J118-J110)</f>
        <v>372.6413</v>
      </c>
      <c r="O110">
        <f t="shared" ref="O110:O115" si="27">(N110-M110)/J118</f>
        <v>-1.1939003548569822E-2</v>
      </c>
    </row>
    <row r="111" spans="2:15" ht="24">
      <c r="B111" s="6">
        <v>2</v>
      </c>
      <c r="C111" s="7" t="s">
        <v>16</v>
      </c>
      <c r="D111" s="7">
        <v>1.06</v>
      </c>
      <c r="E111" s="8">
        <v>13578.8313</v>
      </c>
      <c r="G111" s="6">
        <v>2</v>
      </c>
      <c r="H111" s="7" t="s">
        <v>16</v>
      </c>
      <c r="I111" s="7">
        <v>1.06</v>
      </c>
      <c r="J111" s="8">
        <v>13507.670099999999</v>
      </c>
      <c r="L111" s="7" t="s">
        <v>9</v>
      </c>
      <c r="M111">
        <f t="shared" si="25"/>
        <v>10686.679600000001</v>
      </c>
      <c r="N111">
        <f t="shared" si="26"/>
        <v>10899.192999999999</v>
      </c>
      <c r="O111">
        <f t="shared" si="27"/>
        <v>8.7071164831501024E-3</v>
      </c>
    </row>
    <row r="112" spans="2:15" ht="24">
      <c r="B112" s="6">
        <v>3</v>
      </c>
      <c r="C112" s="7" t="s">
        <v>17</v>
      </c>
      <c r="D112" s="7">
        <v>0.73</v>
      </c>
      <c r="E112" s="8">
        <v>9294.0151000000005</v>
      </c>
      <c r="G112" s="6">
        <v>3</v>
      </c>
      <c r="H112" s="7" t="s">
        <v>17</v>
      </c>
      <c r="I112" s="7">
        <v>0.72</v>
      </c>
      <c r="J112" s="8">
        <v>9103.9578999999994</v>
      </c>
      <c r="L112" s="7" t="s">
        <v>10</v>
      </c>
      <c r="M112">
        <f t="shared" si="25"/>
        <v>6632.8130999999994</v>
      </c>
      <c r="N112">
        <f t="shared" si="26"/>
        <v>6691.2795999999998</v>
      </c>
      <c r="O112">
        <f t="shared" si="27"/>
        <v>3.7015271217036437E-3</v>
      </c>
    </row>
    <row r="113" spans="2:15" ht="24">
      <c r="B113" s="6">
        <v>4</v>
      </c>
      <c r="C113" s="7" t="s">
        <v>18</v>
      </c>
      <c r="D113" s="7">
        <v>2.0499999999999998</v>
      </c>
      <c r="E113" s="8">
        <v>26153.6181</v>
      </c>
      <c r="G113" s="6">
        <v>4</v>
      </c>
      <c r="H113" s="7" t="s">
        <v>18</v>
      </c>
      <c r="I113" s="7">
        <v>2.0499999999999998</v>
      </c>
      <c r="J113" s="8">
        <v>26043.474300000002</v>
      </c>
      <c r="L113" s="7" t="s">
        <v>11</v>
      </c>
      <c r="M113">
        <f t="shared" si="25"/>
        <v>15935.732499999998</v>
      </c>
      <c r="N113">
        <f t="shared" si="26"/>
        <v>16093.016299999996</v>
      </c>
      <c r="O113">
        <f t="shared" si="27"/>
        <v>3.7327218702925733E-3</v>
      </c>
    </row>
    <row r="114" spans="2:15" ht="24">
      <c r="B114" s="6">
        <v>5</v>
      </c>
      <c r="C114" s="7" t="s">
        <v>19</v>
      </c>
      <c r="D114" s="7">
        <v>0.1</v>
      </c>
      <c r="E114" s="8">
        <v>1328.2219</v>
      </c>
      <c r="G114" s="6">
        <v>5</v>
      </c>
      <c r="H114" s="7" t="s">
        <v>19</v>
      </c>
      <c r="I114" s="7">
        <v>0.11</v>
      </c>
      <c r="J114" s="8">
        <v>1394.8463999999999</v>
      </c>
      <c r="L114" s="7" t="s">
        <v>12</v>
      </c>
      <c r="M114">
        <f t="shared" si="25"/>
        <v>1026.3193999999999</v>
      </c>
      <c r="N114">
        <f t="shared" si="26"/>
        <v>1024.1750999999999</v>
      </c>
      <c r="O114">
        <f t="shared" si="27"/>
        <v>-8.8643279937773614E-4</v>
      </c>
    </row>
    <row r="115" spans="2:15" ht="24">
      <c r="B115" s="9">
        <v>6</v>
      </c>
      <c r="C115" s="10" t="s">
        <v>20</v>
      </c>
      <c r="D115" s="10">
        <v>6.02</v>
      </c>
      <c r="E115" s="11">
        <v>76943.505000000005</v>
      </c>
      <c r="G115" s="9">
        <v>6</v>
      </c>
      <c r="H115" s="10" t="s">
        <v>20</v>
      </c>
      <c r="I115" s="10">
        <v>6.02</v>
      </c>
      <c r="J115" s="11">
        <v>76486.545299999998</v>
      </c>
      <c r="L115" s="10" t="s">
        <v>13</v>
      </c>
      <c r="M115">
        <f t="shared" si="25"/>
        <v>49672.5144</v>
      </c>
      <c r="N115">
        <f t="shared" si="26"/>
        <v>50433.889800000004</v>
      </c>
      <c r="O115">
        <f t="shared" si="27"/>
        <v>5.9988401347672695E-3</v>
      </c>
    </row>
    <row r="116" spans="2:15">
      <c r="B116">
        <v>1.75</v>
      </c>
      <c r="C116" t="s">
        <v>14</v>
      </c>
      <c r="D116" t="s">
        <v>2</v>
      </c>
      <c r="G116">
        <v>1.75</v>
      </c>
      <c r="H116" t="s">
        <v>14</v>
      </c>
      <c r="I116" t="s">
        <v>3</v>
      </c>
    </row>
    <row r="117" spans="2:15">
      <c r="B117" s="2"/>
      <c r="C117" s="3" t="s">
        <v>4</v>
      </c>
      <c r="D117" s="3" t="s">
        <v>5</v>
      </c>
      <c r="E117" s="4" t="s">
        <v>6</v>
      </c>
      <c r="G117" s="2"/>
      <c r="H117" s="3" t="s">
        <v>4</v>
      </c>
      <c r="I117" s="3" t="s">
        <v>5</v>
      </c>
      <c r="J117" s="4" t="s">
        <v>6</v>
      </c>
    </row>
    <row r="118" spans="2:15" ht="24">
      <c r="B118" s="6">
        <v>1</v>
      </c>
      <c r="C118" s="7" t="s">
        <v>15</v>
      </c>
      <c r="D118" s="7">
        <v>7.0000000000000007E-2</v>
      </c>
      <c r="E118" s="8">
        <v>958.31510000000003</v>
      </c>
      <c r="G118" s="6">
        <v>1</v>
      </c>
      <c r="H118" s="7" t="s">
        <v>15</v>
      </c>
      <c r="I118" s="7">
        <v>7.0000000000000007E-2</v>
      </c>
      <c r="J118" s="8">
        <v>995.13329999999996</v>
      </c>
    </row>
    <row r="119" spans="2:15" ht="24">
      <c r="B119" s="6">
        <v>2</v>
      </c>
      <c r="C119" s="7" t="s">
        <v>16</v>
      </c>
      <c r="D119" s="7">
        <v>1.72</v>
      </c>
      <c r="E119" s="8">
        <v>24265.510900000001</v>
      </c>
      <c r="G119" s="6">
        <v>2</v>
      </c>
      <c r="H119" s="7" t="s">
        <v>16</v>
      </c>
      <c r="I119" s="7">
        <v>1.72</v>
      </c>
      <c r="J119" s="8">
        <v>24406.863099999999</v>
      </c>
    </row>
    <row r="120" spans="2:15" ht="24">
      <c r="B120" s="6">
        <v>3</v>
      </c>
      <c r="C120" s="7" t="s">
        <v>17</v>
      </c>
      <c r="D120" s="7">
        <v>1.1299999999999999</v>
      </c>
      <c r="E120" s="8">
        <v>15926.8282</v>
      </c>
      <c r="G120" s="6">
        <v>3</v>
      </c>
      <c r="H120" s="7" t="s">
        <v>17</v>
      </c>
      <c r="I120" s="7">
        <v>1.1100000000000001</v>
      </c>
      <c r="J120" s="8">
        <v>15795.237499999999</v>
      </c>
    </row>
    <row r="121" spans="2:15" ht="24">
      <c r="B121" s="6">
        <v>4</v>
      </c>
      <c r="C121" s="7" t="s">
        <v>18</v>
      </c>
      <c r="D121" s="7">
        <v>2.98</v>
      </c>
      <c r="E121" s="8">
        <v>42089.350599999998</v>
      </c>
      <c r="G121" s="6">
        <v>4</v>
      </c>
      <c r="H121" s="7" t="s">
        <v>18</v>
      </c>
      <c r="I121" s="7">
        <v>2.97</v>
      </c>
      <c r="J121" s="8">
        <v>42136.490599999997</v>
      </c>
    </row>
    <row r="122" spans="2:15" ht="24">
      <c r="B122" s="6">
        <v>5</v>
      </c>
      <c r="C122" s="7" t="s">
        <v>19</v>
      </c>
      <c r="D122" s="7">
        <v>0.17</v>
      </c>
      <c r="E122" s="8">
        <v>2354.5412999999999</v>
      </c>
      <c r="G122" s="6">
        <v>5</v>
      </c>
      <c r="H122" s="7" t="s">
        <v>19</v>
      </c>
      <c r="I122" s="7">
        <v>0.17</v>
      </c>
      <c r="J122" s="8">
        <v>2419.0214999999998</v>
      </c>
    </row>
    <row r="123" spans="2:15" ht="24">
      <c r="B123" s="9">
        <v>6</v>
      </c>
      <c r="C123" s="10" t="s">
        <v>20</v>
      </c>
      <c r="D123" s="10">
        <v>8.9499999999999993</v>
      </c>
      <c r="E123" s="11">
        <v>126616.0194</v>
      </c>
      <c r="G123" s="9">
        <v>6</v>
      </c>
      <c r="H123" s="10" t="s">
        <v>20</v>
      </c>
      <c r="I123" s="10">
        <v>8.9499999999999993</v>
      </c>
      <c r="J123" s="11">
        <v>126920.4351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3C1A-614A-42C9-8BAB-97772A0B75BA}">
  <dimension ref="A1:Y123"/>
  <sheetViews>
    <sheetView topLeftCell="A102" workbookViewId="0">
      <selection activeCell="S139" sqref="S139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15</v>
      </c>
      <c r="D14" s="7">
        <v>0.06</v>
      </c>
      <c r="E14" s="8">
        <v>755.2731</v>
      </c>
      <c r="F14" s="7"/>
      <c r="G14" s="6">
        <v>1</v>
      </c>
      <c r="H14" s="7" t="s">
        <v>15</v>
      </c>
      <c r="I14" s="7">
        <v>0.06</v>
      </c>
      <c r="J14" s="8">
        <v>725.02409999999998</v>
      </c>
      <c r="L14" s="7" t="s">
        <v>8</v>
      </c>
      <c r="M14">
        <f t="shared" ref="M14:M19" si="0">(E22-E14)</f>
        <v>220.88980000000004</v>
      </c>
      <c r="N14">
        <f t="shared" ref="N14:N18" si="1">(J22-J14)</f>
        <v>243.64610000000005</v>
      </c>
      <c r="O14">
        <f>(N14-M14)/J22</f>
        <v>2.3492309353585986E-2</v>
      </c>
      <c r="R14" s="7" t="s">
        <v>8</v>
      </c>
      <c r="S14">
        <f>O14</f>
        <v>2.3492309353585986E-2</v>
      </c>
      <c r="T14">
        <f t="shared" ref="T14:T19" si="2">O30</f>
        <v>-6.0890370468996091E-2</v>
      </c>
      <c r="U14">
        <f t="shared" ref="U14:U19" si="3">O46</f>
        <v>-9.0566838748874751E-2</v>
      </c>
      <c r="V14">
        <f t="shared" ref="V14:V19" si="4">O62</f>
        <v>-2.46272705537268E-2</v>
      </c>
      <c r="W14">
        <f t="shared" ref="W14:W19" si="5">O78</f>
        <v>-3.2782678059198607E-2</v>
      </c>
      <c r="X14">
        <f t="shared" ref="X14:X19" si="6">O94</f>
        <v>-5.4727716858573777E-2</v>
      </c>
      <c r="Y14">
        <f t="shared" ref="Y14:Y19" si="7">O110</f>
        <v>-0.10661354040885355</v>
      </c>
    </row>
    <row r="15" spans="1:25" ht="24">
      <c r="B15" s="6">
        <v>2</v>
      </c>
      <c r="C15" s="7" t="s">
        <v>16</v>
      </c>
      <c r="D15" s="7">
        <v>1.72</v>
      </c>
      <c r="E15" s="8">
        <v>20631.809799999999</v>
      </c>
      <c r="F15" s="7"/>
      <c r="G15" s="6">
        <v>2</v>
      </c>
      <c r="H15" s="7" t="s">
        <v>16</v>
      </c>
      <c r="I15" s="7">
        <v>1.73</v>
      </c>
      <c r="J15" s="8">
        <v>20635.669099999999</v>
      </c>
      <c r="L15" s="7" t="s">
        <v>9</v>
      </c>
      <c r="M15">
        <f t="shared" si="0"/>
        <v>4335.3353999999999</v>
      </c>
      <c r="N15">
        <f t="shared" si="1"/>
        <v>4445.8860999999997</v>
      </c>
      <c r="O15">
        <f t="shared" ref="O15:O18" si="8">(N15-M15)/J23</f>
        <v>4.4076493310909121E-3</v>
      </c>
      <c r="R15" s="7" t="s">
        <v>9</v>
      </c>
      <c r="S15">
        <f t="shared" ref="S15:S17" si="9">O15</f>
        <v>4.4076493310909121E-3</v>
      </c>
      <c r="T15">
        <f t="shared" si="2"/>
        <v>6.7292873665737926E-3</v>
      </c>
      <c r="U15">
        <f t="shared" si="3"/>
        <v>5.9903559254787303E-3</v>
      </c>
      <c r="V15">
        <f t="shared" si="4"/>
        <v>6.9492386755881201E-3</v>
      </c>
      <c r="W15">
        <f t="shared" si="5"/>
        <v>7.2554468087923252E-3</v>
      </c>
      <c r="X15">
        <f t="shared" si="6"/>
        <v>7.5803738527302914E-3</v>
      </c>
      <c r="Y15">
        <f t="shared" si="7"/>
        <v>5.830539400645914E-3</v>
      </c>
    </row>
    <row r="16" spans="1:25" ht="24">
      <c r="B16" s="6">
        <v>3</v>
      </c>
      <c r="C16" s="7" t="s">
        <v>17</v>
      </c>
      <c r="D16" s="7">
        <v>1.1000000000000001</v>
      </c>
      <c r="E16" s="8">
        <v>13137.2988</v>
      </c>
      <c r="F16" s="7"/>
      <c r="G16" s="6">
        <v>3</v>
      </c>
      <c r="H16" s="7" t="s">
        <v>17</v>
      </c>
      <c r="I16" s="7">
        <v>1.0900000000000001</v>
      </c>
      <c r="J16" s="8">
        <v>12983.107400000001</v>
      </c>
      <c r="L16" s="7" t="s">
        <v>10</v>
      </c>
      <c r="M16">
        <f t="shared" si="0"/>
        <v>2837.7868999999992</v>
      </c>
      <c r="N16">
        <f t="shared" si="1"/>
        <v>2883.4345999999987</v>
      </c>
      <c r="O16">
        <f t="shared" si="8"/>
        <v>2.8769784871838823E-3</v>
      </c>
      <c r="R16" s="7" t="s">
        <v>10</v>
      </c>
      <c r="S16">
        <f t="shared" si="9"/>
        <v>2.8769784871838823E-3</v>
      </c>
      <c r="T16">
        <f t="shared" si="2"/>
        <v>5.6306216516128563E-3</v>
      </c>
      <c r="U16">
        <f t="shared" si="3"/>
        <v>3.7484117289839219E-3</v>
      </c>
      <c r="V16">
        <f t="shared" si="4"/>
        <v>4.1673246207677324E-3</v>
      </c>
      <c r="W16">
        <f t="shared" si="5"/>
        <v>4.1944170381826131E-3</v>
      </c>
      <c r="X16">
        <f t="shared" si="6"/>
        <v>3.5928445580341406E-3</v>
      </c>
      <c r="Y16">
        <f t="shared" si="7"/>
        <v>3.9954995561192414E-3</v>
      </c>
    </row>
    <row r="17" spans="2:25" ht="24">
      <c r="B17" s="6">
        <v>4</v>
      </c>
      <c r="C17" s="7" t="s">
        <v>18</v>
      </c>
      <c r="D17" s="7">
        <v>3.02</v>
      </c>
      <c r="E17" s="8">
        <v>36154.645600000003</v>
      </c>
      <c r="F17" s="7"/>
      <c r="G17" s="6">
        <v>4</v>
      </c>
      <c r="H17" s="7" t="s">
        <v>18</v>
      </c>
      <c r="I17" s="7">
        <v>3.02</v>
      </c>
      <c r="J17" s="8">
        <v>36101.057999999997</v>
      </c>
      <c r="L17" s="7" t="s">
        <v>11</v>
      </c>
      <c r="M17">
        <f t="shared" si="0"/>
        <v>6314.1015999999945</v>
      </c>
      <c r="N17">
        <f t="shared" si="1"/>
        <v>6535.3173999999999</v>
      </c>
      <c r="O17">
        <f t="shared" si="8"/>
        <v>5.1884288456660278E-3</v>
      </c>
      <c r="R17" s="7" t="s">
        <v>11</v>
      </c>
      <c r="S17">
        <f t="shared" si="9"/>
        <v>5.1884288456660278E-3</v>
      </c>
      <c r="T17">
        <f t="shared" si="2"/>
        <v>7.2747200313877719E-3</v>
      </c>
      <c r="U17">
        <f t="shared" si="3"/>
        <v>5.9137074238244623E-3</v>
      </c>
      <c r="V17">
        <f t="shared" si="4"/>
        <v>6.5857500412852604E-3</v>
      </c>
      <c r="W17">
        <f t="shared" si="5"/>
        <v>6.3217829004792048E-3</v>
      </c>
      <c r="X17">
        <f t="shared" si="6"/>
        <v>5.3033384337333803E-3</v>
      </c>
      <c r="Y17">
        <f t="shared" si="7"/>
        <v>5.4879609140782038E-3</v>
      </c>
    </row>
    <row r="18" spans="2:25" ht="24">
      <c r="B18" s="6">
        <v>5</v>
      </c>
      <c r="C18" s="7" t="s">
        <v>19</v>
      </c>
      <c r="D18" s="7">
        <v>0.16</v>
      </c>
      <c r="E18" s="8">
        <v>1930.2188000000001</v>
      </c>
      <c r="F18" s="7"/>
      <c r="G18" s="6">
        <v>5</v>
      </c>
      <c r="H18" s="7" t="s">
        <v>19</v>
      </c>
      <c r="I18" s="7">
        <v>0.16</v>
      </c>
      <c r="J18" s="8">
        <v>1935.3885</v>
      </c>
      <c r="L18" s="7" t="s">
        <v>12</v>
      </c>
      <c r="M18">
        <f t="shared" si="0"/>
        <v>476.57780000000002</v>
      </c>
      <c r="N18">
        <f t="shared" si="1"/>
        <v>511.0616</v>
      </c>
      <c r="O18">
        <f t="shared" si="8"/>
        <v>1.4095443843305846E-2</v>
      </c>
      <c r="R18" s="7" t="s">
        <v>12</v>
      </c>
      <c r="S18">
        <f>O18</f>
        <v>1.4095443843305846E-2</v>
      </c>
      <c r="T18">
        <f t="shared" si="2"/>
        <v>1.1144844454935045E-3</v>
      </c>
      <c r="U18">
        <f t="shared" si="3"/>
        <v>-8.3785251165745481E-3</v>
      </c>
      <c r="V18">
        <f t="shared" si="4"/>
        <v>6.2771990365631854E-3</v>
      </c>
      <c r="W18">
        <f t="shared" si="5"/>
        <v>5.5487208745709168E-4</v>
      </c>
      <c r="X18">
        <f t="shared" si="6"/>
        <v>-5.1358264425149375E-3</v>
      </c>
      <c r="Y18">
        <f t="shared" si="7"/>
        <v>4.5892087318491403E-3</v>
      </c>
    </row>
    <row r="19" spans="2:25" ht="24">
      <c r="B19" s="9">
        <v>6</v>
      </c>
      <c r="C19" s="10" t="s">
        <v>20</v>
      </c>
      <c r="D19" s="10">
        <v>8.93</v>
      </c>
      <c r="E19" s="11">
        <v>106928.2181</v>
      </c>
      <c r="F19" s="7"/>
      <c r="G19" s="9">
        <v>6</v>
      </c>
      <c r="H19" s="10" t="s">
        <v>20</v>
      </c>
      <c r="I19" s="10">
        <v>8.9499999999999993</v>
      </c>
      <c r="J19" s="11">
        <v>107053.50350000001</v>
      </c>
      <c r="L19" s="10" t="s">
        <v>13</v>
      </c>
      <c r="M19">
        <f t="shared" si="0"/>
        <v>20294.458700000003</v>
      </c>
      <c r="N19">
        <f>(J27-J19)</f>
        <v>20933.047200000001</v>
      </c>
      <c r="O19">
        <f>(N19-M19)/J27</f>
        <v>4.9894969159442939E-3</v>
      </c>
      <c r="R19" s="10" t="s">
        <v>13</v>
      </c>
      <c r="S19">
        <f>O19</f>
        <v>4.9894969159442939E-3</v>
      </c>
      <c r="T19">
        <f t="shared" si="2"/>
        <v>7.8440955544474694E-3</v>
      </c>
      <c r="U19">
        <f t="shared" si="3"/>
        <v>7.3940647314769924E-3</v>
      </c>
      <c r="V19">
        <f t="shared" si="4"/>
        <v>7.7282990500310801E-3</v>
      </c>
      <c r="W19">
        <f t="shared" si="5"/>
        <v>7.5118175429091461E-3</v>
      </c>
      <c r="X19">
        <f t="shared" si="6"/>
        <v>7.2755045424513515E-3</v>
      </c>
      <c r="Y19">
        <f t="shared" si="7"/>
        <v>7.5207914303500592E-3</v>
      </c>
    </row>
    <row r="20" spans="2:25">
      <c r="B20">
        <v>0.25</v>
      </c>
      <c r="C20" t="s">
        <v>14</v>
      </c>
      <c r="D20" t="s">
        <v>2</v>
      </c>
      <c r="G20">
        <v>0.25</v>
      </c>
      <c r="H20" t="s">
        <v>14</v>
      </c>
      <c r="I20" t="s">
        <v>3</v>
      </c>
    </row>
    <row r="21" spans="2:25">
      <c r="B21" s="2"/>
      <c r="C21" s="3" t="s">
        <v>4</v>
      </c>
      <c r="D21" s="3" t="s">
        <v>5</v>
      </c>
      <c r="E21" s="4" t="s">
        <v>6</v>
      </c>
      <c r="G21" s="2"/>
      <c r="H21" s="3" t="s">
        <v>4</v>
      </c>
      <c r="I21" s="3" t="s">
        <v>5</v>
      </c>
      <c r="J21" s="4" t="s">
        <v>6</v>
      </c>
    </row>
    <row r="22" spans="2:25" ht="24">
      <c r="B22" s="6">
        <v>1</v>
      </c>
      <c r="C22" s="7" t="s">
        <v>15</v>
      </c>
      <c r="D22" s="7">
        <v>7.0000000000000007E-2</v>
      </c>
      <c r="E22" s="8">
        <v>976.16290000000004</v>
      </c>
      <c r="G22" s="6">
        <v>1</v>
      </c>
      <c r="H22" s="7" t="s">
        <v>15</v>
      </c>
      <c r="I22" s="7">
        <v>7.0000000000000007E-2</v>
      </c>
      <c r="J22" s="8">
        <v>968.67020000000002</v>
      </c>
    </row>
    <row r="23" spans="2:25" ht="24">
      <c r="B23" s="6">
        <v>2</v>
      </c>
      <c r="C23" s="7" t="s">
        <v>16</v>
      </c>
      <c r="D23" s="7">
        <v>1.75</v>
      </c>
      <c r="E23" s="8">
        <v>24967.145199999999</v>
      </c>
      <c r="G23" s="6">
        <v>2</v>
      </c>
      <c r="H23" s="7" t="s">
        <v>16</v>
      </c>
      <c r="I23" s="7">
        <v>1.75</v>
      </c>
      <c r="J23" s="8">
        <v>25081.555199999999</v>
      </c>
    </row>
    <row r="24" spans="2:25" ht="24">
      <c r="B24" s="6">
        <v>3</v>
      </c>
      <c r="C24" s="7" t="s">
        <v>17</v>
      </c>
      <c r="D24" s="7">
        <v>1.1200000000000001</v>
      </c>
      <c r="E24" s="8">
        <v>15975.0857</v>
      </c>
      <c r="G24" s="6">
        <v>3</v>
      </c>
      <c r="H24" s="7" t="s">
        <v>17</v>
      </c>
      <c r="I24" s="7">
        <v>1.1100000000000001</v>
      </c>
      <c r="J24" s="8">
        <v>15866.541999999999</v>
      </c>
    </row>
    <row r="25" spans="2:25" ht="24">
      <c r="B25" s="6">
        <v>4</v>
      </c>
      <c r="C25" s="7" t="s">
        <v>18</v>
      </c>
      <c r="D25" s="7">
        <v>2.98</v>
      </c>
      <c r="E25" s="8">
        <v>42468.747199999998</v>
      </c>
      <c r="G25" s="6">
        <v>4</v>
      </c>
      <c r="H25" s="7" t="s">
        <v>18</v>
      </c>
      <c r="I25" s="7">
        <v>2.97</v>
      </c>
      <c r="J25" s="8">
        <v>42636.375399999997</v>
      </c>
    </row>
    <row r="26" spans="2:25" ht="24">
      <c r="B26" s="6">
        <v>5</v>
      </c>
      <c r="C26" s="7" t="s">
        <v>19</v>
      </c>
      <c r="D26" s="7">
        <v>0.17</v>
      </c>
      <c r="E26" s="8">
        <v>2406.7966000000001</v>
      </c>
      <c r="G26" s="6">
        <v>5</v>
      </c>
      <c r="H26" s="7" t="s">
        <v>19</v>
      </c>
      <c r="I26" s="7">
        <v>0.17</v>
      </c>
      <c r="J26" s="8">
        <v>2446.4501</v>
      </c>
    </row>
    <row r="27" spans="2:25" ht="24">
      <c r="B27" s="9">
        <v>6</v>
      </c>
      <c r="C27" s="10" t="s">
        <v>20</v>
      </c>
      <c r="D27" s="10">
        <v>8.92</v>
      </c>
      <c r="E27" s="11">
        <v>127222.6768</v>
      </c>
      <c r="G27" s="9">
        <v>6</v>
      </c>
      <c r="H27" s="10" t="s">
        <v>20</v>
      </c>
      <c r="I27" s="10">
        <v>8.93</v>
      </c>
      <c r="J27" s="11">
        <v>127986.55070000001</v>
      </c>
    </row>
    <row r="28" spans="2:25">
      <c r="B28">
        <v>0.5</v>
      </c>
      <c r="C28" t="s">
        <v>1</v>
      </c>
      <c r="D28" t="s">
        <v>2</v>
      </c>
      <c r="G28">
        <v>0.5</v>
      </c>
      <c r="H28" t="s">
        <v>1</v>
      </c>
      <c r="I28" t="s">
        <v>3</v>
      </c>
    </row>
    <row r="29" spans="2:25">
      <c r="B29" s="2"/>
      <c r="C29" s="3" t="s">
        <v>4</v>
      </c>
      <c r="D29" s="3" t="s">
        <v>5</v>
      </c>
      <c r="E29" s="4" t="s">
        <v>6</v>
      </c>
      <c r="G29" s="2"/>
      <c r="H29" s="3" t="s">
        <v>4</v>
      </c>
      <c r="I29" s="3" t="s">
        <v>5</v>
      </c>
      <c r="J29" s="4" t="s">
        <v>6</v>
      </c>
      <c r="L29" s="3" t="s">
        <v>4</v>
      </c>
      <c r="M29" t="s">
        <v>2</v>
      </c>
      <c r="N29" t="s">
        <v>3</v>
      </c>
      <c r="O29" t="s">
        <v>7</v>
      </c>
    </row>
    <row r="30" spans="2:25" ht="24">
      <c r="B30" s="6">
        <v>1</v>
      </c>
      <c r="C30" s="7" t="s">
        <v>15</v>
      </c>
      <c r="D30" s="7">
        <v>7.0000000000000007E-2</v>
      </c>
      <c r="E30" s="8">
        <v>708.23289999999997</v>
      </c>
      <c r="G30" s="6">
        <v>1</v>
      </c>
      <c r="H30" s="7" t="s">
        <v>15</v>
      </c>
      <c r="I30" s="7">
        <v>0.06</v>
      </c>
      <c r="J30" s="8">
        <v>659.73030000000006</v>
      </c>
      <c r="L30" s="7" t="s">
        <v>8</v>
      </c>
      <c r="M30">
        <f t="shared" ref="M30:M35" si="10">(E38-E30)</f>
        <v>242.2423</v>
      </c>
      <c r="N30">
        <f t="shared" ref="N30:N35" si="11">(J38-J30)</f>
        <v>190.47309999999993</v>
      </c>
      <c r="O30">
        <f t="shared" ref="O30:O35" si="12">(N30-M30)/J38</f>
        <v>-6.0890370468996091E-2</v>
      </c>
    </row>
    <row r="31" spans="2:25" ht="24">
      <c r="B31" s="6">
        <v>2</v>
      </c>
      <c r="C31" s="7" t="s">
        <v>16</v>
      </c>
      <c r="D31" s="7">
        <v>1.68</v>
      </c>
      <c r="E31" s="8">
        <v>17571.427899999999</v>
      </c>
      <c r="G31" s="6">
        <v>2</v>
      </c>
      <c r="H31" s="7" t="s">
        <v>16</v>
      </c>
      <c r="I31" s="7">
        <v>1.68</v>
      </c>
      <c r="J31" s="8">
        <v>17427.127799999998</v>
      </c>
      <c r="L31" s="7" t="s">
        <v>9</v>
      </c>
      <c r="M31">
        <f t="shared" si="10"/>
        <v>7251.7835000000014</v>
      </c>
      <c r="N31">
        <f t="shared" si="11"/>
        <v>7418.9801000000007</v>
      </c>
      <c r="O31">
        <f t="shared" si="12"/>
        <v>6.7292873665737926E-3</v>
      </c>
    </row>
    <row r="32" spans="2:25" ht="24">
      <c r="B32" s="6">
        <v>3</v>
      </c>
      <c r="C32" s="7" t="s">
        <v>17</v>
      </c>
      <c r="D32" s="7">
        <v>1.1000000000000001</v>
      </c>
      <c r="E32" s="8">
        <v>11458.948399999999</v>
      </c>
      <c r="G32" s="6">
        <v>3</v>
      </c>
      <c r="H32" s="7" t="s">
        <v>17</v>
      </c>
      <c r="I32" s="7">
        <v>1.08</v>
      </c>
      <c r="J32" s="8">
        <v>11242.251399999999</v>
      </c>
      <c r="L32" s="7" t="s">
        <v>10</v>
      </c>
      <c r="M32">
        <f t="shared" si="10"/>
        <v>4608.5600000000013</v>
      </c>
      <c r="N32">
        <f t="shared" si="11"/>
        <v>4698.3153000000002</v>
      </c>
      <c r="O32">
        <f t="shared" si="12"/>
        <v>5.6306216516128563E-3</v>
      </c>
    </row>
    <row r="33" spans="2:15" ht="24">
      <c r="B33" s="6">
        <v>4</v>
      </c>
      <c r="C33" s="7" t="s">
        <v>18</v>
      </c>
      <c r="D33" s="7">
        <v>3.04</v>
      </c>
      <c r="E33" s="8">
        <v>31748.357100000001</v>
      </c>
      <c r="G33" s="6">
        <v>4</v>
      </c>
      <c r="H33" s="7" t="s">
        <v>18</v>
      </c>
      <c r="I33" s="7">
        <v>3.04</v>
      </c>
      <c r="J33" s="8">
        <v>31590.4846</v>
      </c>
      <c r="L33" s="7" t="s">
        <v>11</v>
      </c>
      <c r="M33">
        <f t="shared" si="10"/>
        <v>10878.286099999998</v>
      </c>
      <c r="N33">
        <f t="shared" si="11"/>
        <v>11189.498499999998</v>
      </c>
      <c r="O33">
        <f t="shared" si="12"/>
        <v>7.2747200313877719E-3</v>
      </c>
    </row>
    <row r="34" spans="2:15" ht="24">
      <c r="B34" s="6">
        <v>5</v>
      </c>
      <c r="C34" s="7" t="s">
        <v>19</v>
      </c>
      <c r="D34" s="7">
        <v>0.16</v>
      </c>
      <c r="E34" s="8">
        <v>1673.8984</v>
      </c>
      <c r="G34" s="6">
        <v>5</v>
      </c>
      <c r="H34" s="7" t="s">
        <v>19</v>
      </c>
      <c r="I34" s="7">
        <v>0.16</v>
      </c>
      <c r="J34" s="8">
        <v>1702.6874</v>
      </c>
      <c r="L34" s="7" t="s">
        <v>12</v>
      </c>
      <c r="M34">
        <f t="shared" si="10"/>
        <v>755.4387999999999</v>
      </c>
      <c r="N34">
        <f t="shared" si="11"/>
        <v>758.18140000000017</v>
      </c>
      <c r="O34">
        <f t="shared" si="12"/>
        <v>1.1144844454935045E-3</v>
      </c>
    </row>
    <row r="35" spans="2:15" ht="24">
      <c r="B35" s="9">
        <v>6</v>
      </c>
      <c r="C35" s="10" t="s">
        <v>20</v>
      </c>
      <c r="D35" s="10">
        <v>8.9499999999999993</v>
      </c>
      <c r="E35" s="11">
        <v>93431.622199999998</v>
      </c>
      <c r="G35" s="9">
        <v>6</v>
      </c>
      <c r="H35" s="10" t="s">
        <v>20</v>
      </c>
      <c r="I35" s="10">
        <v>8.9700000000000006</v>
      </c>
      <c r="J35" s="11">
        <v>93101.941900000005</v>
      </c>
      <c r="L35" s="10" t="s">
        <v>13</v>
      </c>
      <c r="M35">
        <f t="shared" si="10"/>
        <v>34377.585200000001</v>
      </c>
      <c r="N35">
        <f t="shared" si="11"/>
        <v>35385.45259999999</v>
      </c>
      <c r="O35">
        <f t="shared" si="12"/>
        <v>7.8440955544474694E-3</v>
      </c>
    </row>
    <row r="36" spans="2:15">
      <c r="B36">
        <v>0.5</v>
      </c>
      <c r="C36" t="s">
        <v>14</v>
      </c>
      <c r="D36" t="s">
        <v>2</v>
      </c>
      <c r="G36">
        <v>0.5</v>
      </c>
      <c r="H36" t="s">
        <v>14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</row>
    <row r="38" spans="2:15" ht="24">
      <c r="B38" s="6">
        <v>1</v>
      </c>
      <c r="C38" s="7" t="s">
        <v>15</v>
      </c>
      <c r="D38" s="7">
        <v>7.0000000000000007E-2</v>
      </c>
      <c r="E38" s="8">
        <v>950.47519999999997</v>
      </c>
      <c r="G38" s="6">
        <v>1</v>
      </c>
      <c r="H38" s="7" t="s">
        <v>15</v>
      </c>
      <c r="I38" s="7">
        <v>0.06</v>
      </c>
      <c r="J38" s="8">
        <v>850.20339999999999</v>
      </c>
    </row>
    <row r="39" spans="2:15" ht="24">
      <c r="B39" s="6">
        <v>2</v>
      </c>
      <c r="C39" s="7" t="s">
        <v>16</v>
      </c>
      <c r="D39" s="7">
        <v>1.73</v>
      </c>
      <c r="E39" s="8">
        <v>24823.2114</v>
      </c>
      <c r="G39" s="6">
        <v>2</v>
      </c>
      <c r="H39" s="7" t="s">
        <v>16</v>
      </c>
      <c r="I39" s="7">
        <v>1.73</v>
      </c>
      <c r="J39" s="8">
        <v>24846.107899999999</v>
      </c>
    </row>
    <row r="40" spans="2:15" ht="24">
      <c r="B40" s="6">
        <v>3</v>
      </c>
      <c r="C40" s="7" t="s">
        <v>17</v>
      </c>
      <c r="D40" s="7">
        <v>1.1200000000000001</v>
      </c>
      <c r="E40" s="8">
        <v>16067.508400000001</v>
      </c>
      <c r="G40" s="6">
        <v>3</v>
      </c>
      <c r="H40" s="7" t="s">
        <v>17</v>
      </c>
      <c r="I40" s="7">
        <v>1.1100000000000001</v>
      </c>
      <c r="J40" s="8">
        <v>15940.566699999999</v>
      </c>
    </row>
    <row r="41" spans="2:15" ht="24">
      <c r="B41" s="6">
        <v>4</v>
      </c>
      <c r="C41" s="7" t="s">
        <v>18</v>
      </c>
      <c r="D41" s="7">
        <v>2.98</v>
      </c>
      <c r="E41" s="8">
        <v>42626.643199999999</v>
      </c>
      <c r="G41" s="6">
        <v>4</v>
      </c>
      <c r="H41" s="7" t="s">
        <v>18</v>
      </c>
      <c r="I41" s="7">
        <v>2.98</v>
      </c>
      <c r="J41" s="8">
        <v>42779.983099999998</v>
      </c>
    </row>
    <row r="42" spans="2:15" ht="24">
      <c r="B42" s="6">
        <v>5</v>
      </c>
      <c r="C42" s="7" t="s">
        <v>19</v>
      </c>
      <c r="D42" s="7">
        <v>0.17</v>
      </c>
      <c r="E42" s="8">
        <v>2429.3371999999999</v>
      </c>
      <c r="G42" s="6">
        <v>5</v>
      </c>
      <c r="H42" s="7" t="s">
        <v>19</v>
      </c>
      <c r="I42" s="7">
        <v>0.17</v>
      </c>
      <c r="J42" s="8">
        <v>2460.8688000000002</v>
      </c>
    </row>
    <row r="43" spans="2:15" ht="24">
      <c r="B43" s="9">
        <v>6</v>
      </c>
      <c r="C43" s="10" t="s">
        <v>20</v>
      </c>
      <c r="D43" s="10">
        <v>8.93</v>
      </c>
      <c r="E43" s="11">
        <v>127809.2074</v>
      </c>
      <c r="G43" s="9">
        <v>6</v>
      </c>
      <c r="H43" s="10" t="s">
        <v>20</v>
      </c>
      <c r="I43" s="10">
        <v>8.9499999999999993</v>
      </c>
      <c r="J43" s="11">
        <v>128487.39449999999</v>
      </c>
    </row>
    <row r="44" spans="2:15">
      <c r="B44">
        <v>0.75</v>
      </c>
      <c r="C44" t="s">
        <v>1</v>
      </c>
      <c r="D44" t="s">
        <v>2</v>
      </c>
      <c r="G44">
        <v>0.75</v>
      </c>
      <c r="H44" t="s">
        <v>1</v>
      </c>
      <c r="I44" t="s">
        <v>3</v>
      </c>
    </row>
    <row r="45" spans="2:15">
      <c r="B45" s="2"/>
      <c r="C45" s="3" t="s">
        <v>4</v>
      </c>
      <c r="D45" s="3" t="s">
        <v>5</v>
      </c>
      <c r="E45" s="4" t="s">
        <v>6</v>
      </c>
      <c r="G45" s="2"/>
      <c r="H45" s="3" t="s">
        <v>4</v>
      </c>
      <c r="I45" s="3" t="s">
        <v>5</v>
      </c>
      <c r="J45" s="4" t="s">
        <v>6</v>
      </c>
      <c r="L45" s="3" t="s">
        <v>4</v>
      </c>
      <c r="M45" t="s">
        <v>2</v>
      </c>
      <c r="N45" t="s">
        <v>3</v>
      </c>
      <c r="O45" t="s">
        <v>7</v>
      </c>
    </row>
    <row r="46" spans="2:15" ht="24">
      <c r="B46" s="6">
        <v>1</v>
      </c>
      <c r="C46" s="7" t="s">
        <v>15</v>
      </c>
      <c r="D46" s="7">
        <v>0.05</v>
      </c>
      <c r="E46" s="8">
        <v>662.78219999999999</v>
      </c>
      <c r="G46" s="6">
        <v>1</v>
      </c>
      <c r="H46" s="7" t="s">
        <v>15</v>
      </c>
      <c r="I46" s="7">
        <v>0.05</v>
      </c>
      <c r="J46" s="8">
        <v>656.42470000000003</v>
      </c>
      <c r="L46" s="7" t="s">
        <v>8</v>
      </c>
      <c r="M46">
        <f t="shared" ref="M46:M51" si="13">(E54-E46)</f>
        <v>327.95429999999999</v>
      </c>
      <c r="N46">
        <f t="shared" ref="N46:N51" si="14">(J54-J46)</f>
        <v>246.20589999999993</v>
      </c>
      <c r="O46">
        <f t="shared" ref="O46:O51" si="15">(N46-M46)/J54</f>
        <v>-9.0566838748874751E-2</v>
      </c>
    </row>
    <row r="47" spans="2:15" ht="24">
      <c r="B47" s="6">
        <v>2</v>
      </c>
      <c r="C47" s="7" t="s">
        <v>16</v>
      </c>
      <c r="D47" s="7">
        <v>1.1000000000000001</v>
      </c>
      <c r="E47" s="8">
        <v>15875.956</v>
      </c>
      <c r="G47" s="6">
        <v>2</v>
      </c>
      <c r="H47" s="7" t="s">
        <v>16</v>
      </c>
      <c r="I47" s="7">
        <v>1.1000000000000001</v>
      </c>
      <c r="J47" s="8">
        <v>15712.909299999999</v>
      </c>
      <c r="L47" s="7" t="s">
        <v>9</v>
      </c>
      <c r="M47">
        <f t="shared" si="13"/>
        <v>8920.4053000000004</v>
      </c>
      <c r="N47">
        <f t="shared" si="14"/>
        <v>9068.8568999999989</v>
      </c>
      <c r="O47">
        <f t="shared" si="15"/>
        <v>5.9903559254787303E-3</v>
      </c>
    </row>
    <row r="48" spans="2:15" ht="24">
      <c r="B48" s="6">
        <v>3</v>
      </c>
      <c r="C48" s="7" t="s">
        <v>17</v>
      </c>
      <c r="D48" s="7">
        <v>0.73</v>
      </c>
      <c r="E48" s="8">
        <v>10549.2539</v>
      </c>
      <c r="G48" s="6">
        <v>3</v>
      </c>
      <c r="H48" s="7" t="s">
        <v>17</v>
      </c>
      <c r="I48" s="7">
        <v>0.72</v>
      </c>
      <c r="J48" s="8">
        <v>10324.6255</v>
      </c>
      <c r="L48" s="7" t="s">
        <v>10</v>
      </c>
      <c r="M48">
        <f t="shared" si="13"/>
        <v>5571.1242999999995</v>
      </c>
      <c r="N48">
        <f t="shared" si="14"/>
        <v>5630.9323000000004</v>
      </c>
      <c r="O48">
        <f t="shared" si="15"/>
        <v>3.7484117289839219E-3</v>
      </c>
    </row>
    <row r="49" spans="2:15" ht="24">
      <c r="B49" s="6">
        <v>4</v>
      </c>
      <c r="C49" s="7" t="s">
        <v>18</v>
      </c>
      <c r="D49" s="7">
        <v>2.04</v>
      </c>
      <c r="E49" s="8">
        <v>29363.548599999998</v>
      </c>
      <c r="G49" s="6">
        <v>4</v>
      </c>
      <c r="H49" s="7" t="s">
        <v>18</v>
      </c>
      <c r="I49" s="7">
        <v>2.04</v>
      </c>
      <c r="J49" s="8">
        <v>29193.809099999999</v>
      </c>
      <c r="L49" s="7" t="s">
        <v>11</v>
      </c>
      <c r="M49">
        <f t="shared" si="13"/>
        <v>13292.1522</v>
      </c>
      <c r="N49">
        <f t="shared" si="14"/>
        <v>13544.896399999998</v>
      </c>
      <c r="O49">
        <f t="shared" si="15"/>
        <v>5.9137074238244623E-3</v>
      </c>
    </row>
    <row r="50" spans="2:15" ht="24">
      <c r="B50" s="6">
        <v>5</v>
      </c>
      <c r="C50" s="7" t="s">
        <v>19</v>
      </c>
      <c r="D50" s="7">
        <v>0.11</v>
      </c>
      <c r="E50" s="8">
        <v>1549.8322000000001</v>
      </c>
      <c r="G50" s="6">
        <v>5</v>
      </c>
      <c r="H50" s="7" t="s">
        <v>19</v>
      </c>
      <c r="I50" s="7">
        <v>0.11</v>
      </c>
      <c r="J50" s="8">
        <v>1588.5728999999999</v>
      </c>
      <c r="L50" s="7" t="s">
        <v>12</v>
      </c>
      <c r="M50">
        <f t="shared" si="13"/>
        <v>860.62959999999998</v>
      </c>
      <c r="N50">
        <f t="shared" si="14"/>
        <v>840.27940000000012</v>
      </c>
      <c r="O50">
        <f t="shared" si="15"/>
        <v>-8.3785251165745481E-3</v>
      </c>
    </row>
    <row r="51" spans="2:15" ht="24">
      <c r="B51" s="9">
        <v>6</v>
      </c>
      <c r="C51" s="10" t="s">
        <v>20</v>
      </c>
      <c r="D51" s="10">
        <v>5.98</v>
      </c>
      <c r="E51" s="11">
        <v>86159.340100000001</v>
      </c>
      <c r="G51" s="9">
        <v>6</v>
      </c>
      <c r="H51" s="10" t="s">
        <v>20</v>
      </c>
      <c r="I51" s="10">
        <v>5.99</v>
      </c>
      <c r="J51" s="11">
        <v>85702.724300000002</v>
      </c>
      <c r="L51" s="10" t="s">
        <v>13</v>
      </c>
      <c r="M51">
        <f t="shared" si="13"/>
        <v>41840.652000000002</v>
      </c>
      <c r="N51">
        <f t="shared" si="14"/>
        <v>42790.740999999995</v>
      </c>
      <c r="O51">
        <f t="shared" si="15"/>
        <v>7.3940647314769924E-3</v>
      </c>
    </row>
    <row r="52" spans="2:15">
      <c r="B52">
        <v>0.75</v>
      </c>
      <c r="C52" t="s">
        <v>14</v>
      </c>
      <c r="D52" t="s">
        <v>2</v>
      </c>
      <c r="G52">
        <v>0.75</v>
      </c>
      <c r="H52" t="s">
        <v>14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</row>
    <row r="54" spans="2:15" ht="24">
      <c r="B54" s="6">
        <v>1</v>
      </c>
      <c r="C54" s="7" t="s">
        <v>15</v>
      </c>
      <c r="D54" s="7">
        <v>7.0000000000000007E-2</v>
      </c>
      <c r="E54" s="8">
        <v>990.73649999999998</v>
      </c>
      <c r="G54" s="6">
        <v>1</v>
      </c>
      <c r="H54" s="7" t="s">
        <v>15</v>
      </c>
      <c r="I54" s="7">
        <v>0.06</v>
      </c>
      <c r="J54" s="8">
        <v>902.63059999999996</v>
      </c>
    </row>
    <row r="55" spans="2:15" ht="24">
      <c r="B55" s="6">
        <v>2</v>
      </c>
      <c r="C55" s="7" t="s">
        <v>16</v>
      </c>
      <c r="D55" s="7">
        <v>1.73</v>
      </c>
      <c r="E55" s="8">
        <v>24796.3613</v>
      </c>
      <c r="G55" s="6">
        <v>2</v>
      </c>
      <c r="H55" s="7" t="s">
        <v>16</v>
      </c>
      <c r="I55" s="7">
        <v>1.73</v>
      </c>
      <c r="J55" s="8">
        <v>24781.766199999998</v>
      </c>
    </row>
    <row r="56" spans="2:15" ht="24">
      <c r="B56" s="6">
        <v>3</v>
      </c>
      <c r="C56" s="7" t="s">
        <v>17</v>
      </c>
      <c r="D56" s="7">
        <v>1.1200000000000001</v>
      </c>
      <c r="E56" s="8">
        <v>16120.378199999999</v>
      </c>
      <c r="G56" s="6">
        <v>3</v>
      </c>
      <c r="H56" s="7" t="s">
        <v>17</v>
      </c>
      <c r="I56" s="7">
        <v>1.1100000000000001</v>
      </c>
      <c r="J56" s="8">
        <v>15955.5578</v>
      </c>
    </row>
    <row r="57" spans="2:15" ht="24">
      <c r="B57" s="6">
        <v>4</v>
      </c>
      <c r="C57" s="7" t="s">
        <v>18</v>
      </c>
      <c r="D57" s="7">
        <v>2.98</v>
      </c>
      <c r="E57" s="8">
        <v>42655.700799999999</v>
      </c>
      <c r="G57" s="6">
        <v>4</v>
      </c>
      <c r="H57" s="7" t="s">
        <v>18</v>
      </c>
      <c r="I57" s="7">
        <v>2.98</v>
      </c>
      <c r="J57" s="8">
        <v>42738.705499999996</v>
      </c>
    </row>
    <row r="58" spans="2:15" ht="24">
      <c r="B58" s="6">
        <v>5</v>
      </c>
      <c r="C58" s="7" t="s">
        <v>19</v>
      </c>
      <c r="D58" s="7">
        <v>0.17</v>
      </c>
      <c r="E58" s="8">
        <v>2410.4618</v>
      </c>
      <c r="G58" s="6">
        <v>5</v>
      </c>
      <c r="H58" s="7" t="s">
        <v>19</v>
      </c>
      <c r="I58" s="7">
        <v>0.17</v>
      </c>
      <c r="J58" s="8">
        <v>2428.8523</v>
      </c>
    </row>
    <row r="59" spans="2:15" ht="24">
      <c r="B59" s="9">
        <v>6</v>
      </c>
      <c r="C59" s="10" t="s">
        <v>20</v>
      </c>
      <c r="D59" s="10">
        <v>8.93</v>
      </c>
      <c r="E59" s="11">
        <v>127999.9921</v>
      </c>
      <c r="G59" s="9">
        <v>6</v>
      </c>
      <c r="H59" s="10" t="s">
        <v>20</v>
      </c>
      <c r="I59" s="10">
        <v>8.9499999999999993</v>
      </c>
      <c r="J59" s="11">
        <v>128493.4653</v>
      </c>
    </row>
    <row r="60" spans="2:15">
      <c r="B60">
        <v>1</v>
      </c>
      <c r="C60" t="s">
        <v>1</v>
      </c>
      <c r="D60" t="s">
        <v>2</v>
      </c>
      <c r="G60">
        <v>1</v>
      </c>
      <c r="H60" t="s">
        <v>1</v>
      </c>
      <c r="I60" t="s">
        <v>3</v>
      </c>
    </row>
    <row r="61" spans="2:15">
      <c r="B61" s="2"/>
      <c r="C61" s="3" t="s">
        <v>4</v>
      </c>
      <c r="D61" s="3" t="s">
        <v>5</v>
      </c>
      <c r="E61" s="4" t="s">
        <v>6</v>
      </c>
      <c r="G61" s="2"/>
      <c r="H61" s="3" t="s">
        <v>4</v>
      </c>
      <c r="I61" s="3" t="s">
        <v>5</v>
      </c>
      <c r="J61" s="4" t="s">
        <v>6</v>
      </c>
      <c r="L61" s="3" t="s">
        <v>4</v>
      </c>
      <c r="M61" t="s">
        <v>2</v>
      </c>
      <c r="N61" t="s">
        <v>3</v>
      </c>
      <c r="O61" t="s">
        <v>7</v>
      </c>
    </row>
    <row r="62" spans="2:15" ht="24">
      <c r="B62" s="6">
        <v>1</v>
      </c>
      <c r="C62" s="7" t="s">
        <v>15</v>
      </c>
      <c r="D62" s="7">
        <v>0.05</v>
      </c>
      <c r="E62" s="8">
        <v>644.23080000000004</v>
      </c>
      <c r="G62" s="6">
        <v>1</v>
      </c>
      <c r="H62" s="7" t="s">
        <v>15</v>
      </c>
      <c r="I62" s="7">
        <v>0.04</v>
      </c>
      <c r="J62" s="8">
        <v>595.50620000000004</v>
      </c>
      <c r="L62" s="7" t="s">
        <v>8</v>
      </c>
      <c r="M62">
        <f t="shared" ref="M62:M67" si="16">(E70-E62)</f>
        <v>331.02509999999995</v>
      </c>
      <c r="N62">
        <f t="shared" ref="N62:N67" si="17">(J70-J62)</f>
        <v>308.75559999999996</v>
      </c>
      <c r="O62">
        <f t="shared" ref="O62:O67" si="18">(N62-M62)/J70</f>
        <v>-2.46272705537268E-2</v>
      </c>
    </row>
    <row r="63" spans="2:15" ht="24">
      <c r="B63" s="6">
        <v>2</v>
      </c>
      <c r="C63" s="7" t="s">
        <v>16</v>
      </c>
      <c r="D63" s="7">
        <v>1.0900000000000001</v>
      </c>
      <c r="E63" s="8">
        <v>14926.518400000001</v>
      </c>
      <c r="G63" s="6">
        <v>2</v>
      </c>
      <c r="H63" s="7" t="s">
        <v>16</v>
      </c>
      <c r="I63" s="7">
        <v>1.08</v>
      </c>
      <c r="J63" s="8">
        <v>14696.212100000001</v>
      </c>
      <c r="L63" s="7" t="s">
        <v>9</v>
      </c>
      <c r="M63">
        <f t="shared" si="16"/>
        <v>9819.4527999999991</v>
      </c>
      <c r="N63">
        <f t="shared" si="17"/>
        <v>9991.0102000000006</v>
      </c>
      <c r="O63">
        <f t="shared" si="18"/>
        <v>6.9492386755881201E-3</v>
      </c>
    </row>
    <row r="64" spans="2:15" ht="24">
      <c r="B64" s="6">
        <v>3</v>
      </c>
      <c r="C64" s="7" t="s">
        <v>17</v>
      </c>
      <c r="D64" s="7">
        <v>0.73</v>
      </c>
      <c r="E64" s="8">
        <v>10046.1934</v>
      </c>
      <c r="G64" s="6">
        <v>3</v>
      </c>
      <c r="H64" s="7" t="s">
        <v>17</v>
      </c>
      <c r="I64" s="7">
        <v>0.72</v>
      </c>
      <c r="J64" s="8">
        <v>9790.3546000000006</v>
      </c>
      <c r="L64" s="7" t="s">
        <v>10</v>
      </c>
      <c r="M64">
        <f t="shared" si="16"/>
        <v>6101.7008999999998</v>
      </c>
      <c r="N64">
        <f t="shared" si="17"/>
        <v>6168.2053999999989</v>
      </c>
      <c r="O64">
        <f t="shared" si="18"/>
        <v>4.1673246207677324E-3</v>
      </c>
    </row>
    <row r="65" spans="2:15" ht="24">
      <c r="B65" s="6">
        <v>4</v>
      </c>
      <c r="C65" s="7" t="s">
        <v>18</v>
      </c>
      <c r="D65" s="7">
        <v>2.04</v>
      </c>
      <c r="E65" s="8">
        <v>28035.048500000001</v>
      </c>
      <c r="G65" s="6">
        <v>4</v>
      </c>
      <c r="H65" s="7" t="s">
        <v>18</v>
      </c>
      <c r="I65" s="7">
        <v>2.0499999999999998</v>
      </c>
      <c r="J65" s="8">
        <v>27829.779399999999</v>
      </c>
      <c r="L65" s="7" t="s">
        <v>11</v>
      </c>
      <c r="M65">
        <f t="shared" si="16"/>
        <v>14631.120399999996</v>
      </c>
      <c r="N65">
        <f t="shared" si="17"/>
        <v>14912.611100000002</v>
      </c>
      <c r="O65">
        <f t="shared" si="18"/>
        <v>6.5857500412852604E-3</v>
      </c>
    </row>
    <row r="66" spans="2:15" ht="24">
      <c r="B66" s="6">
        <v>5</v>
      </c>
      <c r="C66" s="7" t="s">
        <v>19</v>
      </c>
      <c r="D66" s="7">
        <v>0.11</v>
      </c>
      <c r="E66" s="8">
        <v>1481.4259</v>
      </c>
      <c r="G66" s="6">
        <v>5</v>
      </c>
      <c r="H66" s="7" t="s">
        <v>19</v>
      </c>
      <c r="I66" s="7">
        <v>0.11</v>
      </c>
      <c r="J66" s="8">
        <v>1503.9113</v>
      </c>
      <c r="L66" s="7" t="s">
        <v>12</v>
      </c>
      <c r="M66">
        <f t="shared" si="16"/>
        <v>927.55330000000026</v>
      </c>
      <c r="N66">
        <f t="shared" si="17"/>
        <v>942.91250000000014</v>
      </c>
      <c r="O66">
        <f t="shared" si="18"/>
        <v>6.2771990365631854E-3</v>
      </c>
    </row>
    <row r="67" spans="2:15" ht="24">
      <c r="B67" s="9">
        <v>6</v>
      </c>
      <c r="C67" s="10" t="s">
        <v>20</v>
      </c>
      <c r="D67" s="10">
        <v>5.99</v>
      </c>
      <c r="E67" s="11">
        <v>82193.951100000006</v>
      </c>
      <c r="G67" s="9">
        <v>6</v>
      </c>
      <c r="H67" s="10" t="s">
        <v>20</v>
      </c>
      <c r="I67" s="10">
        <v>6</v>
      </c>
      <c r="J67" s="11">
        <v>81582.993700000006</v>
      </c>
      <c r="L67" s="10" t="s">
        <v>13</v>
      </c>
      <c r="M67">
        <f t="shared" si="16"/>
        <v>45925.482699999993</v>
      </c>
      <c r="N67">
        <f t="shared" si="17"/>
        <v>46918.581299999991</v>
      </c>
      <c r="O67">
        <f t="shared" si="18"/>
        <v>7.7282990500310801E-3</v>
      </c>
    </row>
    <row r="68" spans="2:15">
      <c r="B68">
        <v>1</v>
      </c>
      <c r="C68" t="s">
        <v>14</v>
      </c>
      <c r="D68" t="s">
        <v>2</v>
      </c>
      <c r="G68">
        <v>1</v>
      </c>
      <c r="H68" t="s">
        <v>14</v>
      </c>
      <c r="I68" t="s">
        <v>3</v>
      </c>
    </row>
    <row r="69" spans="2:15">
      <c r="B69" s="2"/>
      <c r="C69" s="3" t="s">
        <v>4</v>
      </c>
      <c r="D69" s="3" t="s">
        <v>5</v>
      </c>
      <c r="E69" s="4" t="s">
        <v>6</v>
      </c>
      <c r="G69" s="2"/>
      <c r="H69" s="3" t="s">
        <v>4</v>
      </c>
      <c r="I69" s="3" t="s">
        <v>5</v>
      </c>
      <c r="J69" s="4" t="s">
        <v>6</v>
      </c>
    </row>
    <row r="70" spans="2:15" ht="24">
      <c r="B70" s="6">
        <v>1</v>
      </c>
      <c r="C70" s="7" t="s">
        <v>15</v>
      </c>
      <c r="D70" s="7">
        <v>7.0000000000000007E-2</v>
      </c>
      <c r="E70" s="8">
        <v>975.2559</v>
      </c>
      <c r="G70" s="6">
        <v>1</v>
      </c>
      <c r="H70" s="7" t="s">
        <v>15</v>
      </c>
      <c r="I70" s="7">
        <v>0.06</v>
      </c>
      <c r="J70" s="8">
        <v>904.26179999999999</v>
      </c>
    </row>
    <row r="71" spans="2:15" ht="24">
      <c r="B71" s="6">
        <v>2</v>
      </c>
      <c r="C71" s="7" t="s">
        <v>16</v>
      </c>
      <c r="D71" s="7">
        <v>1.73</v>
      </c>
      <c r="E71" s="8">
        <v>24745.9712</v>
      </c>
      <c r="G71" s="6">
        <v>2</v>
      </c>
      <c r="H71" s="7" t="s">
        <v>16</v>
      </c>
      <c r="I71" s="7">
        <v>1.72</v>
      </c>
      <c r="J71" s="8">
        <v>24687.222300000001</v>
      </c>
    </row>
    <row r="72" spans="2:15" ht="24">
      <c r="B72" s="6">
        <v>3</v>
      </c>
      <c r="C72" s="7" t="s">
        <v>17</v>
      </c>
      <c r="D72" s="7">
        <v>1.1299999999999999</v>
      </c>
      <c r="E72" s="8">
        <v>16147.8943</v>
      </c>
      <c r="G72" s="6">
        <v>3</v>
      </c>
      <c r="H72" s="7" t="s">
        <v>17</v>
      </c>
      <c r="I72" s="7">
        <v>1.1100000000000001</v>
      </c>
      <c r="J72" s="8">
        <v>15958.56</v>
      </c>
    </row>
    <row r="73" spans="2:15" ht="24">
      <c r="B73" s="6">
        <v>4</v>
      </c>
      <c r="C73" s="7" t="s">
        <v>18</v>
      </c>
      <c r="D73" s="7">
        <v>2.98</v>
      </c>
      <c r="E73" s="8">
        <v>42666.168899999997</v>
      </c>
      <c r="G73" s="6">
        <v>4</v>
      </c>
      <c r="H73" s="7" t="s">
        <v>18</v>
      </c>
      <c r="I73" s="7">
        <v>2.98</v>
      </c>
      <c r="J73" s="8">
        <v>42742.390500000001</v>
      </c>
    </row>
    <row r="74" spans="2:15" ht="24">
      <c r="B74" s="6">
        <v>5</v>
      </c>
      <c r="C74" s="7" t="s">
        <v>19</v>
      </c>
      <c r="D74" s="7">
        <v>0.17</v>
      </c>
      <c r="E74" s="8">
        <v>2408.9792000000002</v>
      </c>
      <c r="G74" s="6">
        <v>5</v>
      </c>
      <c r="H74" s="7" t="s">
        <v>19</v>
      </c>
      <c r="I74" s="7">
        <v>0.17</v>
      </c>
      <c r="J74" s="8">
        <v>2446.8238000000001</v>
      </c>
    </row>
    <row r="75" spans="2:15" ht="24">
      <c r="B75" s="9">
        <v>6</v>
      </c>
      <c r="C75" s="10" t="s">
        <v>20</v>
      </c>
      <c r="D75" s="10">
        <v>8.94</v>
      </c>
      <c r="E75" s="11">
        <v>128119.4338</v>
      </c>
      <c r="G75" s="9">
        <v>6</v>
      </c>
      <c r="H75" s="10" t="s">
        <v>20</v>
      </c>
      <c r="I75" s="10">
        <v>8.9600000000000009</v>
      </c>
      <c r="J75" s="11">
        <v>128501.575</v>
      </c>
    </row>
    <row r="76" spans="2:15">
      <c r="B76">
        <v>1.25</v>
      </c>
      <c r="C76" t="s">
        <v>1</v>
      </c>
      <c r="D76" t="s">
        <v>2</v>
      </c>
      <c r="G76">
        <v>1.25</v>
      </c>
      <c r="H76" t="s">
        <v>1</v>
      </c>
      <c r="I76" t="s">
        <v>3</v>
      </c>
    </row>
    <row r="77" spans="2:15">
      <c r="B77" s="2"/>
      <c r="C77" s="3" t="s">
        <v>4</v>
      </c>
      <c r="D77" s="3" t="s">
        <v>5</v>
      </c>
      <c r="E77" s="4" t="s">
        <v>6</v>
      </c>
      <c r="G77" s="2"/>
      <c r="H77" s="3" t="s">
        <v>4</v>
      </c>
      <c r="I77" s="3" t="s">
        <v>5</v>
      </c>
      <c r="J77" s="4" t="s">
        <v>6</v>
      </c>
      <c r="L77" s="3" t="s">
        <v>4</v>
      </c>
      <c r="M77" t="s">
        <v>2</v>
      </c>
      <c r="N77" t="s">
        <v>3</v>
      </c>
      <c r="O77" t="s">
        <v>7</v>
      </c>
    </row>
    <row r="78" spans="2:15" ht="24">
      <c r="B78" s="6">
        <v>1</v>
      </c>
      <c r="C78" s="7" t="s">
        <v>15</v>
      </c>
      <c r="D78" s="7">
        <v>0.05</v>
      </c>
      <c r="E78" s="8">
        <v>609.66290000000004</v>
      </c>
      <c r="G78" s="6">
        <v>1</v>
      </c>
      <c r="H78" s="7" t="s">
        <v>15</v>
      </c>
      <c r="I78" s="7">
        <v>0.04</v>
      </c>
      <c r="J78" s="8">
        <v>577.61720000000003</v>
      </c>
      <c r="L78" s="7" t="s">
        <v>8</v>
      </c>
      <c r="M78">
        <f t="shared" ref="M78:M83" si="19">(E86-E78)</f>
        <v>356.01389999999992</v>
      </c>
      <c r="N78">
        <f t="shared" ref="N78:N83" si="20">(J86-J78)</f>
        <v>326.37850000000003</v>
      </c>
      <c r="O78">
        <f t="shared" ref="O78:O83" si="21">(N78-M78)/J86</f>
        <v>-3.2782678059198607E-2</v>
      </c>
    </row>
    <row r="79" spans="2:15" ht="24">
      <c r="B79" s="6">
        <v>2</v>
      </c>
      <c r="C79" s="7" t="s">
        <v>16</v>
      </c>
      <c r="D79" s="7">
        <v>1.08</v>
      </c>
      <c r="E79" s="8">
        <v>14347.1199</v>
      </c>
      <c r="G79" s="6">
        <v>2</v>
      </c>
      <c r="H79" s="7" t="s">
        <v>16</v>
      </c>
      <c r="I79" s="7">
        <v>1.07</v>
      </c>
      <c r="J79" s="8">
        <v>14136.1921</v>
      </c>
      <c r="L79" s="7" t="s">
        <v>9</v>
      </c>
      <c r="M79">
        <f t="shared" si="19"/>
        <v>10327.5774</v>
      </c>
      <c r="N79">
        <f t="shared" si="20"/>
        <v>10506.370200000001</v>
      </c>
      <c r="O79">
        <f t="shared" si="21"/>
        <v>7.2554468087923252E-3</v>
      </c>
    </row>
    <row r="80" spans="2:15" ht="24">
      <c r="B80" s="6">
        <v>3</v>
      </c>
      <c r="C80" s="7" t="s">
        <v>17</v>
      </c>
      <c r="D80" s="7">
        <v>0.73</v>
      </c>
      <c r="E80" s="8">
        <v>9747.8183000000008</v>
      </c>
      <c r="G80" s="6">
        <v>3</v>
      </c>
      <c r="H80" s="7" t="s">
        <v>17</v>
      </c>
      <c r="I80" s="7">
        <v>0.72</v>
      </c>
      <c r="J80" s="8">
        <v>9497.0540000000001</v>
      </c>
      <c r="L80" s="7" t="s">
        <v>10</v>
      </c>
      <c r="M80">
        <f t="shared" si="19"/>
        <v>6421.1934999999994</v>
      </c>
      <c r="N80">
        <f t="shared" si="20"/>
        <v>6488.2425000000003</v>
      </c>
      <c r="O80">
        <f t="shared" si="21"/>
        <v>4.1944170381826131E-3</v>
      </c>
    </row>
    <row r="81" spans="2:15" ht="24">
      <c r="B81" s="6">
        <v>4</v>
      </c>
      <c r="C81" s="7" t="s">
        <v>18</v>
      </c>
      <c r="D81" s="7">
        <v>2.04</v>
      </c>
      <c r="E81" s="8">
        <v>27272.075700000001</v>
      </c>
      <c r="G81" s="6">
        <v>4</v>
      </c>
      <c r="H81" s="7" t="s">
        <v>18</v>
      </c>
      <c r="I81" s="7">
        <v>2.0499999999999998</v>
      </c>
      <c r="J81" s="8">
        <v>27048.574000000001</v>
      </c>
      <c r="L81" s="7" t="s">
        <v>11</v>
      </c>
      <c r="M81">
        <f t="shared" si="19"/>
        <v>15453.046699999999</v>
      </c>
      <c r="N81">
        <f t="shared" si="20"/>
        <v>15723.4421</v>
      </c>
      <c r="O81">
        <f t="shared" si="21"/>
        <v>6.3217829004792048E-3</v>
      </c>
    </row>
    <row r="82" spans="2:15" ht="24">
      <c r="B82" s="6">
        <v>5</v>
      </c>
      <c r="C82" s="7" t="s">
        <v>19</v>
      </c>
      <c r="D82" s="7">
        <v>0.11</v>
      </c>
      <c r="E82" s="8">
        <v>1430.4241</v>
      </c>
      <c r="G82" s="6">
        <v>5</v>
      </c>
      <c r="H82" s="7" t="s">
        <v>19</v>
      </c>
      <c r="I82" s="7">
        <v>0.11</v>
      </c>
      <c r="J82" s="8">
        <v>1444.1433999999999</v>
      </c>
      <c r="L82" s="7" t="s">
        <v>12</v>
      </c>
      <c r="M82">
        <f t="shared" si="19"/>
        <v>1005.1517000000001</v>
      </c>
      <c r="N82">
        <f t="shared" si="20"/>
        <v>1006.5115000000001</v>
      </c>
      <c r="O82">
        <f t="shared" si="21"/>
        <v>5.5487208745709168E-4</v>
      </c>
    </row>
    <row r="83" spans="2:15" ht="24">
      <c r="B83" s="9">
        <v>6</v>
      </c>
      <c r="C83" s="10" t="s">
        <v>20</v>
      </c>
      <c r="D83" s="10">
        <v>6</v>
      </c>
      <c r="E83" s="11">
        <v>79967.987599999993</v>
      </c>
      <c r="G83" s="9">
        <v>6</v>
      </c>
      <c r="H83" s="10" t="s">
        <v>20</v>
      </c>
      <c r="I83" s="10">
        <v>6.01</v>
      </c>
      <c r="J83" s="11">
        <v>79342.673899999994</v>
      </c>
      <c r="L83" s="10" t="s">
        <v>13</v>
      </c>
      <c r="M83">
        <f t="shared" si="19"/>
        <v>48274.403000000006</v>
      </c>
      <c r="N83">
        <f t="shared" si="20"/>
        <v>49240.294800000003</v>
      </c>
      <c r="O83">
        <f t="shared" si="21"/>
        <v>7.5118175429091461E-3</v>
      </c>
    </row>
    <row r="84" spans="2:15">
      <c r="B84">
        <v>1.25</v>
      </c>
      <c r="C84" t="s">
        <v>14</v>
      </c>
      <c r="D84" t="s">
        <v>2</v>
      </c>
      <c r="G84">
        <v>1.25</v>
      </c>
      <c r="H84" t="s">
        <v>14</v>
      </c>
      <c r="I84" t="s">
        <v>3</v>
      </c>
    </row>
    <row r="85" spans="2:15">
      <c r="B85" s="2"/>
      <c r="C85" s="3" t="s">
        <v>4</v>
      </c>
      <c r="D85" s="3" t="s">
        <v>5</v>
      </c>
      <c r="E85" s="4" t="s">
        <v>6</v>
      </c>
      <c r="G85" s="2"/>
      <c r="H85" s="3" t="s">
        <v>4</v>
      </c>
      <c r="I85" s="3" t="s">
        <v>5</v>
      </c>
      <c r="J85" s="4" t="s">
        <v>6</v>
      </c>
    </row>
    <row r="86" spans="2:15" ht="24">
      <c r="B86" s="6">
        <v>1</v>
      </c>
      <c r="C86" s="7" t="s">
        <v>15</v>
      </c>
      <c r="D86" s="7">
        <v>7.0000000000000007E-2</v>
      </c>
      <c r="E86" s="8">
        <v>965.67679999999996</v>
      </c>
      <c r="G86" s="6">
        <v>1</v>
      </c>
      <c r="H86" s="7" t="s">
        <v>15</v>
      </c>
      <c r="I86" s="7">
        <v>0.06</v>
      </c>
      <c r="J86" s="8">
        <v>903.99570000000006</v>
      </c>
    </row>
    <row r="87" spans="2:15" ht="24">
      <c r="B87" s="6">
        <v>2</v>
      </c>
      <c r="C87" s="7" t="s">
        <v>16</v>
      </c>
      <c r="D87" s="7">
        <v>1.72</v>
      </c>
      <c r="E87" s="8">
        <v>24674.6973</v>
      </c>
      <c r="G87" s="6">
        <v>2</v>
      </c>
      <c r="H87" s="7" t="s">
        <v>16</v>
      </c>
      <c r="I87" s="7">
        <v>1.72</v>
      </c>
      <c r="J87" s="8">
        <v>24642.562300000001</v>
      </c>
    </row>
    <row r="88" spans="2:15" ht="24">
      <c r="B88" s="6">
        <v>3</v>
      </c>
      <c r="C88" s="7" t="s">
        <v>17</v>
      </c>
      <c r="D88" s="7">
        <v>1.1299999999999999</v>
      </c>
      <c r="E88" s="8">
        <v>16169.0118</v>
      </c>
      <c r="G88" s="6">
        <v>3</v>
      </c>
      <c r="H88" s="7" t="s">
        <v>17</v>
      </c>
      <c r="I88" s="7">
        <v>1.1100000000000001</v>
      </c>
      <c r="J88" s="8">
        <v>15985.2965</v>
      </c>
    </row>
    <row r="89" spans="2:15" ht="24">
      <c r="B89" s="6">
        <v>4</v>
      </c>
      <c r="C89" s="7" t="s">
        <v>18</v>
      </c>
      <c r="D89" s="7">
        <v>2.98</v>
      </c>
      <c r="E89" s="8">
        <v>42725.1224</v>
      </c>
      <c r="G89" s="6">
        <v>4</v>
      </c>
      <c r="H89" s="7" t="s">
        <v>18</v>
      </c>
      <c r="I89" s="7">
        <v>2.98</v>
      </c>
      <c r="J89" s="8">
        <v>42772.016100000001</v>
      </c>
    </row>
    <row r="90" spans="2:15" ht="24">
      <c r="B90" s="6">
        <v>5</v>
      </c>
      <c r="C90" s="7" t="s">
        <v>19</v>
      </c>
      <c r="D90" s="7">
        <v>0.17</v>
      </c>
      <c r="E90" s="8">
        <v>2435.5758000000001</v>
      </c>
      <c r="G90" s="6">
        <v>5</v>
      </c>
      <c r="H90" s="7" t="s">
        <v>19</v>
      </c>
      <c r="I90" s="7">
        <v>0.17</v>
      </c>
      <c r="J90" s="8">
        <v>2450.6549</v>
      </c>
    </row>
    <row r="91" spans="2:15" ht="24">
      <c r="B91" s="9">
        <v>6</v>
      </c>
      <c r="C91" s="10" t="s">
        <v>20</v>
      </c>
      <c r="D91" s="10">
        <v>8.94</v>
      </c>
      <c r="E91" s="11">
        <v>128242.3906</v>
      </c>
      <c r="G91" s="9">
        <v>6</v>
      </c>
      <c r="H91" s="10" t="s">
        <v>20</v>
      </c>
      <c r="I91" s="10">
        <v>8.9600000000000009</v>
      </c>
      <c r="J91" s="11">
        <v>128582.9687</v>
      </c>
    </row>
    <row r="92" spans="2:15">
      <c r="B92">
        <v>1.5</v>
      </c>
      <c r="C92" t="s">
        <v>1</v>
      </c>
      <c r="D92" t="s">
        <v>2</v>
      </c>
      <c r="G92">
        <v>1.5</v>
      </c>
      <c r="H92" t="s">
        <v>1</v>
      </c>
      <c r="I92" t="s">
        <v>3</v>
      </c>
    </row>
    <row r="93" spans="2:15">
      <c r="B93" s="2"/>
      <c r="C93" s="3" t="s">
        <v>4</v>
      </c>
      <c r="D93" s="3" t="s">
        <v>5</v>
      </c>
      <c r="E93" s="4" t="s">
        <v>6</v>
      </c>
      <c r="G93" s="2"/>
      <c r="H93" s="3" t="s">
        <v>4</v>
      </c>
      <c r="I93" s="3" t="s">
        <v>5</v>
      </c>
      <c r="J93" s="4" t="s">
        <v>6</v>
      </c>
      <c r="L93" s="3" t="s">
        <v>4</v>
      </c>
      <c r="M93" t="s">
        <v>2</v>
      </c>
      <c r="N93" t="s">
        <v>3</v>
      </c>
      <c r="O93" t="s">
        <v>7</v>
      </c>
    </row>
    <row r="94" spans="2:15" ht="24">
      <c r="B94" s="6">
        <v>1</v>
      </c>
      <c r="C94" s="7" t="s">
        <v>15</v>
      </c>
      <c r="D94" s="7">
        <v>0.05</v>
      </c>
      <c r="E94" s="8">
        <v>593.88879999999995</v>
      </c>
      <c r="G94" s="6">
        <v>1</v>
      </c>
      <c r="H94" s="7" t="s">
        <v>15</v>
      </c>
      <c r="I94" s="7">
        <v>0.04</v>
      </c>
      <c r="J94" s="8">
        <v>540.64419999999996</v>
      </c>
      <c r="L94" s="7" t="s">
        <v>8</v>
      </c>
      <c r="M94">
        <f t="shared" ref="M94:M99" si="22">(E102-E94)</f>
        <v>360.83390000000009</v>
      </c>
      <c r="N94">
        <f t="shared" ref="N94:N99" si="23">(J102-J94)</f>
        <v>314.05799999999999</v>
      </c>
      <c r="O94">
        <f t="shared" ref="O94:O99" si="24">(N94-M94)/J102</f>
        <v>-5.4727716858573777E-2</v>
      </c>
    </row>
    <row r="95" spans="2:15" ht="24">
      <c r="B95" s="6">
        <v>2</v>
      </c>
      <c r="C95" s="7" t="s">
        <v>16</v>
      </c>
      <c r="D95" s="7">
        <v>1.07</v>
      </c>
      <c r="E95" s="8">
        <v>13989.697099999999</v>
      </c>
      <c r="G95" s="6">
        <v>2</v>
      </c>
      <c r="H95" s="7" t="s">
        <v>16</v>
      </c>
      <c r="I95" s="7">
        <v>1.06</v>
      </c>
      <c r="J95" s="8">
        <v>13767.276</v>
      </c>
      <c r="L95" s="7" t="s">
        <v>9</v>
      </c>
      <c r="M95">
        <f t="shared" si="22"/>
        <v>10634.398999999999</v>
      </c>
      <c r="N95">
        <f t="shared" si="23"/>
        <v>10820.785699999999</v>
      </c>
      <c r="O95">
        <f t="shared" si="24"/>
        <v>7.5803738527302914E-3</v>
      </c>
    </row>
    <row r="96" spans="2:15" ht="24">
      <c r="B96" s="6">
        <v>3</v>
      </c>
      <c r="C96" s="7" t="s">
        <v>17</v>
      </c>
      <c r="D96" s="7">
        <v>0.73</v>
      </c>
      <c r="E96" s="8">
        <v>9574.6281999999992</v>
      </c>
      <c r="G96" s="6">
        <v>3</v>
      </c>
      <c r="H96" s="7" t="s">
        <v>17</v>
      </c>
      <c r="I96" s="7">
        <v>0.72</v>
      </c>
      <c r="J96" s="8">
        <v>9314.2625000000007</v>
      </c>
      <c r="L96" s="7" t="s">
        <v>10</v>
      </c>
      <c r="M96">
        <f t="shared" si="22"/>
        <v>6600.7649000000001</v>
      </c>
      <c r="N96">
        <f t="shared" si="23"/>
        <v>6658.1512999999995</v>
      </c>
      <c r="O96">
        <f t="shared" si="24"/>
        <v>3.5928445580341406E-3</v>
      </c>
    </row>
    <row r="97" spans="2:15" ht="24">
      <c r="B97" s="6">
        <v>4</v>
      </c>
      <c r="C97" s="7" t="s">
        <v>18</v>
      </c>
      <c r="D97" s="7">
        <v>2.0499999999999998</v>
      </c>
      <c r="E97" s="8">
        <v>26836.2834</v>
      </c>
      <c r="G97" s="6">
        <v>4</v>
      </c>
      <c r="H97" s="7" t="s">
        <v>18</v>
      </c>
      <c r="I97" s="7">
        <v>2.0499999999999998</v>
      </c>
      <c r="J97" s="8">
        <v>26603.920999999998</v>
      </c>
      <c r="L97" s="7" t="s">
        <v>11</v>
      </c>
      <c r="M97">
        <f t="shared" si="22"/>
        <v>15899.514000000003</v>
      </c>
      <c r="N97">
        <f t="shared" si="23"/>
        <v>16126.125900000003</v>
      </c>
      <c r="O97">
        <f t="shared" si="24"/>
        <v>5.3033384337333803E-3</v>
      </c>
    </row>
    <row r="98" spans="2:15" ht="24">
      <c r="B98" s="6">
        <v>5</v>
      </c>
      <c r="C98" s="7" t="s">
        <v>19</v>
      </c>
      <c r="D98" s="7">
        <v>0.11</v>
      </c>
      <c r="E98" s="8">
        <v>1406.1860999999999</v>
      </c>
      <c r="G98" s="6">
        <v>5</v>
      </c>
      <c r="H98" s="7" t="s">
        <v>19</v>
      </c>
      <c r="I98" s="7">
        <v>0.11</v>
      </c>
      <c r="J98" s="8">
        <v>1410.2568000000001</v>
      </c>
      <c r="L98" s="7" t="s">
        <v>12</v>
      </c>
      <c r="M98">
        <f t="shared" si="22"/>
        <v>1023.7963</v>
      </c>
      <c r="N98">
        <f t="shared" si="23"/>
        <v>1011.3593000000001</v>
      </c>
      <c r="O98">
        <f t="shared" si="24"/>
        <v>-5.1358264425149375E-3</v>
      </c>
    </row>
    <row r="99" spans="2:15" ht="24">
      <c r="B99" s="9">
        <v>6</v>
      </c>
      <c r="C99" s="10" t="s">
        <v>20</v>
      </c>
      <c r="D99" s="10">
        <v>6</v>
      </c>
      <c r="E99" s="11">
        <v>78742.573000000004</v>
      </c>
      <c r="G99" s="9">
        <v>6</v>
      </c>
      <c r="H99" s="10" t="s">
        <v>20</v>
      </c>
      <c r="I99" s="10">
        <v>6.02</v>
      </c>
      <c r="J99" s="11">
        <v>78017.340100000001</v>
      </c>
      <c r="L99" s="10" t="s">
        <v>13</v>
      </c>
      <c r="M99">
        <f t="shared" si="22"/>
        <v>49541.298999999999</v>
      </c>
      <c r="N99">
        <f t="shared" si="23"/>
        <v>50476.153999999995</v>
      </c>
      <c r="O99">
        <f t="shared" si="24"/>
        <v>7.2755045424513515E-3</v>
      </c>
    </row>
    <row r="100" spans="2:15">
      <c r="B100">
        <v>1.5</v>
      </c>
      <c r="C100" t="s">
        <v>14</v>
      </c>
      <c r="D100" t="s">
        <v>2</v>
      </c>
      <c r="G100">
        <v>1.5</v>
      </c>
      <c r="H100" t="s">
        <v>14</v>
      </c>
      <c r="I100" t="s">
        <v>3</v>
      </c>
    </row>
    <row r="101" spans="2:15">
      <c r="B101" s="2"/>
      <c r="C101" s="3" t="s">
        <v>4</v>
      </c>
      <c r="D101" s="3" t="s">
        <v>5</v>
      </c>
      <c r="E101" s="4" t="s">
        <v>6</v>
      </c>
      <c r="G101" s="2"/>
      <c r="H101" s="3" t="s">
        <v>4</v>
      </c>
      <c r="I101" s="3" t="s">
        <v>5</v>
      </c>
      <c r="J101" s="4" t="s">
        <v>6</v>
      </c>
    </row>
    <row r="102" spans="2:15" ht="24">
      <c r="B102" s="6">
        <v>1</v>
      </c>
      <c r="C102" s="7" t="s">
        <v>15</v>
      </c>
      <c r="D102" s="7">
        <v>7.0000000000000007E-2</v>
      </c>
      <c r="E102" s="8">
        <v>954.72270000000003</v>
      </c>
      <c r="G102" s="6">
        <v>1</v>
      </c>
      <c r="H102" s="7" t="s">
        <v>15</v>
      </c>
      <c r="I102" s="7">
        <v>0.06</v>
      </c>
      <c r="J102" s="8">
        <v>854.70219999999995</v>
      </c>
    </row>
    <row r="103" spans="2:15" ht="24">
      <c r="B103" s="6">
        <v>2</v>
      </c>
      <c r="C103" s="7" t="s">
        <v>16</v>
      </c>
      <c r="D103" s="7">
        <v>1.72</v>
      </c>
      <c r="E103" s="8">
        <v>24624.096099999999</v>
      </c>
      <c r="G103" s="6">
        <v>2</v>
      </c>
      <c r="H103" s="7" t="s">
        <v>16</v>
      </c>
      <c r="I103" s="7">
        <v>1.71</v>
      </c>
      <c r="J103" s="8">
        <v>24588.061699999998</v>
      </c>
    </row>
    <row r="104" spans="2:15" ht="24">
      <c r="B104" s="6">
        <v>3</v>
      </c>
      <c r="C104" s="7" t="s">
        <v>17</v>
      </c>
      <c r="D104" s="7">
        <v>1.1299999999999999</v>
      </c>
      <c r="E104" s="8">
        <v>16175.393099999999</v>
      </c>
      <c r="G104" s="6">
        <v>3</v>
      </c>
      <c r="H104" s="7" t="s">
        <v>17</v>
      </c>
      <c r="I104" s="7">
        <v>1.1100000000000001</v>
      </c>
      <c r="J104" s="8">
        <v>15972.4138</v>
      </c>
    </row>
    <row r="105" spans="2:15" ht="24">
      <c r="B105" s="6">
        <v>4</v>
      </c>
      <c r="C105" s="7" t="s">
        <v>18</v>
      </c>
      <c r="D105" s="7">
        <v>2.98</v>
      </c>
      <c r="E105" s="8">
        <v>42735.797400000003</v>
      </c>
      <c r="G105" s="6">
        <v>4</v>
      </c>
      <c r="H105" s="7" t="s">
        <v>18</v>
      </c>
      <c r="I105" s="7">
        <v>2.98</v>
      </c>
      <c r="J105" s="8">
        <v>42730.046900000001</v>
      </c>
    </row>
    <row r="106" spans="2:15" ht="24">
      <c r="B106" s="6">
        <v>5</v>
      </c>
      <c r="C106" s="7" t="s">
        <v>19</v>
      </c>
      <c r="D106" s="7">
        <v>0.17</v>
      </c>
      <c r="E106" s="8">
        <v>2429.9823999999999</v>
      </c>
      <c r="G106" s="6">
        <v>5</v>
      </c>
      <c r="H106" s="7" t="s">
        <v>19</v>
      </c>
      <c r="I106" s="7">
        <v>0.17</v>
      </c>
      <c r="J106" s="8">
        <v>2421.6161000000002</v>
      </c>
    </row>
    <row r="107" spans="2:15" ht="24">
      <c r="B107" s="9">
        <v>6</v>
      </c>
      <c r="C107" s="10" t="s">
        <v>20</v>
      </c>
      <c r="D107" s="10">
        <v>8.94</v>
      </c>
      <c r="E107" s="11">
        <v>128283.872</v>
      </c>
      <c r="G107" s="9">
        <v>6</v>
      </c>
      <c r="H107" s="10" t="s">
        <v>20</v>
      </c>
      <c r="I107" s="10">
        <v>8.9600000000000009</v>
      </c>
      <c r="J107" s="11">
        <v>128493.4941</v>
      </c>
    </row>
    <row r="108" spans="2:15">
      <c r="B108">
        <v>1.75</v>
      </c>
      <c r="C108" t="s">
        <v>1</v>
      </c>
      <c r="D108" t="s">
        <v>2</v>
      </c>
      <c r="G108">
        <v>1.75</v>
      </c>
      <c r="H108" t="s">
        <v>1</v>
      </c>
      <c r="I108" t="s">
        <v>3</v>
      </c>
    </row>
    <row r="109" spans="2:15">
      <c r="B109" s="2"/>
      <c r="C109" s="3" t="s">
        <v>4</v>
      </c>
      <c r="D109" s="3" t="s">
        <v>5</v>
      </c>
      <c r="E109" s="4" t="s">
        <v>6</v>
      </c>
      <c r="G109" s="2"/>
      <c r="H109" s="3" t="s">
        <v>4</v>
      </c>
      <c r="I109" s="3" t="s">
        <v>5</v>
      </c>
      <c r="J109" s="4" t="s">
        <v>6</v>
      </c>
      <c r="L109" s="3" t="s">
        <v>4</v>
      </c>
      <c r="M109" t="s">
        <v>2</v>
      </c>
      <c r="N109" t="s">
        <v>3</v>
      </c>
      <c r="O109" t="s">
        <v>7</v>
      </c>
    </row>
    <row r="110" spans="2:15" ht="24">
      <c r="B110" s="6">
        <v>1</v>
      </c>
      <c r="C110" s="7" t="s">
        <v>15</v>
      </c>
      <c r="D110" s="7">
        <v>0.05</v>
      </c>
      <c r="E110" s="8">
        <v>587.80160000000001</v>
      </c>
      <c r="G110" s="6">
        <v>1</v>
      </c>
      <c r="H110" s="7" t="s">
        <v>15</v>
      </c>
      <c r="I110" s="7">
        <v>0.05</v>
      </c>
      <c r="J110" s="8">
        <v>591.95590000000004</v>
      </c>
      <c r="L110" s="7" t="s">
        <v>8</v>
      </c>
      <c r="M110">
        <f t="shared" ref="M110:M115" si="25">(E118-E110)</f>
        <v>386.35410000000002</v>
      </c>
      <c r="N110">
        <f t="shared" ref="N110:N115" si="26">(J118-J110)</f>
        <v>292.10159999999996</v>
      </c>
      <c r="O110">
        <f t="shared" ref="O110:O115" si="27">(N110-M110)/J118</f>
        <v>-0.10661354040885355</v>
      </c>
    </row>
    <row r="111" spans="2:15" ht="24">
      <c r="B111" s="6">
        <v>2</v>
      </c>
      <c r="C111" s="7" t="s">
        <v>16</v>
      </c>
      <c r="D111" s="7">
        <v>1.06</v>
      </c>
      <c r="E111" s="8">
        <v>13781.8251</v>
      </c>
      <c r="G111" s="6">
        <v>2</v>
      </c>
      <c r="H111" s="7" t="s">
        <v>16</v>
      </c>
      <c r="I111" s="7">
        <v>1.06</v>
      </c>
      <c r="J111" s="8">
        <v>13587.9154</v>
      </c>
      <c r="L111" s="7" t="s">
        <v>9</v>
      </c>
      <c r="M111">
        <f t="shared" si="25"/>
        <v>10849.203299999999</v>
      </c>
      <c r="N111">
        <f t="shared" si="26"/>
        <v>10992.520500000001</v>
      </c>
      <c r="O111">
        <f t="shared" si="27"/>
        <v>5.830539400645914E-3</v>
      </c>
    </row>
    <row r="112" spans="2:15" ht="24">
      <c r="B112" s="6">
        <v>3</v>
      </c>
      <c r="C112" s="7" t="s">
        <v>17</v>
      </c>
      <c r="D112" s="7">
        <v>0.73</v>
      </c>
      <c r="E112" s="8">
        <v>9471.9045000000006</v>
      </c>
      <c r="G112" s="6">
        <v>3</v>
      </c>
      <c r="H112" s="7" t="s">
        <v>17</v>
      </c>
      <c r="I112" s="7">
        <v>0.72</v>
      </c>
      <c r="J112" s="8">
        <v>9207.4503000000004</v>
      </c>
      <c r="L112" s="7" t="s">
        <v>10</v>
      </c>
      <c r="M112">
        <f t="shared" si="25"/>
        <v>6717.7547999999988</v>
      </c>
      <c r="N112">
        <f t="shared" si="26"/>
        <v>6781.6391999999996</v>
      </c>
      <c r="O112">
        <f t="shared" si="27"/>
        <v>3.9954995561192414E-3</v>
      </c>
    </row>
    <row r="113" spans="2:15" ht="24">
      <c r="B113" s="6">
        <v>4</v>
      </c>
      <c r="C113" s="7" t="s">
        <v>18</v>
      </c>
      <c r="D113" s="7">
        <v>2.0499999999999998</v>
      </c>
      <c r="E113" s="8">
        <v>26559.860100000002</v>
      </c>
      <c r="G113" s="6">
        <v>4</v>
      </c>
      <c r="H113" s="7" t="s">
        <v>18</v>
      </c>
      <c r="I113" s="7">
        <v>2.0499999999999998</v>
      </c>
      <c r="J113" s="8">
        <v>26336.025099999999</v>
      </c>
      <c r="L113" s="7" t="s">
        <v>11</v>
      </c>
      <c r="M113">
        <f t="shared" si="25"/>
        <v>16159.9872</v>
      </c>
      <c r="N113">
        <f t="shared" si="26"/>
        <v>16394.490600000005</v>
      </c>
      <c r="O113">
        <f t="shared" si="27"/>
        <v>5.4879609140782038E-3</v>
      </c>
    </row>
    <row r="114" spans="2:15" ht="24">
      <c r="B114" s="6">
        <v>5</v>
      </c>
      <c r="C114" s="7" t="s">
        <v>19</v>
      </c>
      <c r="D114" s="7">
        <v>0.11</v>
      </c>
      <c r="E114" s="8">
        <v>1386.7338999999999</v>
      </c>
      <c r="G114" s="6">
        <v>5</v>
      </c>
      <c r="H114" s="7" t="s">
        <v>19</v>
      </c>
      <c r="I114" s="7">
        <v>0.11</v>
      </c>
      <c r="J114" s="8">
        <v>1392.7732000000001</v>
      </c>
      <c r="L114" s="7" t="s">
        <v>12</v>
      </c>
      <c r="M114">
        <f t="shared" si="25"/>
        <v>1033.5631000000001</v>
      </c>
      <c r="N114">
        <f t="shared" si="26"/>
        <v>1044.7493999999997</v>
      </c>
      <c r="O114">
        <f t="shared" si="27"/>
        <v>4.5892087318491403E-3</v>
      </c>
    </row>
    <row r="115" spans="2:15" ht="24">
      <c r="B115" s="9">
        <v>6</v>
      </c>
      <c r="C115" s="10" t="s">
        <v>20</v>
      </c>
      <c r="D115" s="10">
        <v>6.01</v>
      </c>
      <c r="E115" s="11">
        <v>78005.325200000007</v>
      </c>
      <c r="G115" s="9">
        <v>6</v>
      </c>
      <c r="H115" s="10" t="s">
        <v>20</v>
      </c>
      <c r="I115" s="10">
        <v>6.02</v>
      </c>
      <c r="J115" s="11">
        <v>77302.575400000002</v>
      </c>
      <c r="L115" s="10" t="s">
        <v>13</v>
      </c>
      <c r="M115">
        <f t="shared" si="25"/>
        <v>50285.478099999993</v>
      </c>
      <c r="N115">
        <f t="shared" si="26"/>
        <v>51252.312600000005</v>
      </c>
      <c r="O115">
        <f t="shared" si="27"/>
        <v>7.5207914303500592E-3</v>
      </c>
    </row>
    <row r="116" spans="2:15">
      <c r="B116">
        <v>1.75</v>
      </c>
      <c r="C116" t="s">
        <v>14</v>
      </c>
      <c r="D116" t="s">
        <v>2</v>
      </c>
      <c r="G116">
        <v>1.75</v>
      </c>
      <c r="H116" t="s">
        <v>14</v>
      </c>
      <c r="I116" t="s">
        <v>3</v>
      </c>
    </row>
    <row r="117" spans="2:15">
      <c r="B117" s="2"/>
      <c r="C117" s="3" t="s">
        <v>4</v>
      </c>
      <c r="D117" s="3" t="s">
        <v>5</v>
      </c>
      <c r="E117" s="4" t="s">
        <v>6</v>
      </c>
      <c r="G117" s="2"/>
      <c r="H117" s="3" t="s">
        <v>4</v>
      </c>
      <c r="I117" s="3" t="s">
        <v>5</v>
      </c>
      <c r="J117" s="4" t="s">
        <v>6</v>
      </c>
    </row>
    <row r="118" spans="2:15" ht="24">
      <c r="B118" s="6">
        <v>1</v>
      </c>
      <c r="C118" s="7" t="s">
        <v>15</v>
      </c>
      <c r="D118" s="7">
        <v>7.0000000000000007E-2</v>
      </c>
      <c r="E118" s="8">
        <v>974.15570000000002</v>
      </c>
      <c r="G118" s="6">
        <v>1</v>
      </c>
      <c r="H118" s="7" t="s">
        <v>15</v>
      </c>
      <c r="I118" s="7">
        <v>0.06</v>
      </c>
      <c r="J118" s="8">
        <v>884.0575</v>
      </c>
    </row>
    <row r="119" spans="2:15" ht="24">
      <c r="B119" s="6">
        <v>2</v>
      </c>
      <c r="C119" s="7" t="s">
        <v>16</v>
      </c>
      <c r="D119" s="7">
        <v>1.72</v>
      </c>
      <c r="E119" s="8">
        <v>24631.028399999999</v>
      </c>
      <c r="G119" s="6">
        <v>2</v>
      </c>
      <c r="H119" s="7" t="s">
        <v>16</v>
      </c>
      <c r="I119" s="7">
        <v>1.71</v>
      </c>
      <c r="J119" s="8">
        <v>24580.4359</v>
      </c>
    </row>
    <row r="120" spans="2:15" ht="24">
      <c r="B120" s="6">
        <v>3</v>
      </c>
      <c r="C120" s="7" t="s">
        <v>17</v>
      </c>
      <c r="D120" s="7">
        <v>1.1299999999999999</v>
      </c>
      <c r="E120" s="8">
        <v>16189.659299999999</v>
      </c>
      <c r="G120" s="6">
        <v>3</v>
      </c>
      <c r="H120" s="7" t="s">
        <v>17</v>
      </c>
      <c r="I120" s="7">
        <v>1.1100000000000001</v>
      </c>
      <c r="J120" s="8">
        <v>15989.0895</v>
      </c>
    </row>
    <row r="121" spans="2:15" ht="24">
      <c r="B121" s="6">
        <v>4</v>
      </c>
      <c r="C121" s="7" t="s">
        <v>18</v>
      </c>
      <c r="D121" s="7">
        <v>2.98</v>
      </c>
      <c r="E121" s="8">
        <v>42719.847300000001</v>
      </c>
      <c r="G121" s="6">
        <v>4</v>
      </c>
      <c r="H121" s="7" t="s">
        <v>18</v>
      </c>
      <c r="I121" s="7">
        <v>2.98</v>
      </c>
      <c r="J121" s="8">
        <v>42730.515700000004</v>
      </c>
    </row>
    <row r="122" spans="2:15" ht="24">
      <c r="B122" s="6">
        <v>5</v>
      </c>
      <c r="C122" s="7" t="s">
        <v>19</v>
      </c>
      <c r="D122" s="7">
        <v>0.17</v>
      </c>
      <c r="E122" s="8">
        <v>2420.297</v>
      </c>
      <c r="G122" s="6">
        <v>5</v>
      </c>
      <c r="H122" s="7" t="s">
        <v>19</v>
      </c>
      <c r="I122" s="7">
        <v>0.17</v>
      </c>
      <c r="J122" s="8">
        <v>2437.5225999999998</v>
      </c>
    </row>
    <row r="123" spans="2:15" ht="24">
      <c r="B123" s="9">
        <v>6</v>
      </c>
      <c r="C123" s="10" t="s">
        <v>20</v>
      </c>
      <c r="D123" s="10">
        <v>8.94</v>
      </c>
      <c r="E123" s="11">
        <v>128290.8033</v>
      </c>
      <c r="G123" s="9">
        <v>6</v>
      </c>
      <c r="H123" s="10" t="s">
        <v>20</v>
      </c>
      <c r="I123" s="10">
        <v>8.9600000000000009</v>
      </c>
      <c r="J123" s="11">
        <v>128554.88800000001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1079-ED15-46B2-9DFB-F07E2C75BC7A}">
  <dimension ref="A1:Y123"/>
  <sheetViews>
    <sheetView topLeftCell="A108" workbookViewId="0">
      <selection activeCell="T149" sqref="T149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15</v>
      </c>
      <c r="D14" s="7">
        <v>7.0000000000000007E-2</v>
      </c>
      <c r="E14" s="8">
        <v>776.25779999999997</v>
      </c>
      <c r="F14" s="7"/>
      <c r="G14" s="6">
        <v>1</v>
      </c>
      <c r="H14" s="7" t="s">
        <v>15</v>
      </c>
      <c r="I14" s="7">
        <v>0.06</v>
      </c>
      <c r="J14" s="8">
        <v>699.8</v>
      </c>
      <c r="L14" s="7" t="s">
        <v>8</v>
      </c>
      <c r="M14">
        <f t="shared" ref="M14:M19" si="0">(E22-E14)</f>
        <v>162.61930000000007</v>
      </c>
      <c r="N14">
        <f t="shared" ref="N14:N18" si="1">(J22-J14)</f>
        <v>250.94630000000006</v>
      </c>
      <c r="O14">
        <f>(N14-M14)/J22</f>
        <v>9.2902806984365857E-2</v>
      </c>
      <c r="R14" s="7" t="s">
        <v>8</v>
      </c>
      <c r="S14">
        <f>O14</f>
        <v>9.2902806984365857E-2</v>
      </c>
      <c r="T14">
        <f t="shared" ref="T14:T19" si="2">O30</f>
        <v>-4.849571749797954E-2</v>
      </c>
      <c r="U14">
        <f t="shared" ref="U14:U19" si="3">O46</f>
        <v>-1.8287506196151517E-2</v>
      </c>
      <c r="V14">
        <f t="shared" ref="V14:V19" si="4">O62</f>
        <v>-1.7553917868206977E-2</v>
      </c>
      <c r="W14">
        <f t="shared" ref="W14:W19" si="5">O78</f>
        <v>4.2968197043609588E-2</v>
      </c>
      <c r="X14">
        <f t="shared" ref="X14:X19" si="6">O94</f>
        <v>-3.0057811864185675E-2</v>
      </c>
      <c r="Y14">
        <f t="shared" ref="Y14:Y19" si="7">O110</f>
        <v>1.9370888627833417E-2</v>
      </c>
    </row>
    <row r="15" spans="1:25" ht="24">
      <c r="B15" s="6">
        <v>2</v>
      </c>
      <c r="C15" s="7" t="s">
        <v>16</v>
      </c>
      <c r="D15" s="7">
        <v>1.72</v>
      </c>
      <c r="E15" s="8">
        <v>20297.927199999998</v>
      </c>
      <c r="F15" s="7"/>
      <c r="G15" s="6">
        <v>2</v>
      </c>
      <c r="H15" s="7" t="s">
        <v>16</v>
      </c>
      <c r="I15" s="7">
        <v>1.72</v>
      </c>
      <c r="J15" s="8">
        <v>20673.3354</v>
      </c>
      <c r="L15" s="7" t="s">
        <v>9</v>
      </c>
      <c r="M15">
        <f t="shared" si="0"/>
        <v>4178.4326000000001</v>
      </c>
      <c r="N15">
        <f t="shared" si="1"/>
        <v>4474.5050999999985</v>
      </c>
      <c r="O15">
        <f t="shared" ref="O15:O18" si="8">(N15-M15)/J23</f>
        <v>1.1773277311823193E-2</v>
      </c>
      <c r="R15" s="7" t="s">
        <v>9</v>
      </c>
      <c r="S15">
        <f t="shared" ref="S15:S17" si="9">O15</f>
        <v>1.1773277311823193E-2</v>
      </c>
      <c r="T15">
        <f t="shared" si="2"/>
        <v>1.2828151015153817E-2</v>
      </c>
      <c r="U15">
        <f t="shared" si="3"/>
        <v>1.5423612070391035E-2</v>
      </c>
      <c r="V15">
        <f t="shared" si="4"/>
        <v>1.5366624594824933E-2</v>
      </c>
      <c r="W15">
        <f t="shared" si="5"/>
        <v>1.6855295470709339E-2</v>
      </c>
      <c r="X15">
        <f t="shared" si="6"/>
        <v>1.5836600062476315E-2</v>
      </c>
      <c r="Y15">
        <f t="shared" si="7"/>
        <v>1.7475445715433486E-2</v>
      </c>
    </row>
    <row r="16" spans="1:25" ht="24">
      <c r="B16" s="6">
        <v>3</v>
      </c>
      <c r="C16" s="7" t="s">
        <v>17</v>
      </c>
      <c r="D16" s="7">
        <v>1.0900000000000001</v>
      </c>
      <c r="E16" s="8">
        <v>12925.6288</v>
      </c>
      <c r="F16" s="7"/>
      <c r="G16" s="6">
        <v>3</v>
      </c>
      <c r="H16" s="7" t="s">
        <v>17</v>
      </c>
      <c r="I16" s="7">
        <v>1.08</v>
      </c>
      <c r="J16" s="8">
        <v>13002.5185</v>
      </c>
      <c r="L16" s="7" t="s">
        <v>10</v>
      </c>
      <c r="M16">
        <f t="shared" si="0"/>
        <v>2771.6993000000002</v>
      </c>
      <c r="N16">
        <f t="shared" si="1"/>
        <v>2890.6481000000003</v>
      </c>
      <c r="O16">
        <f t="shared" si="8"/>
        <v>7.4842731466742514E-3</v>
      </c>
      <c r="R16" s="7" t="s">
        <v>10</v>
      </c>
      <c r="S16">
        <f t="shared" si="9"/>
        <v>7.4842731466742514E-3</v>
      </c>
      <c r="T16">
        <f t="shared" si="2"/>
        <v>9.7213856766658596E-3</v>
      </c>
      <c r="U16">
        <f t="shared" si="3"/>
        <v>9.9605512573066567E-3</v>
      </c>
      <c r="V16">
        <f t="shared" si="4"/>
        <v>1.0847160726072254E-2</v>
      </c>
      <c r="W16">
        <f t="shared" si="5"/>
        <v>1.1837878249875819E-2</v>
      </c>
      <c r="X16">
        <f t="shared" si="6"/>
        <v>1.1181328753889124E-2</v>
      </c>
      <c r="Y16">
        <f t="shared" si="7"/>
        <v>1.1441959560466586E-2</v>
      </c>
    </row>
    <row r="17" spans="2:25" ht="24">
      <c r="B17" s="6">
        <v>4</v>
      </c>
      <c r="C17" s="7" t="s">
        <v>18</v>
      </c>
      <c r="D17" s="7">
        <v>3.02</v>
      </c>
      <c r="E17" s="8">
        <v>35676.786399999997</v>
      </c>
      <c r="F17" s="7"/>
      <c r="G17" s="6">
        <v>4</v>
      </c>
      <c r="H17" s="7" t="s">
        <v>18</v>
      </c>
      <c r="I17" s="7">
        <v>3.02</v>
      </c>
      <c r="J17" s="8">
        <v>36196.816299999999</v>
      </c>
      <c r="L17" s="7" t="s">
        <v>11</v>
      </c>
      <c r="M17">
        <f t="shared" si="0"/>
        <v>6247.8487999999998</v>
      </c>
      <c r="N17">
        <f t="shared" si="1"/>
        <v>6556.5716000000029</v>
      </c>
      <c r="O17">
        <f t="shared" si="8"/>
        <v>7.2210137059103841E-3</v>
      </c>
      <c r="R17" s="7" t="s">
        <v>11</v>
      </c>
      <c r="S17">
        <f t="shared" si="9"/>
        <v>7.2210137059103841E-3</v>
      </c>
      <c r="T17">
        <f t="shared" si="2"/>
        <v>1.0646479750411003E-2</v>
      </c>
      <c r="U17">
        <f t="shared" si="3"/>
        <v>9.8169461519956383E-3</v>
      </c>
      <c r="V17">
        <f t="shared" si="4"/>
        <v>1.0938253022465337E-2</v>
      </c>
      <c r="W17">
        <f t="shared" si="5"/>
        <v>1.1427444518560183E-2</v>
      </c>
      <c r="X17">
        <f t="shared" si="6"/>
        <v>1.0898643349142241E-2</v>
      </c>
      <c r="Y17">
        <f t="shared" si="7"/>
        <v>9.930365157060141E-3</v>
      </c>
    </row>
    <row r="18" spans="2:25" ht="24">
      <c r="B18" s="6">
        <v>5</v>
      </c>
      <c r="C18" s="7" t="s">
        <v>19</v>
      </c>
      <c r="D18" s="7">
        <v>0.19</v>
      </c>
      <c r="E18" s="8">
        <v>2205.1803</v>
      </c>
      <c r="F18" s="7"/>
      <c r="G18" s="6">
        <v>5</v>
      </c>
      <c r="H18" s="7" t="s">
        <v>19</v>
      </c>
      <c r="I18" s="7">
        <v>0.16</v>
      </c>
      <c r="J18" s="8">
        <v>1916.4268</v>
      </c>
      <c r="L18" s="7" t="s">
        <v>12</v>
      </c>
      <c r="M18">
        <f t="shared" si="0"/>
        <v>531.17470000000003</v>
      </c>
      <c r="N18">
        <f t="shared" si="1"/>
        <v>507.17470000000026</v>
      </c>
      <c r="O18">
        <f t="shared" si="8"/>
        <v>-9.9026180665426101E-3</v>
      </c>
      <c r="R18" s="7" t="s">
        <v>12</v>
      </c>
      <c r="S18">
        <f>O18</f>
        <v>-9.9026180665426101E-3</v>
      </c>
      <c r="T18">
        <f t="shared" si="2"/>
        <v>-1.6866273810987528E-2</v>
      </c>
      <c r="U18">
        <f t="shared" si="3"/>
        <v>-3.3616048504973531E-2</v>
      </c>
      <c r="V18">
        <f t="shared" si="4"/>
        <v>-2.1501515188895159E-2</v>
      </c>
      <c r="W18">
        <f t="shared" si="5"/>
        <v>-2.2729144626745499E-2</v>
      </c>
      <c r="X18">
        <f t="shared" si="6"/>
        <v>-3.2712359185050811E-2</v>
      </c>
      <c r="Y18">
        <f t="shared" si="7"/>
        <v>-3.9785268723200928E-2</v>
      </c>
    </row>
    <row r="19" spans="2:25" ht="24">
      <c r="B19" s="9">
        <v>6</v>
      </c>
      <c r="C19" s="10" t="s">
        <v>20</v>
      </c>
      <c r="D19" s="10">
        <v>8.91</v>
      </c>
      <c r="E19" s="11">
        <v>105211.98669999999</v>
      </c>
      <c r="F19" s="7"/>
      <c r="G19" s="9">
        <v>6</v>
      </c>
      <c r="H19" s="10" t="s">
        <v>20</v>
      </c>
      <c r="I19" s="10">
        <v>8.9499999999999993</v>
      </c>
      <c r="J19" s="11">
        <v>107299.8939</v>
      </c>
      <c r="L19" s="10" t="s">
        <v>13</v>
      </c>
      <c r="M19">
        <f t="shared" si="0"/>
        <v>20005.097700000013</v>
      </c>
      <c r="N19">
        <f>(J27-J19)</f>
        <v>21004.072899999999</v>
      </c>
      <c r="O19">
        <f>(N19-M19)/J27</f>
        <v>7.7860040099710015E-3</v>
      </c>
      <c r="R19" s="10" t="s">
        <v>13</v>
      </c>
      <c r="S19">
        <f>O19</f>
        <v>7.7860040099710015E-3</v>
      </c>
      <c r="T19">
        <f t="shared" si="2"/>
        <v>1.198014546178784E-2</v>
      </c>
      <c r="U19">
        <f t="shared" si="3"/>
        <v>1.2344289378834073E-2</v>
      </c>
      <c r="V19">
        <f t="shared" si="4"/>
        <v>1.3597324756333932E-2</v>
      </c>
      <c r="W19">
        <f t="shared" si="5"/>
        <v>1.4168558069158833E-2</v>
      </c>
      <c r="X19">
        <f t="shared" si="6"/>
        <v>1.3981351687780549E-2</v>
      </c>
      <c r="Y19">
        <f t="shared" si="7"/>
        <v>1.3596083358869474E-2</v>
      </c>
    </row>
    <row r="20" spans="2:25">
      <c r="B20">
        <v>0.25</v>
      </c>
      <c r="C20" t="s">
        <v>14</v>
      </c>
      <c r="D20" t="s">
        <v>2</v>
      </c>
      <c r="G20">
        <v>0.25</v>
      </c>
      <c r="H20" t="s">
        <v>14</v>
      </c>
      <c r="I20" t="s">
        <v>3</v>
      </c>
    </row>
    <row r="21" spans="2:25">
      <c r="B21" s="2"/>
      <c r="C21" s="3" t="s">
        <v>4</v>
      </c>
      <c r="D21" s="3" t="s">
        <v>5</v>
      </c>
      <c r="E21" s="4" t="s">
        <v>6</v>
      </c>
      <c r="G21" s="2"/>
      <c r="H21" s="3" t="s">
        <v>4</v>
      </c>
      <c r="I21" s="3" t="s">
        <v>5</v>
      </c>
      <c r="J21" s="4" t="s">
        <v>6</v>
      </c>
    </row>
    <row r="22" spans="2:25" ht="24">
      <c r="B22" s="6">
        <v>1</v>
      </c>
      <c r="C22" s="7" t="s">
        <v>15</v>
      </c>
      <c r="D22" s="7">
        <v>7.0000000000000007E-2</v>
      </c>
      <c r="E22" s="8">
        <v>938.87710000000004</v>
      </c>
      <c r="G22" s="6">
        <v>1</v>
      </c>
      <c r="H22" s="7" t="s">
        <v>15</v>
      </c>
      <c r="I22" s="7">
        <v>7.0000000000000007E-2</v>
      </c>
      <c r="J22" s="8">
        <v>950.74630000000002</v>
      </c>
    </row>
    <row r="23" spans="2:25" ht="24">
      <c r="B23" s="6">
        <v>2</v>
      </c>
      <c r="C23" s="7" t="s">
        <v>16</v>
      </c>
      <c r="D23" s="7">
        <v>1.74</v>
      </c>
      <c r="E23" s="8">
        <v>24476.359799999998</v>
      </c>
      <c r="G23" s="6">
        <v>2</v>
      </c>
      <c r="H23" s="7" t="s">
        <v>16</v>
      </c>
      <c r="I23" s="7">
        <v>1.75</v>
      </c>
      <c r="J23" s="8">
        <v>25147.840499999998</v>
      </c>
    </row>
    <row r="24" spans="2:25" ht="24">
      <c r="B24" s="6">
        <v>3</v>
      </c>
      <c r="C24" s="7" t="s">
        <v>17</v>
      </c>
      <c r="D24" s="7">
        <v>1.1200000000000001</v>
      </c>
      <c r="E24" s="8">
        <v>15697.328100000001</v>
      </c>
      <c r="G24" s="6">
        <v>3</v>
      </c>
      <c r="H24" s="7" t="s">
        <v>17</v>
      </c>
      <c r="I24" s="7">
        <v>1.1100000000000001</v>
      </c>
      <c r="J24" s="8">
        <v>15893.1666</v>
      </c>
    </row>
    <row r="25" spans="2:25" ht="24">
      <c r="B25" s="6">
        <v>4</v>
      </c>
      <c r="C25" s="7" t="s">
        <v>18</v>
      </c>
      <c r="D25" s="7">
        <v>2.98</v>
      </c>
      <c r="E25" s="8">
        <v>41924.635199999997</v>
      </c>
      <c r="G25" s="6">
        <v>4</v>
      </c>
      <c r="H25" s="7" t="s">
        <v>18</v>
      </c>
      <c r="I25" s="7">
        <v>2.98</v>
      </c>
      <c r="J25" s="8">
        <v>42753.387900000002</v>
      </c>
    </row>
    <row r="26" spans="2:25" ht="24">
      <c r="B26" s="6">
        <v>5</v>
      </c>
      <c r="C26" s="7" t="s">
        <v>19</v>
      </c>
      <c r="D26" s="7">
        <v>0.19</v>
      </c>
      <c r="E26" s="8">
        <v>2736.355</v>
      </c>
      <c r="G26" s="6">
        <v>5</v>
      </c>
      <c r="H26" s="7" t="s">
        <v>19</v>
      </c>
      <c r="I26" s="7">
        <v>0.17</v>
      </c>
      <c r="J26" s="8">
        <v>2423.6015000000002</v>
      </c>
    </row>
    <row r="27" spans="2:25" ht="24">
      <c r="B27" s="9">
        <v>6</v>
      </c>
      <c r="C27" s="10" t="s">
        <v>20</v>
      </c>
      <c r="D27" s="10">
        <v>8.9</v>
      </c>
      <c r="E27" s="11">
        <v>125217.08440000001</v>
      </c>
      <c r="G27" s="9">
        <v>6</v>
      </c>
      <c r="H27" s="10" t="s">
        <v>20</v>
      </c>
      <c r="I27" s="10">
        <v>8.93</v>
      </c>
      <c r="J27" s="11">
        <v>128303.96679999999</v>
      </c>
    </row>
    <row r="28" spans="2:25">
      <c r="B28">
        <v>0.5</v>
      </c>
      <c r="C28" t="s">
        <v>1</v>
      </c>
      <c r="D28" t="s">
        <v>2</v>
      </c>
      <c r="G28">
        <v>0.5</v>
      </c>
      <c r="H28" t="s">
        <v>1</v>
      </c>
      <c r="I28" t="s">
        <v>3</v>
      </c>
    </row>
    <row r="29" spans="2:25">
      <c r="B29" s="2"/>
      <c r="C29" s="3" t="s">
        <v>4</v>
      </c>
      <c r="D29" s="3" t="s">
        <v>5</v>
      </c>
      <c r="E29" s="4" t="s">
        <v>6</v>
      </c>
      <c r="G29" s="2"/>
      <c r="H29" s="3" t="s">
        <v>4</v>
      </c>
      <c r="I29" s="3" t="s">
        <v>5</v>
      </c>
      <c r="J29" s="4" t="s">
        <v>6</v>
      </c>
      <c r="L29" s="3" t="s">
        <v>4</v>
      </c>
      <c r="M29" t="s">
        <v>2</v>
      </c>
      <c r="N29" t="s">
        <v>3</v>
      </c>
      <c r="O29" t="s">
        <v>7</v>
      </c>
    </row>
    <row r="30" spans="2:25" ht="24">
      <c r="B30" s="6">
        <v>1</v>
      </c>
      <c r="C30" s="7" t="s">
        <v>15</v>
      </c>
      <c r="D30" s="7">
        <v>7.0000000000000007E-2</v>
      </c>
      <c r="E30" s="8">
        <v>692.55409999999995</v>
      </c>
      <c r="G30" s="6">
        <v>1</v>
      </c>
      <c r="H30" s="7" t="s">
        <v>15</v>
      </c>
      <c r="I30" s="7">
        <v>7.0000000000000007E-2</v>
      </c>
      <c r="J30" s="8">
        <v>692.34559999999999</v>
      </c>
      <c r="L30" s="7" t="s">
        <v>8</v>
      </c>
      <c r="M30">
        <f t="shared" ref="M30:M35" si="10">(E38-E30)</f>
        <v>256.4171</v>
      </c>
      <c r="N30">
        <f t="shared" ref="N30:N35" si="11">(J38-J30)</f>
        <v>212.53430000000003</v>
      </c>
      <c r="O30">
        <f t="shared" ref="O30:O35" si="12">(N30-M30)/J38</f>
        <v>-4.849571749797954E-2</v>
      </c>
    </row>
    <row r="31" spans="2:25" ht="24">
      <c r="B31" s="6">
        <v>2</v>
      </c>
      <c r="C31" s="7" t="s">
        <v>16</v>
      </c>
      <c r="D31" s="7">
        <v>1.67</v>
      </c>
      <c r="E31" s="8">
        <v>17234.398099999999</v>
      </c>
      <c r="G31" s="6">
        <v>2</v>
      </c>
      <c r="H31" s="7" t="s">
        <v>16</v>
      </c>
      <c r="I31" s="7">
        <v>1.68</v>
      </c>
      <c r="J31" s="8">
        <v>17525.3891</v>
      </c>
      <c r="L31" s="7" t="s">
        <v>9</v>
      </c>
      <c r="M31">
        <f t="shared" si="10"/>
        <v>7142.6738000000005</v>
      </c>
      <c r="N31">
        <f t="shared" si="11"/>
        <v>7463.2315999999992</v>
      </c>
      <c r="O31">
        <f t="shared" si="12"/>
        <v>1.2828151015153817E-2</v>
      </c>
    </row>
    <row r="32" spans="2:25" ht="24">
      <c r="B32" s="6">
        <v>3</v>
      </c>
      <c r="C32" s="7" t="s">
        <v>17</v>
      </c>
      <c r="D32" s="7">
        <v>1.0900000000000001</v>
      </c>
      <c r="E32" s="8">
        <v>11251.8125</v>
      </c>
      <c r="G32" s="6">
        <v>3</v>
      </c>
      <c r="H32" s="7" t="s">
        <v>17</v>
      </c>
      <c r="I32" s="7">
        <v>1.08</v>
      </c>
      <c r="J32" s="8">
        <v>11274.5736</v>
      </c>
      <c r="L32" s="7" t="s">
        <v>10</v>
      </c>
      <c r="M32">
        <f t="shared" si="10"/>
        <v>4548.8315000000002</v>
      </c>
      <c r="N32">
        <f t="shared" si="11"/>
        <v>4704.1669999999995</v>
      </c>
      <c r="O32">
        <f t="shared" si="12"/>
        <v>9.7213856766658596E-3</v>
      </c>
    </row>
    <row r="33" spans="2:15" ht="24">
      <c r="B33" s="6">
        <v>4</v>
      </c>
      <c r="C33" s="7" t="s">
        <v>18</v>
      </c>
      <c r="D33" s="7">
        <v>3.04</v>
      </c>
      <c r="E33" s="8">
        <v>31344.9506</v>
      </c>
      <c r="G33" s="6">
        <v>4</v>
      </c>
      <c r="H33" s="7" t="s">
        <v>18</v>
      </c>
      <c r="I33" s="7">
        <v>3.04</v>
      </c>
      <c r="J33" s="8">
        <v>31712.768599999999</v>
      </c>
      <c r="L33" s="7" t="s">
        <v>11</v>
      </c>
      <c r="M33">
        <f t="shared" si="10"/>
        <v>10700.213999999996</v>
      </c>
      <c r="N33">
        <f t="shared" si="11"/>
        <v>11156.622100000004</v>
      </c>
      <c r="O33">
        <f t="shared" si="12"/>
        <v>1.0646479750411003E-2</v>
      </c>
    </row>
    <row r="34" spans="2:15" ht="24">
      <c r="B34" s="6">
        <v>5</v>
      </c>
      <c r="C34" s="7" t="s">
        <v>19</v>
      </c>
      <c r="D34" s="7">
        <v>0.19</v>
      </c>
      <c r="E34" s="8">
        <v>1959.6264000000001</v>
      </c>
      <c r="G34" s="6">
        <v>5</v>
      </c>
      <c r="H34" s="7" t="s">
        <v>19</v>
      </c>
      <c r="I34" s="7">
        <v>0.16</v>
      </c>
      <c r="J34" s="8">
        <v>1683.7534000000001</v>
      </c>
      <c r="L34" s="7" t="s">
        <v>12</v>
      </c>
      <c r="M34">
        <f t="shared" si="10"/>
        <v>775.81</v>
      </c>
      <c r="N34">
        <f t="shared" si="11"/>
        <v>735.01440000000002</v>
      </c>
      <c r="O34">
        <f t="shared" si="12"/>
        <v>-1.6866273810987528E-2</v>
      </c>
    </row>
    <row r="35" spans="2:15" ht="24">
      <c r="B35" s="9">
        <v>6</v>
      </c>
      <c r="C35" s="10" t="s">
        <v>20</v>
      </c>
      <c r="D35" s="10">
        <v>8.93</v>
      </c>
      <c r="E35" s="11">
        <v>91930.597999999998</v>
      </c>
      <c r="G35" s="9">
        <v>6</v>
      </c>
      <c r="H35" s="10" t="s">
        <v>20</v>
      </c>
      <c r="I35" s="10">
        <v>8.9700000000000006</v>
      </c>
      <c r="J35" s="11">
        <v>93447.552599999995</v>
      </c>
      <c r="L35" s="10" t="s">
        <v>13</v>
      </c>
      <c r="M35">
        <f t="shared" si="10"/>
        <v>33789.732300000003</v>
      </c>
      <c r="N35">
        <f t="shared" si="11"/>
        <v>35332.536500000002</v>
      </c>
      <c r="O35">
        <f t="shared" si="12"/>
        <v>1.198014546178784E-2</v>
      </c>
    </row>
    <row r="36" spans="2:15">
      <c r="B36">
        <v>0.5</v>
      </c>
      <c r="C36" t="s">
        <v>14</v>
      </c>
      <c r="D36" t="s">
        <v>2</v>
      </c>
      <c r="G36">
        <v>0.5</v>
      </c>
      <c r="H36" t="s">
        <v>14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</row>
    <row r="38" spans="2:15" ht="24">
      <c r="B38" s="6">
        <v>1</v>
      </c>
      <c r="C38" s="7" t="s">
        <v>15</v>
      </c>
      <c r="D38" s="7">
        <v>7.0000000000000007E-2</v>
      </c>
      <c r="E38" s="8">
        <v>948.97119999999995</v>
      </c>
      <c r="G38" s="6">
        <v>1</v>
      </c>
      <c r="H38" s="7" t="s">
        <v>15</v>
      </c>
      <c r="I38" s="7">
        <v>0.06</v>
      </c>
      <c r="J38" s="8">
        <v>904.87990000000002</v>
      </c>
    </row>
    <row r="39" spans="2:15" ht="24">
      <c r="B39" s="6">
        <v>2</v>
      </c>
      <c r="C39" s="7" t="s">
        <v>16</v>
      </c>
      <c r="D39" s="7">
        <v>1.73</v>
      </c>
      <c r="E39" s="8">
        <v>24377.071899999999</v>
      </c>
      <c r="G39" s="6">
        <v>2</v>
      </c>
      <c r="H39" s="7" t="s">
        <v>16</v>
      </c>
      <c r="I39" s="7">
        <v>1.74</v>
      </c>
      <c r="J39" s="8">
        <v>24988.620699999999</v>
      </c>
    </row>
    <row r="40" spans="2:15" ht="24">
      <c r="B40" s="6">
        <v>3</v>
      </c>
      <c r="C40" s="7" t="s">
        <v>17</v>
      </c>
      <c r="D40" s="7">
        <v>1.1200000000000001</v>
      </c>
      <c r="E40" s="8">
        <v>15800.644</v>
      </c>
      <c r="G40" s="6">
        <v>3</v>
      </c>
      <c r="H40" s="7" t="s">
        <v>17</v>
      </c>
      <c r="I40" s="7">
        <v>1.1100000000000001</v>
      </c>
      <c r="J40" s="8">
        <v>15978.740599999999</v>
      </c>
    </row>
    <row r="41" spans="2:15" ht="24">
      <c r="B41" s="6">
        <v>4</v>
      </c>
      <c r="C41" s="7" t="s">
        <v>18</v>
      </c>
      <c r="D41" s="7">
        <v>2.98</v>
      </c>
      <c r="E41" s="8">
        <v>42045.164599999996</v>
      </c>
      <c r="G41" s="6">
        <v>4</v>
      </c>
      <c r="H41" s="7" t="s">
        <v>18</v>
      </c>
      <c r="I41" s="7">
        <v>2.98</v>
      </c>
      <c r="J41" s="8">
        <v>42869.390700000004</v>
      </c>
    </row>
    <row r="42" spans="2:15" ht="24">
      <c r="B42" s="6">
        <v>5</v>
      </c>
      <c r="C42" s="7" t="s">
        <v>19</v>
      </c>
      <c r="D42" s="7">
        <v>0.19</v>
      </c>
      <c r="E42" s="8">
        <v>2735.4364</v>
      </c>
      <c r="G42" s="6">
        <v>5</v>
      </c>
      <c r="H42" s="7" t="s">
        <v>19</v>
      </c>
      <c r="I42" s="7">
        <v>0.17</v>
      </c>
      <c r="J42" s="8">
        <v>2418.7678000000001</v>
      </c>
    </row>
    <row r="43" spans="2:15" ht="24">
      <c r="B43" s="9">
        <v>6</v>
      </c>
      <c r="C43" s="10" t="s">
        <v>20</v>
      </c>
      <c r="D43" s="10">
        <v>8.91</v>
      </c>
      <c r="E43" s="11">
        <v>125720.3303</v>
      </c>
      <c r="G43" s="9">
        <v>6</v>
      </c>
      <c r="H43" s="10" t="s">
        <v>20</v>
      </c>
      <c r="I43" s="10">
        <v>8.9499999999999993</v>
      </c>
      <c r="J43" s="11">
        <v>128780.0891</v>
      </c>
    </row>
    <row r="44" spans="2:15">
      <c r="B44">
        <v>0.75</v>
      </c>
      <c r="C44" t="s">
        <v>1</v>
      </c>
      <c r="D44" t="s">
        <v>2</v>
      </c>
      <c r="G44">
        <v>0.75</v>
      </c>
      <c r="H44" t="s">
        <v>1</v>
      </c>
      <c r="I44" t="s">
        <v>3</v>
      </c>
    </row>
    <row r="45" spans="2:15">
      <c r="B45" s="2"/>
      <c r="C45" s="3" t="s">
        <v>4</v>
      </c>
      <c r="D45" s="3" t="s">
        <v>5</v>
      </c>
      <c r="E45" s="4" t="s">
        <v>6</v>
      </c>
      <c r="G45" s="2"/>
      <c r="H45" s="3" t="s">
        <v>4</v>
      </c>
      <c r="I45" s="3" t="s">
        <v>5</v>
      </c>
      <c r="J45" s="4" t="s">
        <v>6</v>
      </c>
      <c r="L45" s="3" t="s">
        <v>4</v>
      </c>
      <c r="M45" t="s">
        <v>2</v>
      </c>
      <c r="N45" t="s">
        <v>3</v>
      </c>
      <c r="O45" t="s">
        <v>7</v>
      </c>
    </row>
    <row r="46" spans="2:15" ht="24">
      <c r="B46" s="6">
        <v>1</v>
      </c>
      <c r="C46" s="7" t="s">
        <v>15</v>
      </c>
      <c r="D46" s="7">
        <v>0.05</v>
      </c>
      <c r="E46" s="8">
        <v>661.81650000000002</v>
      </c>
      <c r="G46" s="6">
        <v>1</v>
      </c>
      <c r="H46" s="7" t="s">
        <v>15</v>
      </c>
      <c r="I46" s="7">
        <v>7.0000000000000007E-2</v>
      </c>
      <c r="J46" s="8">
        <v>653.51689999999996</v>
      </c>
      <c r="L46" s="7" t="s">
        <v>8</v>
      </c>
      <c r="M46">
        <f t="shared" ref="M46:M51" si="13">(E54-E46)</f>
        <v>286.10810000000004</v>
      </c>
      <c r="N46">
        <f t="shared" ref="N46:N51" si="14">(J54-J46)</f>
        <v>269.23329999999999</v>
      </c>
      <c r="O46">
        <f t="shared" ref="O46:O51" si="15">(N46-M46)/J54</f>
        <v>-1.8287506196151517E-2</v>
      </c>
    </row>
    <row r="47" spans="2:15" ht="24">
      <c r="B47" s="6">
        <v>2</v>
      </c>
      <c r="C47" s="7" t="s">
        <v>16</v>
      </c>
      <c r="D47" s="7">
        <v>1.1000000000000001</v>
      </c>
      <c r="E47" s="8">
        <v>15577.949500000001</v>
      </c>
      <c r="G47" s="6">
        <v>2</v>
      </c>
      <c r="H47" s="7" t="s">
        <v>16</v>
      </c>
      <c r="I47" s="7">
        <v>1.65</v>
      </c>
      <c r="J47" s="8">
        <v>15786.806500000001</v>
      </c>
      <c r="L47" s="7" t="s">
        <v>9</v>
      </c>
      <c r="M47">
        <f t="shared" si="13"/>
        <v>8712.0797000000002</v>
      </c>
      <c r="N47">
        <f t="shared" si="14"/>
        <v>9095.8602999999985</v>
      </c>
      <c r="O47">
        <f t="shared" si="15"/>
        <v>1.5423612070391035E-2</v>
      </c>
    </row>
    <row r="48" spans="2:15" ht="24">
      <c r="B48" s="6">
        <v>3</v>
      </c>
      <c r="C48" s="7" t="s">
        <v>17</v>
      </c>
      <c r="D48" s="7">
        <v>0.73</v>
      </c>
      <c r="E48" s="8">
        <v>10356.2246</v>
      </c>
      <c r="G48" s="6">
        <v>3</v>
      </c>
      <c r="H48" s="7" t="s">
        <v>17</v>
      </c>
      <c r="I48" s="7">
        <v>1.08</v>
      </c>
      <c r="J48" s="8">
        <v>10348.3277</v>
      </c>
      <c r="L48" s="7" t="s">
        <v>10</v>
      </c>
      <c r="M48">
        <f t="shared" si="13"/>
        <v>5481.2386999999999</v>
      </c>
      <c r="N48">
        <f t="shared" si="14"/>
        <v>5640.4961999999996</v>
      </c>
      <c r="O48">
        <f t="shared" si="15"/>
        <v>9.9605512573066567E-3</v>
      </c>
    </row>
    <row r="49" spans="2:15" ht="24">
      <c r="B49" s="6">
        <v>4</v>
      </c>
      <c r="C49" s="7" t="s">
        <v>18</v>
      </c>
      <c r="D49" s="7">
        <v>2.04</v>
      </c>
      <c r="E49" s="8">
        <v>28966.368999999999</v>
      </c>
      <c r="G49" s="6">
        <v>4</v>
      </c>
      <c r="H49" s="7" t="s">
        <v>18</v>
      </c>
      <c r="I49" s="7">
        <v>3.06</v>
      </c>
      <c r="J49" s="8">
        <v>29303.372500000001</v>
      </c>
      <c r="L49" s="7" t="s">
        <v>11</v>
      </c>
      <c r="M49">
        <f t="shared" si="13"/>
        <v>13120.1976</v>
      </c>
      <c r="N49">
        <f t="shared" si="14"/>
        <v>13540.7965</v>
      </c>
      <c r="O49">
        <f t="shared" si="15"/>
        <v>9.8169461519956383E-3</v>
      </c>
    </row>
    <row r="50" spans="2:15" ht="24">
      <c r="B50" s="6">
        <v>5</v>
      </c>
      <c r="C50" s="7" t="s">
        <v>19</v>
      </c>
      <c r="D50" s="7">
        <v>0.13</v>
      </c>
      <c r="E50" s="8">
        <v>1813.9271000000001</v>
      </c>
      <c r="G50" s="6">
        <v>5</v>
      </c>
      <c r="H50" s="7" t="s">
        <v>19</v>
      </c>
      <c r="I50" s="7">
        <v>0.16</v>
      </c>
      <c r="J50" s="8">
        <v>1563.1611</v>
      </c>
      <c r="L50" s="7" t="s">
        <v>12</v>
      </c>
      <c r="M50">
        <f t="shared" si="13"/>
        <v>924.01389999999969</v>
      </c>
      <c r="N50">
        <f t="shared" si="14"/>
        <v>843.12409999999977</v>
      </c>
      <c r="O50">
        <f t="shared" si="15"/>
        <v>-3.3616048504973531E-2</v>
      </c>
    </row>
    <row r="51" spans="2:15" ht="24">
      <c r="B51" s="9">
        <v>6</v>
      </c>
      <c r="C51" s="10" t="s">
        <v>20</v>
      </c>
      <c r="D51" s="10">
        <v>5.96</v>
      </c>
      <c r="E51" s="11">
        <v>84697.793799999999</v>
      </c>
      <c r="G51" s="9">
        <v>6</v>
      </c>
      <c r="H51" s="10" t="s">
        <v>20</v>
      </c>
      <c r="I51" s="10">
        <v>8.98</v>
      </c>
      <c r="J51" s="11">
        <v>86028.378500000006</v>
      </c>
      <c r="L51" s="10" t="s">
        <v>13</v>
      </c>
      <c r="M51">
        <f t="shared" si="13"/>
        <v>41219.683600000004</v>
      </c>
      <c r="N51">
        <f t="shared" si="14"/>
        <v>42810.103099999993</v>
      </c>
      <c r="O51">
        <f t="shared" si="15"/>
        <v>1.2344289378834073E-2</v>
      </c>
    </row>
    <row r="52" spans="2:15">
      <c r="B52">
        <v>0.75</v>
      </c>
      <c r="C52" t="s">
        <v>14</v>
      </c>
      <c r="D52" t="s">
        <v>2</v>
      </c>
      <c r="G52">
        <v>0.75</v>
      </c>
      <c r="H52" t="s">
        <v>14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</row>
    <row r="54" spans="2:15" ht="24">
      <c r="B54" s="6">
        <v>1</v>
      </c>
      <c r="C54" s="7" t="s">
        <v>15</v>
      </c>
      <c r="D54" s="7">
        <v>7.0000000000000007E-2</v>
      </c>
      <c r="E54" s="8">
        <v>947.92460000000005</v>
      </c>
      <c r="G54" s="6">
        <v>1</v>
      </c>
      <c r="H54" s="7" t="s">
        <v>15</v>
      </c>
      <c r="I54" s="7">
        <v>0.06</v>
      </c>
      <c r="J54" s="8">
        <v>922.75019999999995</v>
      </c>
    </row>
    <row r="55" spans="2:15" ht="24">
      <c r="B55" s="6">
        <v>2</v>
      </c>
      <c r="C55" s="7" t="s">
        <v>16</v>
      </c>
      <c r="D55" s="7">
        <v>1.72</v>
      </c>
      <c r="E55" s="8">
        <v>24290.029200000001</v>
      </c>
      <c r="G55" s="6">
        <v>2</v>
      </c>
      <c r="H55" s="7" t="s">
        <v>16</v>
      </c>
      <c r="I55" s="7">
        <v>1.73</v>
      </c>
      <c r="J55" s="8">
        <v>24882.666799999999</v>
      </c>
    </row>
    <row r="56" spans="2:15" ht="24">
      <c r="B56" s="6">
        <v>3</v>
      </c>
      <c r="C56" s="7" t="s">
        <v>17</v>
      </c>
      <c r="D56" s="7">
        <v>1.1200000000000001</v>
      </c>
      <c r="E56" s="8">
        <v>15837.463299999999</v>
      </c>
      <c r="G56" s="6">
        <v>3</v>
      </c>
      <c r="H56" s="7" t="s">
        <v>17</v>
      </c>
      <c r="I56" s="7">
        <v>1.1100000000000001</v>
      </c>
      <c r="J56" s="8">
        <v>15988.823899999999</v>
      </c>
    </row>
    <row r="57" spans="2:15" ht="24">
      <c r="B57" s="6">
        <v>4</v>
      </c>
      <c r="C57" s="7" t="s">
        <v>18</v>
      </c>
      <c r="D57" s="7">
        <v>2.98</v>
      </c>
      <c r="E57" s="8">
        <v>42086.566599999998</v>
      </c>
      <c r="G57" s="6">
        <v>4</v>
      </c>
      <c r="H57" s="7" t="s">
        <v>18</v>
      </c>
      <c r="I57" s="7">
        <v>2.98</v>
      </c>
      <c r="J57" s="8">
        <v>42844.169000000002</v>
      </c>
    </row>
    <row r="58" spans="2:15" ht="24">
      <c r="B58" s="6">
        <v>5</v>
      </c>
      <c r="C58" s="7" t="s">
        <v>19</v>
      </c>
      <c r="D58" s="7">
        <v>0.19</v>
      </c>
      <c r="E58" s="8">
        <v>2737.9409999999998</v>
      </c>
      <c r="G58" s="6">
        <v>5</v>
      </c>
      <c r="H58" s="7" t="s">
        <v>19</v>
      </c>
      <c r="I58" s="7">
        <v>0.17</v>
      </c>
      <c r="J58" s="8">
        <v>2406.2851999999998</v>
      </c>
    </row>
    <row r="59" spans="2:15" ht="24">
      <c r="B59" s="9">
        <v>6</v>
      </c>
      <c r="C59" s="10" t="s">
        <v>20</v>
      </c>
      <c r="D59" s="10">
        <v>8.92</v>
      </c>
      <c r="E59" s="11">
        <v>125917.4774</v>
      </c>
      <c r="G59" s="9">
        <v>6</v>
      </c>
      <c r="H59" s="10" t="s">
        <v>20</v>
      </c>
      <c r="I59" s="10">
        <v>8.9499999999999993</v>
      </c>
      <c r="J59" s="11">
        <v>128838.4816</v>
      </c>
    </row>
    <row r="60" spans="2:15">
      <c r="B60">
        <v>1</v>
      </c>
      <c r="C60" t="s">
        <v>1</v>
      </c>
      <c r="D60" t="s">
        <v>2</v>
      </c>
      <c r="G60">
        <v>1</v>
      </c>
      <c r="H60" t="s">
        <v>1</v>
      </c>
      <c r="I60" t="s">
        <v>3</v>
      </c>
    </row>
    <row r="61" spans="2:15">
      <c r="B61" s="2"/>
      <c r="C61" s="3" t="s">
        <v>4</v>
      </c>
      <c r="D61" s="3" t="s">
        <v>5</v>
      </c>
      <c r="E61" s="4" t="s">
        <v>6</v>
      </c>
      <c r="G61" s="2"/>
      <c r="H61" s="3" t="s">
        <v>4</v>
      </c>
      <c r="I61" s="3" t="s">
        <v>5</v>
      </c>
      <c r="J61" s="4" t="s">
        <v>6</v>
      </c>
      <c r="L61" s="3" t="s">
        <v>4</v>
      </c>
      <c r="M61" t="s">
        <v>2</v>
      </c>
      <c r="N61" t="s">
        <v>3</v>
      </c>
      <c r="O61" t="s">
        <v>7</v>
      </c>
    </row>
    <row r="62" spans="2:15" ht="24">
      <c r="B62" s="6">
        <v>1</v>
      </c>
      <c r="C62" s="7" t="s">
        <v>15</v>
      </c>
      <c r="D62" s="7">
        <v>0.05</v>
      </c>
      <c r="E62" s="8">
        <v>647.7124</v>
      </c>
      <c r="G62" s="6">
        <v>1</v>
      </c>
      <c r="H62" s="7" t="s">
        <v>15</v>
      </c>
      <c r="I62" s="7">
        <v>0.05</v>
      </c>
      <c r="J62" s="8">
        <v>634.26260000000002</v>
      </c>
      <c r="L62" s="7" t="s">
        <v>8</v>
      </c>
      <c r="M62">
        <f t="shared" ref="M62:M67" si="16">(E70-E62)</f>
        <v>293.80610000000001</v>
      </c>
      <c r="N62">
        <f t="shared" ref="N62:N67" si="17">(J70-J62)</f>
        <v>277.79589999999996</v>
      </c>
      <c r="O62">
        <f t="shared" ref="O62:O67" si="18">(N62-M62)/J70</f>
        <v>-1.7553917868206977E-2</v>
      </c>
    </row>
    <row r="63" spans="2:15" ht="24">
      <c r="B63" s="6">
        <v>2</v>
      </c>
      <c r="C63" s="7" t="s">
        <v>16</v>
      </c>
      <c r="D63" s="7">
        <v>1.08</v>
      </c>
      <c r="E63" s="8">
        <v>14653.135</v>
      </c>
      <c r="G63" s="6">
        <v>2</v>
      </c>
      <c r="H63" s="7" t="s">
        <v>16</v>
      </c>
      <c r="I63" s="7">
        <v>1.08</v>
      </c>
      <c r="J63" s="8">
        <v>14806.5419</v>
      </c>
      <c r="L63" s="7" t="s">
        <v>9</v>
      </c>
      <c r="M63">
        <f t="shared" si="16"/>
        <v>9598.5965000000015</v>
      </c>
      <c r="N63">
        <f t="shared" si="17"/>
        <v>9979.4739000000009</v>
      </c>
      <c r="O63">
        <f t="shared" si="18"/>
        <v>1.5366624594824933E-2</v>
      </c>
    </row>
    <row r="64" spans="2:15" ht="24">
      <c r="B64" s="6">
        <v>3</v>
      </c>
      <c r="C64" s="7" t="s">
        <v>17</v>
      </c>
      <c r="D64" s="7">
        <v>0.73</v>
      </c>
      <c r="E64" s="8">
        <v>9860.5130000000008</v>
      </c>
      <c r="G64" s="6">
        <v>3</v>
      </c>
      <c r="H64" s="7" t="s">
        <v>17</v>
      </c>
      <c r="I64" s="7">
        <v>0.72</v>
      </c>
      <c r="J64" s="8">
        <v>9820.8052000000007</v>
      </c>
      <c r="L64" s="7" t="s">
        <v>10</v>
      </c>
      <c r="M64">
        <f t="shared" si="16"/>
        <v>6003.2353999999996</v>
      </c>
      <c r="N64">
        <f t="shared" si="17"/>
        <v>6176.7635999999984</v>
      </c>
      <c r="O64">
        <f t="shared" si="18"/>
        <v>1.0847160726072254E-2</v>
      </c>
    </row>
    <row r="65" spans="2:15" ht="24">
      <c r="B65" s="6">
        <v>4</v>
      </c>
      <c r="C65" s="7" t="s">
        <v>18</v>
      </c>
      <c r="D65" s="7">
        <v>2.04</v>
      </c>
      <c r="E65" s="8">
        <v>27648.811000000002</v>
      </c>
      <c r="G65" s="6">
        <v>4</v>
      </c>
      <c r="H65" s="7" t="s">
        <v>18</v>
      </c>
      <c r="I65" s="7">
        <v>2.04</v>
      </c>
      <c r="J65" s="8">
        <v>27928.543000000001</v>
      </c>
      <c r="L65" s="7" t="s">
        <v>11</v>
      </c>
      <c r="M65">
        <f t="shared" si="16"/>
        <v>14454.213899999995</v>
      </c>
      <c r="N65">
        <f t="shared" si="17"/>
        <v>14922.9342</v>
      </c>
      <c r="O65">
        <f t="shared" si="18"/>
        <v>1.0938253022465337E-2</v>
      </c>
    </row>
    <row r="66" spans="2:15" ht="24">
      <c r="B66" s="6">
        <v>5</v>
      </c>
      <c r="C66" s="7" t="s">
        <v>19</v>
      </c>
      <c r="D66" s="7">
        <v>0.13</v>
      </c>
      <c r="E66" s="8">
        <v>1734.6414</v>
      </c>
      <c r="G66" s="6">
        <v>5</v>
      </c>
      <c r="H66" s="7" t="s">
        <v>19</v>
      </c>
      <c r="I66" s="7">
        <v>0.11</v>
      </c>
      <c r="J66" s="8">
        <v>1473.6043999999999</v>
      </c>
      <c r="L66" s="7" t="s">
        <v>12</v>
      </c>
      <c r="M66">
        <f t="shared" si="16"/>
        <v>1002.4358000000002</v>
      </c>
      <c r="N66">
        <f t="shared" si="17"/>
        <v>950.31780000000003</v>
      </c>
      <c r="O66">
        <f t="shared" si="18"/>
        <v>-2.1501515188895159E-2</v>
      </c>
    </row>
    <row r="67" spans="2:15" ht="24">
      <c r="B67" s="9">
        <v>6</v>
      </c>
      <c r="C67" s="10" t="s">
        <v>20</v>
      </c>
      <c r="D67" s="10">
        <v>5.97</v>
      </c>
      <c r="E67" s="11">
        <v>80814.703099999999</v>
      </c>
      <c r="G67" s="9">
        <v>6</v>
      </c>
      <c r="H67" s="10" t="s">
        <v>20</v>
      </c>
      <c r="I67" s="10">
        <v>6</v>
      </c>
      <c r="J67" s="11">
        <v>81930.402700000006</v>
      </c>
      <c r="L67" s="10" t="s">
        <v>13</v>
      </c>
      <c r="M67">
        <f t="shared" si="16"/>
        <v>45189.606700000004</v>
      </c>
      <c r="N67">
        <f t="shared" si="17"/>
        <v>46941.925599999988</v>
      </c>
      <c r="O67">
        <f t="shared" si="18"/>
        <v>1.3597324756333932E-2</v>
      </c>
    </row>
    <row r="68" spans="2:15">
      <c r="B68">
        <v>1</v>
      </c>
      <c r="C68" t="s">
        <v>14</v>
      </c>
      <c r="D68" t="s">
        <v>2</v>
      </c>
      <c r="G68">
        <v>1</v>
      </c>
      <c r="H68" t="s">
        <v>14</v>
      </c>
      <c r="I68" t="s">
        <v>3</v>
      </c>
    </row>
    <row r="69" spans="2:15">
      <c r="B69" s="2"/>
      <c r="C69" s="3" t="s">
        <v>4</v>
      </c>
      <c r="D69" s="3" t="s">
        <v>5</v>
      </c>
      <c r="E69" s="4" t="s">
        <v>6</v>
      </c>
      <c r="G69" s="2"/>
      <c r="H69" s="3" t="s">
        <v>4</v>
      </c>
      <c r="I69" s="3" t="s">
        <v>5</v>
      </c>
      <c r="J69" s="4" t="s">
        <v>6</v>
      </c>
    </row>
    <row r="70" spans="2:15" ht="24">
      <c r="B70" s="6">
        <v>1</v>
      </c>
      <c r="C70" s="7" t="s">
        <v>15</v>
      </c>
      <c r="D70" s="7">
        <v>7.0000000000000007E-2</v>
      </c>
      <c r="E70" s="8">
        <v>941.51850000000002</v>
      </c>
      <c r="G70" s="6">
        <v>1</v>
      </c>
      <c r="H70" s="7" t="s">
        <v>15</v>
      </c>
      <c r="I70" s="7">
        <v>0.06</v>
      </c>
      <c r="J70" s="8">
        <v>912.05849999999998</v>
      </c>
    </row>
    <row r="71" spans="2:15" ht="24">
      <c r="B71" s="6">
        <v>2</v>
      </c>
      <c r="C71" s="7" t="s">
        <v>16</v>
      </c>
      <c r="D71" s="7">
        <v>1.72</v>
      </c>
      <c r="E71" s="8">
        <v>24251.731500000002</v>
      </c>
      <c r="G71" s="6">
        <v>2</v>
      </c>
      <c r="H71" s="7" t="s">
        <v>16</v>
      </c>
      <c r="I71" s="7">
        <v>1.72</v>
      </c>
      <c r="J71" s="8">
        <v>24786.015800000001</v>
      </c>
    </row>
    <row r="72" spans="2:15" ht="24">
      <c r="B72" s="6">
        <v>3</v>
      </c>
      <c r="C72" s="7" t="s">
        <v>17</v>
      </c>
      <c r="D72" s="7">
        <v>1.1200000000000001</v>
      </c>
      <c r="E72" s="8">
        <v>15863.7484</v>
      </c>
      <c r="G72" s="6">
        <v>3</v>
      </c>
      <c r="H72" s="7" t="s">
        <v>17</v>
      </c>
      <c r="I72" s="7">
        <v>1.1100000000000001</v>
      </c>
      <c r="J72" s="8">
        <v>15997.568799999999</v>
      </c>
    </row>
    <row r="73" spans="2:15" ht="24">
      <c r="B73" s="6">
        <v>4</v>
      </c>
      <c r="C73" s="7" t="s">
        <v>18</v>
      </c>
      <c r="D73" s="7">
        <v>2.98</v>
      </c>
      <c r="E73" s="8">
        <v>42103.024899999997</v>
      </c>
      <c r="G73" s="6">
        <v>4</v>
      </c>
      <c r="H73" s="7" t="s">
        <v>18</v>
      </c>
      <c r="I73" s="7">
        <v>2.98</v>
      </c>
      <c r="J73" s="8">
        <v>42851.477200000001</v>
      </c>
    </row>
    <row r="74" spans="2:15" ht="24">
      <c r="B74" s="6">
        <v>5</v>
      </c>
      <c r="C74" s="7" t="s">
        <v>19</v>
      </c>
      <c r="D74" s="7">
        <v>0.19</v>
      </c>
      <c r="E74" s="8">
        <v>2737.0772000000002</v>
      </c>
      <c r="G74" s="6">
        <v>5</v>
      </c>
      <c r="H74" s="7" t="s">
        <v>19</v>
      </c>
      <c r="I74" s="7">
        <v>0.17</v>
      </c>
      <c r="J74" s="8">
        <v>2423.9222</v>
      </c>
    </row>
    <row r="75" spans="2:15" ht="24">
      <c r="B75" s="9">
        <v>6</v>
      </c>
      <c r="C75" s="10" t="s">
        <v>20</v>
      </c>
      <c r="D75" s="10">
        <v>8.92</v>
      </c>
      <c r="E75" s="11">
        <v>126004.3098</v>
      </c>
      <c r="G75" s="9">
        <v>6</v>
      </c>
      <c r="H75" s="10" t="s">
        <v>20</v>
      </c>
      <c r="I75" s="10">
        <v>8.9600000000000009</v>
      </c>
      <c r="J75" s="11">
        <v>128872.32829999999</v>
      </c>
    </row>
    <row r="76" spans="2:15">
      <c r="B76">
        <v>1.25</v>
      </c>
      <c r="C76" t="s">
        <v>1</v>
      </c>
      <c r="D76" t="s">
        <v>2</v>
      </c>
      <c r="G76">
        <v>1.25</v>
      </c>
      <c r="H76" t="s">
        <v>1</v>
      </c>
      <c r="I76" t="s">
        <v>3</v>
      </c>
    </row>
    <row r="77" spans="2:15">
      <c r="B77" s="2"/>
      <c r="C77" s="3" t="s">
        <v>4</v>
      </c>
      <c r="D77" s="3" t="s">
        <v>5</v>
      </c>
      <c r="E77" s="4" t="s">
        <v>6</v>
      </c>
      <c r="G77" s="2"/>
      <c r="H77" s="3" t="s">
        <v>4</v>
      </c>
      <c r="I77" s="3" t="s">
        <v>5</v>
      </c>
      <c r="J77" s="4" t="s">
        <v>6</v>
      </c>
      <c r="L77" s="3" t="s">
        <v>4</v>
      </c>
      <c r="M77" t="s">
        <v>2</v>
      </c>
      <c r="N77" t="s">
        <v>3</v>
      </c>
      <c r="O77" t="s">
        <v>7</v>
      </c>
    </row>
    <row r="78" spans="2:15" ht="24">
      <c r="B78" s="6">
        <v>1</v>
      </c>
      <c r="C78" s="7" t="s">
        <v>15</v>
      </c>
      <c r="D78" s="7">
        <v>0.05</v>
      </c>
      <c r="E78" s="8">
        <v>598.77070000000003</v>
      </c>
      <c r="G78" s="6">
        <v>1</v>
      </c>
      <c r="H78" s="7" t="s">
        <v>15</v>
      </c>
      <c r="I78" s="7">
        <v>0.04</v>
      </c>
      <c r="J78" s="8">
        <v>543.23119999999994</v>
      </c>
      <c r="L78" s="7" t="s">
        <v>8</v>
      </c>
      <c r="M78">
        <f t="shared" ref="M78:M83" si="19">(E86-E78)</f>
        <v>330.25900000000001</v>
      </c>
      <c r="N78">
        <f t="shared" ref="N78:N83" si="20">(J86-J78)</f>
        <v>369.47640000000001</v>
      </c>
      <c r="O78">
        <f t="shared" ref="O78:O83" si="21">(N78-M78)/J86</f>
        <v>4.2968197043609588E-2</v>
      </c>
    </row>
    <row r="79" spans="2:15" ht="24">
      <c r="B79" s="6">
        <v>2</v>
      </c>
      <c r="C79" s="7" t="s">
        <v>16</v>
      </c>
      <c r="D79" s="7">
        <v>1.07</v>
      </c>
      <c r="E79" s="8">
        <v>14071.9077</v>
      </c>
      <c r="G79" s="6">
        <v>2</v>
      </c>
      <c r="H79" s="7" t="s">
        <v>16</v>
      </c>
      <c r="I79" s="7">
        <v>1.07</v>
      </c>
      <c r="J79" s="8">
        <v>14197.088</v>
      </c>
      <c r="L79" s="7" t="s">
        <v>9</v>
      </c>
      <c r="M79">
        <f t="shared" si="19"/>
        <v>10121.169300000001</v>
      </c>
      <c r="N79">
        <f t="shared" si="20"/>
        <v>10538.088</v>
      </c>
      <c r="O79">
        <f t="shared" si="21"/>
        <v>1.6855295470709339E-2</v>
      </c>
    </row>
    <row r="80" spans="2:15" ht="24">
      <c r="B80" s="6">
        <v>3</v>
      </c>
      <c r="C80" s="7" t="s">
        <v>17</v>
      </c>
      <c r="D80" s="7">
        <v>0.73</v>
      </c>
      <c r="E80" s="8">
        <v>9564.7106000000003</v>
      </c>
      <c r="G80" s="6">
        <v>3</v>
      </c>
      <c r="H80" s="7" t="s">
        <v>17</v>
      </c>
      <c r="I80" s="7">
        <v>0.72</v>
      </c>
      <c r="J80" s="8">
        <v>9529.0463</v>
      </c>
      <c r="L80" s="7" t="s">
        <v>10</v>
      </c>
      <c r="M80">
        <f t="shared" si="19"/>
        <v>6312.1283999999996</v>
      </c>
      <c r="N80">
        <f t="shared" si="20"/>
        <v>6501.9007999999994</v>
      </c>
      <c r="O80">
        <f t="shared" si="21"/>
        <v>1.1837878249875819E-2</v>
      </c>
    </row>
    <row r="81" spans="2:15" ht="24">
      <c r="B81" s="6">
        <v>4</v>
      </c>
      <c r="C81" s="7" t="s">
        <v>18</v>
      </c>
      <c r="D81" s="7">
        <v>2.0499999999999998</v>
      </c>
      <c r="E81" s="8">
        <v>26901.0805</v>
      </c>
      <c r="G81" s="6">
        <v>4</v>
      </c>
      <c r="H81" s="7" t="s">
        <v>18</v>
      </c>
      <c r="I81" s="7">
        <v>2.0499999999999998</v>
      </c>
      <c r="J81" s="8">
        <v>27173.377700000001</v>
      </c>
      <c r="L81" s="7" t="s">
        <v>11</v>
      </c>
      <c r="M81">
        <f t="shared" si="19"/>
        <v>15227.978899999998</v>
      </c>
      <c r="N81">
        <f t="shared" si="20"/>
        <v>15718.1191</v>
      </c>
      <c r="O81">
        <f t="shared" si="21"/>
        <v>1.1427444518560183E-2</v>
      </c>
    </row>
    <row r="82" spans="2:15" ht="24">
      <c r="B82" s="6">
        <v>5</v>
      </c>
      <c r="C82" s="7" t="s">
        <v>19</v>
      </c>
      <c r="D82" s="7">
        <v>0.13</v>
      </c>
      <c r="E82" s="8">
        <v>1682.1691000000001</v>
      </c>
      <c r="G82" s="6">
        <v>5</v>
      </c>
      <c r="H82" s="7" t="s">
        <v>19</v>
      </c>
      <c r="I82" s="7">
        <v>0.11</v>
      </c>
      <c r="J82" s="8">
        <v>1425.9683</v>
      </c>
      <c r="L82" s="7" t="s">
        <v>12</v>
      </c>
      <c r="M82">
        <f t="shared" si="19"/>
        <v>1064.9321</v>
      </c>
      <c r="N82">
        <f t="shared" si="20"/>
        <v>1009.5743000000002</v>
      </c>
      <c r="O82">
        <f t="shared" si="21"/>
        <v>-2.2729144626745499E-2</v>
      </c>
    </row>
    <row r="83" spans="2:15" ht="24">
      <c r="B83" s="9">
        <v>6</v>
      </c>
      <c r="C83" s="10" t="s">
        <v>20</v>
      </c>
      <c r="D83" s="10">
        <v>5.98</v>
      </c>
      <c r="E83" s="11">
        <v>78624.968200000003</v>
      </c>
      <c r="G83" s="9">
        <v>6</v>
      </c>
      <c r="H83" s="10" t="s">
        <v>20</v>
      </c>
      <c r="I83" s="10">
        <v>6.01</v>
      </c>
      <c r="J83" s="11">
        <v>79696.6198</v>
      </c>
      <c r="L83" s="10" t="s">
        <v>13</v>
      </c>
      <c r="M83">
        <f t="shared" si="19"/>
        <v>47461.387099999993</v>
      </c>
      <c r="N83">
        <f t="shared" si="20"/>
        <v>49288.926300000006</v>
      </c>
      <c r="O83">
        <f t="shared" si="21"/>
        <v>1.4168558069158833E-2</v>
      </c>
    </row>
    <row r="84" spans="2:15">
      <c r="B84">
        <v>1.25</v>
      </c>
      <c r="C84" t="s">
        <v>14</v>
      </c>
      <c r="D84" t="s">
        <v>2</v>
      </c>
      <c r="G84">
        <v>1.25</v>
      </c>
      <c r="H84" t="s">
        <v>14</v>
      </c>
      <c r="I84" t="s">
        <v>3</v>
      </c>
    </row>
    <row r="85" spans="2:15">
      <c r="B85" s="2"/>
      <c r="C85" s="3" t="s">
        <v>4</v>
      </c>
      <c r="D85" s="3" t="s">
        <v>5</v>
      </c>
      <c r="E85" s="4" t="s">
        <v>6</v>
      </c>
      <c r="G85" s="2"/>
      <c r="H85" s="3" t="s">
        <v>4</v>
      </c>
      <c r="I85" s="3" t="s">
        <v>5</v>
      </c>
      <c r="J85" s="4" t="s">
        <v>6</v>
      </c>
    </row>
    <row r="86" spans="2:15" ht="24">
      <c r="B86" s="6">
        <v>1</v>
      </c>
      <c r="C86" s="7" t="s">
        <v>15</v>
      </c>
      <c r="D86" s="7">
        <v>7.0000000000000007E-2</v>
      </c>
      <c r="E86" s="8">
        <v>929.02970000000005</v>
      </c>
      <c r="G86" s="6">
        <v>1</v>
      </c>
      <c r="H86" s="7" t="s">
        <v>15</v>
      </c>
      <c r="I86" s="7">
        <v>0.06</v>
      </c>
      <c r="J86" s="8">
        <v>912.70759999999996</v>
      </c>
    </row>
    <row r="87" spans="2:15" ht="24">
      <c r="B87" s="6">
        <v>2</v>
      </c>
      <c r="C87" s="7" t="s">
        <v>16</v>
      </c>
      <c r="D87" s="7">
        <v>1.71</v>
      </c>
      <c r="E87" s="8">
        <v>24193.077000000001</v>
      </c>
      <c r="G87" s="6">
        <v>2</v>
      </c>
      <c r="H87" s="7" t="s">
        <v>16</v>
      </c>
      <c r="I87" s="7">
        <v>1.72</v>
      </c>
      <c r="J87" s="8">
        <v>24735.175999999999</v>
      </c>
    </row>
    <row r="88" spans="2:15" ht="24">
      <c r="B88" s="6">
        <v>3</v>
      </c>
      <c r="C88" s="7" t="s">
        <v>17</v>
      </c>
      <c r="D88" s="7">
        <v>1.1200000000000001</v>
      </c>
      <c r="E88" s="8">
        <v>15876.839</v>
      </c>
      <c r="G88" s="6">
        <v>3</v>
      </c>
      <c r="H88" s="7" t="s">
        <v>17</v>
      </c>
      <c r="I88" s="7">
        <v>1.1100000000000001</v>
      </c>
      <c r="J88" s="8">
        <v>16030.947099999999</v>
      </c>
    </row>
    <row r="89" spans="2:15" ht="24">
      <c r="B89" s="6">
        <v>4</v>
      </c>
      <c r="C89" s="7" t="s">
        <v>18</v>
      </c>
      <c r="D89" s="7">
        <v>2.98</v>
      </c>
      <c r="E89" s="8">
        <v>42129.059399999998</v>
      </c>
      <c r="G89" s="6">
        <v>4</v>
      </c>
      <c r="H89" s="7" t="s">
        <v>18</v>
      </c>
      <c r="I89" s="7">
        <v>2.98</v>
      </c>
      <c r="J89" s="8">
        <v>42891.496800000001</v>
      </c>
    </row>
    <row r="90" spans="2:15" ht="24">
      <c r="B90" s="6">
        <v>5</v>
      </c>
      <c r="C90" s="7" t="s">
        <v>19</v>
      </c>
      <c r="D90" s="7">
        <v>0.19</v>
      </c>
      <c r="E90" s="8">
        <v>2747.1012000000001</v>
      </c>
      <c r="G90" s="6">
        <v>5</v>
      </c>
      <c r="H90" s="7" t="s">
        <v>19</v>
      </c>
      <c r="I90" s="7">
        <v>0.17</v>
      </c>
      <c r="J90" s="8">
        <v>2435.5426000000002</v>
      </c>
    </row>
    <row r="91" spans="2:15" ht="24">
      <c r="B91" s="9">
        <v>6</v>
      </c>
      <c r="C91" s="10" t="s">
        <v>20</v>
      </c>
      <c r="D91" s="10">
        <v>8.92</v>
      </c>
      <c r="E91" s="11">
        <v>126086.3553</v>
      </c>
      <c r="G91" s="9">
        <v>6</v>
      </c>
      <c r="H91" s="10" t="s">
        <v>20</v>
      </c>
      <c r="I91" s="10">
        <v>8.9600000000000009</v>
      </c>
      <c r="J91" s="11">
        <v>128985.54610000001</v>
      </c>
    </row>
    <row r="92" spans="2:15">
      <c r="B92">
        <v>1.5</v>
      </c>
      <c r="C92" t="s">
        <v>1</v>
      </c>
      <c r="D92" t="s">
        <v>2</v>
      </c>
      <c r="G92">
        <v>1.5</v>
      </c>
      <c r="H92" t="s">
        <v>1</v>
      </c>
      <c r="I92" t="s">
        <v>3</v>
      </c>
    </row>
    <row r="93" spans="2:15">
      <c r="B93" s="2"/>
      <c r="C93" s="3" t="s">
        <v>4</v>
      </c>
      <c r="D93" s="3" t="s">
        <v>5</v>
      </c>
      <c r="E93" s="4" t="s">
        <v>6</v>
      </c>
      <c r="G93" s="2"/>
      <c r="H93" s="3" t="s">
        <v>4</v>
      </c>
      <c r="I93" s="3" t="s">
        <v>5</v>
      </c>
      <c r="J93" s="4" t="s">
        <v>6</v>
      </c>
      <c r="L93" s="3" t="s">
        <v>4</v>
      </c>
      <c r="M93" t="s">
        <v>2</v>
      </c>
      <c r="N93" t="s">
        <v>3</v>
      </c>
      <c r="O93" t="s">
        <v>7</v>
      </c>
    </row>
    <row r="94" spans="2:15" ht="24">
      <c r="B94" s="6">
        <v>1</v>
      </c>
      <c r="C94" s="7" t="s">
        <v>15</v>
      </c>
      <c r="D94" s="7">
        <v>0.05</v>
      </c>
      <c r="E94" s="8">
        <v>589.77629999999999</v>
      </c>
      <c r="G94" s="6">
        <v>1</v>
      </c>
      <c r="H94" s="7" t="s">
        <v>15</v>
      </c>
      <c r="I94" s="7">
        <v>0.05</v>
      </c>
      <c r="J94" s="8">
        <v>587.24890000000005</v>
      </c>
      <c r="L94" s="7" t="s">
        <v>8</v>
      </c>
      <c r="M94">
        <f t="shared" ref="M94:M99" si="22">(E102-E94)</f>
        <v>348.84230000000002</v>
      </c>
      <c r="N94">
        <f t="shared" ref="N94:N99" si="23">(J102-J94)</f>
        <v>321.52649999999994</v>
      </c>
      <c r="O94">
        <f t="shared" ref="O94:O99" si="24">(N94-M94)/J102</f>
        <v>-3.0057811864185675E-2</v>
      </c>
    </row>
    <row r="95" spans="2:15" ht="24">
      <c r="B95" s="6">
        <v>2</v>
      </c>
      <c r="C95" s="7" t="s">
        <v>16</v>
      </c>
      <c r="D95" s="7">
        <v>1.06</v>
      </c>
      <c r="E95" s="8">
        <v>13737.8613</v>
      </c>
      <c r="G95" s="6">
        <v>2</v>
      </c>
      <c r="H95" s="7" t="s">
        <v>16</v>
      </c>
      <c r="I95" s="7">
        <v>1.07</v>
      </c>
      <c r="J95" s="8">
        <v>13878.741099999999</v>
      </c>
      <c r="L95" s="7" t="s">
        <v>9</v>
      </c>
      <c r="M95">
        <f t="shared" si="22"/>
        <v>10430.6342</v>
      </c>
      <c r="N95">
        <f t="shared" si="23"/>
        <v>10821.8069</v>
      </c>
      <c r="O95">
        <f t="shared" si="24"/>
        <v>1.5836600062476315E-2</v>
      </c>
    </row>
    <row r="96" spans="2:15" ht="24">
      <c r="B96" s="6">
        <v>3</v>
      </c>
      <c r="C96" s="7" t="s">
        <v>17</v>
      </c>
      <c r="D96" s="7">
        <v>0.73</v>
      </c>
      <c r="E96" s="8">
        <v>9397.5902000000006</v>
      </c>
      <c r="G96" s="6">
        <v>3</v>
      </c>
      <c r="H96" s="7" t="s">
        <v>17</v>
      </c>
      <c r="I96" s="7">
        <v>0.72</v>
      </c>
      <c r="J96" s="8">
        <v>9349.8734000000004</v>
      </c>
      <c r="L96" s="7" t="s">
        <v>10</v>
      </c>
      <c r="M96">
        <f t="shared" si="22"/>
        <v>6492.8953999999994</v>
      </c>
      <c r="N96">
        <f t="shared" si="23"/>
        <v>6672.0416999999998</v>
      </c>
      <c r="O96">
        <f t="shared" si="24"/>
        <v>1.1181328753889124E-2</v>
      </c>
    </row>
    <row r="97" spans="2:15" ht="24">
      <c r="B97" s="6">
        <v>4</v>
      </c>
      <c r="C97" s="7" t="s">
        <v>18</v>
      </c>
      <c r="D97" s="7">
        <v>2.0499999999999998</v>
      </c>
      <c r="E97" s="8">
        <v>26466.015899999999</v>
      </c>
      <c r="G97" s="6">
        <v>4</v>
      </c>
      <c r="H97" s="7" t="s">
        <v>18</v>
      </c>
      <c r="I97" s="7">
        <v>2.0499999999999998</v>
      </c>
      <c r="J97" s="8">
        <v>26691.542099999999</v>
      </c>
      <c r="L97" s="7" t="s">
        <v>11</v>
      </c>
      <c r="M97">
        <f t="shared" si="22"/>
        <v>15666.342199999999</v>
      </c>
      <c r="N97">
        <f t="shared" si="23"/>
        <v>16133.072400000005</v>
      </c>
      <c r="O97">
        <f t="shared" si="24"/>
        <v>1.0898643349142241E-2</v>
      </c>
    </row>
    <row r="98" spans="2:15" ht="24">
      <c r="B98" s="6">
        <v>5</v>
      </c>
      <c r="C98" s="7" t="s">
        <v>19</v>
      </c>
      <c r="D98" s="7">
        <v>0.13</v>
      </c>
      <c r="E98" s="8">
        <v>1648.4639</v>
      </c>
      <c r="G98" s="6">
        <v>5</v>
      </c>
      <c r="H98" s="7" t="s">
        <v>19</v>
      </c>
      <c r="I98" s="7">
        <v>0.11</v>
      </c>
      <c r="J98" s="8">
        <v>1387.471</v>
      </c>
      <c r="L98" s="7" t="s">
        <v>12</v>
      </c>
      <c r="M98">
        <f t="shared" si="22"/>
        <v>1100.1445000000001</v>
      </c>
      <c r="N98">
        <f t="shared" si="23"/>
        <v>1021.3463999999999</v>
      </c>
      <c r="O98">
        <f t="shared" si="24"/>
        <v>-3.2712359185050811E-2</v>
      </c>
    </row>
    <row r="99" spans="2:15" ht="24">
      <c r="B99" s="9">
        <v>6</v>
      </c>
      <c r="C99" s="10" t="s">
        <v>20</v>
      </c>
      <c r="D99" s="10">
        <v>5.99</v>
      </c>
      <c r="E99" s="11">
        <v>77390.339500000002</v>
      </c>
      <c r="G99" s="9">
        <v>6</v>
      </c>
      <c r="H99" s="10" t="s">
        <v>20</v>
      </c>
      <c r="I99" s="10">
        <v>6.02</v>
      </c>
      <c r="J99" s="11">
        <v>78377.537899999996</v>
      </c>
      <c r="L99" s="10" t="s">
        <v>13</v>
      </c>
      <c r="M99">
        <f t="shared" si="22"/>
        <v>48730.108699999997</v>
      </c>
      <c r="N99">
        <f t="shared" si="23"/>
        <v>50532.444499999998</v>
      </c>
      <c r="O99">
        <f t="shared" si="24"/>
        <v>1.3981351687780549E-2</v>
      </c>
    </row>
    <row r="100" spans="2:15">
      <c r="B100">
        <v>1.5</v>
      </c>
      <c r="C100" t="s">
        <v>14</v>
      </c>
      <c r="D100" t="s">
        <v>2</v>
      </c>
      <c r="G100">
        <v>1.5</v>
      </c>
      <c r="H100" t="s">
        <v>14</v>
      </c>
      <c r="I100" t="s">
        <v>3</v>
      </c>
    </row>
    <row r="101" spans="2:15">
      <c r="B101" s="2"/>
      <c r="C101" s="3" t="s">
        <v>4</v>
      </c>
      <c r="D101" s="3" t="s">
        <v>5</v>
      </c>
      <c r="E101" s="4" t="s">
        <v>6</v>
      </c>
      <c r="G101" s="2"/>
      <c r="H101" s="3" t="s">
        <v>4</v>
      </c>
      <c r="I101" s="3" t="s">
        <v>5</v>
      </c>
      <c r="J101" s="4" t="s">
        <v>6</v>
      </c>
    </row>
    <row r="102" spans="2:15" ht="24">
      <c r="B102" s="6">
        <v>1</v>
      </c>
      <c r="C102" s="7" t="s">
        <v>15</v>
      </c>
      <c r="D102" s="7">
        <v>7.0000000000000007E-2</v>
      </c>
      <c r="E102" s="8">
        <v>938.61860000000001</v>
      </c>
      <c r="G102" s="6">
        <v>1</v>
      </c>
      <c r="H102" s="7" t="s">
        <v>15</v>
      </c>
      <c r="I102" s="7">
        <v>0.06</v>
      </c>
      <c r="J102" s="8">
        <v>908.77539999999999</v>
      </c>
    </row>
    <row r="103" spans="2:15" ht="24">
      <c r="B103" s="6">
        <v>2</v>
      </c>
      <c r="C103" s="7" t="s">
        <v>16</v>
      </c>
      <c r="D103" s="7">
        <v>1.71</v>
      </c>
      <c r="E103" s="8">
        <v>24168.495500000001</v>
      </c>
      <c r="G103" s="6">
        <v>2</v>
      </c>
      <c r="H103" s="7" t="s">
        <v>16</v>
      </c>
      <c r="I103" s="7">
        <v>1.72</v>
      </c>
      <c r="J103" s="8">
        <v>24700.547999999999</v>
      </c>
    </row>
    <row r="104" spans="2:15" ht="24">
      <c r="B104" s="6">
        <v>3</v>
      </c>
      <c r="C104" s="7" t="s">
        <v>17</v>
      </c>
      <c r="D104" s="7">
        <v>1.1200000000000001</v>
      </c>
      <c r="E104" s="8">
        <v>15890.4856</v>
      </c>
      <c r="G104" s="6">
        <v>3</v>
      </c>
      <c r="H104" s="7" t="s">
        <v>17</v>
      </c>
      <c r="I104" s="7">
        <v>1.1100000000000001</v>
      </c>
      <c r="J104" s="8">
        <v>16021.9151</v>
      </c>
    </row>
    <row r="105" spans="2:15" ht="24">
      <c r="B105" s="6">
        <v>4</v>
      </c>
      <c r="C105" s="7" t="s">
        <v>18</v>
      </c>
      <c r="D105" s="7">
        <v>2.98</v>
      </c>
      <c r="E105" s="8">
        <v>42132.358099999998</v>
      </c>
      <c r="G105" s="6">
        <v>4</v>
      </c>
      <c r="H105" s="7" t="s">
        <v>18</v>
      </c>
      <c r="I105" s="7">
        <v>2.98</v>
      </c>
      <c r="J105" s="8">
        <v>42824.614500000003</v>
      </c>
    </row>
    <row r="106" spans="2:15" ht="24">
      <c r="B106" s="6">
        <v>5</v>
      </c>
      <c r="C106" s="7" t="s">
        <v>19</v>
      </c>
      <c r="D106" s="7">
        <v>0.19</v>
      </c>
      <c r="E106" s="8">
        <v>2748.6084000000001</v>
      </c>
      <c r="G106" s="6">
        <v>5</v>
      </c>
      <c r="H106" s="7" t="s">
        <v>19</v>
      </c>
      <c r="I106" s="7">
        <v>0.17</v>
      </c>
      <c r="J106" s="8">
        <v>2408.8173999999999</v>
      </c>
    </row>
    <row r="107" spans="2:15" ht="24">
      <c r="B107" s="9">
        <v>6</v>
      </c>
      <c r="C107" s="10" t="s">
        <v>20</v>
      </c>
      <c r="D107" s="10">
        <v>8.92</v>
      </c>
      <c r="E107" s="11">
        <v>126120.4482</v>
      </c>
      <c r="G107" s="9">
        <v>6</v>
      </c>
      <c r="H107" s="10" t="s">
        <v>20</v>
      </c>
      <c r="I107" s="10">
        <v>8.9600000000000009</v>
      </c>
      <c r="J107" s="11">
        <v>128909.98239999999</v>
      </c>
    </row>
    <row r="108" spans="2:15">
      <c r="B108">
        <v>1.75</v>
      </c>
      <c r="C108" t="s">
        <v>1</v>
      </c>
      <c r="D108" t="s">
        <v>2</v>
      </c>
      <c r="G108">
        <v>1.75</v>
      </c>
      <c r="H108" t="s">
        <v>1</v>
      </c>
      <c r="I108" t="s">
        <v>3</v>
      </c>
    </row>
    <row r="109" spans="2:15">
      <c r="B109" s="2"/>
      <c r="C109" s="3" t="s">
        <v>4</v>
      </c>
      <c r="D109" s="3" t="s">
        <v>5</v>
      </c>
      <c r="E109" s="4" t="s">
        <v>6</v>
      </c>
      <c r="G109" s="2"/>
      <c r="H109" s="3" t="s">
        <v>4</v>
      </c>
      <c r="I109" s="3" t="s">
        <v>5</v>
      </c>
      <c r="J109" s="4" t="s">
        <v>6</v>
      </c>
      <c r="L109" s="3" t="s">
        <v>4</v>
      </c>
      <c r="M109" t="s">
        <v>2</v>
      </c>
      <c r="N109" t="s">
        <v>3</v>
      </c>
      <c r="O109" t="s">
        <v>7</v>
      </c>
    </row>
    <row r="110" spans="2:15" ht="24">
      <c r="B110" s="6">
        <v>1</v>
      </c>
      <c r="C110" s="7" t="s">
        <v>15</v>
      </c>
      <c r="D110" s="7">
        <v>0.05</v>
      </c>
      <c r="E110" s="8">
        <v>585.38610000000006</v>
      </c>
      <c r="G110" s="6">
        <v>1</v>
      </c>
      <c r="H110" s="7" t="s">
        <v>15</v>
      </c>
      <c r="I110" s="7">
        <v>0.04</v>
      </c>
      <c r="J110" s="8">
        <v>548.23450000000003</v>
      </c>
      <c r="L110" s="7" t="s">
        <v>8</v>
      </c>
      <c r="M110">
        <f t="shared" ref="M110:M115" si="25">(E118-E110)</f>
        <v>332.0992</v>
      </c>
      <c r="N110">
        <f t="shared" ref="N110:N115" si="26">(J118-J110)</f>
        <v>349.48889999999994</v>
      </c>
      <c r="O110">
        <f t="shared" ref="O110:O115" si="27">(N110-M110)/J118</f>
        <v>1.9370888627833417E-2</v>
      </c>
    </row>
    <row r="111" spans="2:15" ht="24">
      <c r="B111" s="6">
        <v>2</v>
      </c>
      <c r="C111" s="7" t="s">
        <v>16</v>
      </c>
      <c r="D111" s="7">
        <v>1.06</v>
      </c>
      <c r="E111" s="8">
        <v>13518.8177</v>
      </c>
      <c r="G111" s="6">
        <v>2</v>
      </c>
      <c r="H111" s="7" t="s">
        <v>16</v>
      </c>
      <c r="I111" s="7">
        <v>1.06</v>
      </c>
      <c r="J111" s="8">
        <v>13611.279200000001</v>
      </c>
      <c r="L111" s="7" t="s">
        <v>9</v>
      </c>
      <c r="M111">
        <f t="shared" si="25"/>
        <v>10600.4938</v>
      </c>
      <c r="N111">
        <f t="shared" si="26"/>
        <v>11031.1309</v>
      </c>
      <c r="O111">
        <f t="shared" si="27"/>
        <v>1.7475445715433486E-2</v>
      </c>
    </row>
    <row r="112" spans="2:15" ht="24">
      <c r="B112" s="6">
        <v>3</v>
      </c>
      <c r="C112" s="7" t="s">
        <v>17</v>
      </c>
      <c r="D112" s="7">
        <v>0.73</v>
      </c>
      <c r="E112" s="8">
        <v>9290.6229999999996</v>
      </c>
      <c r="G112" s="6">
        <v>3</v>
      </c>
      <c r="H112" s="7" t="s">
        <v>17</v>
      </c>
      <c r="I112" s="7">
        <v>0.72</v>
      </c>
      <c r="J112" s="8">
        <v>9222.4868999999999</v>
      </c>
      <c r="L112" s="7" t="s">
        <v>10</v>
      </c>
      <c r="M112">
        <f t="shared" si="25"/>
        <v>6607.1548999999995</v>
      </c>
      <c r="N112">
        <f t="shared" si="26"/>
        <v>6790.3734000000004</v>
      </c>
      <c r="O112">
        <f t="shared" si="27"/>
        <v>1.1441959560466586E-2</v>
      </c>
    </row>
    <row r="113" spans="2:15" ht="24">
      <c r="B113" s="6">
        <v>4</v>
      </c>
      <c r="C113" s="7" t="s">
        <v>18</v>
      </c>
      <c r="D113" s="7">
        <v>2.0499999999999998</v>
      </c>
      <c r="E113" s="8">
        <v>26195.855299999999</v>
      </c>
      <c r="G113" s="6">
        <v>4</v>
      </c>
      <c r="H113" s="7" t="s">
        <v>18</v>
      </c>
      <c r="I113" s="7">
        <v>2.0499999999999998</v>
      </c>
      <c r="J113" s="8">
        <v>26422.4444</v>
      </c>
      <c r="L113" s="7" t="s">
        <v>11</v>
      </c>
      <c r="M113">
        <f t="shared" si="25"/>
        <v>15960.010700000003</v>
      </c>
      <c r="N113">
        <f t="shared" si="26"/>
        <v>16385.105300000003</v>
      </c>
      <c r="O113">
        <f t="shared" si="27"/>
        <v>9.930365157060141E-3</v>
      </c>
    </row>
    <row r="114" spans="2:15" ht="24">
      <c r="B114" s="6">
        <v>5</v>
      </c>
      <c r="C114" s="7" t="s">
        <v>19</v>
      </c>
      <c r="D114" s="7">
        <v>0.13</v>
      </c>
      <c r="E114" s="8">
        <v>1627.3891000000001</v>
      </c>
      <c r="G114" s="6">
        <v>5</v>
      </c>
      <c r="H114" s="7" t="s">
        <v>19</v>
      </c>
      <c r="I114" s="7">
        <v>0.11</v>
      </c>
      <c r="J114" s="8">
        <v>1379.7614000000001</v>
      </c>
      <c r="L114" s="7" t="s">
        <v>12</v>
      </c>
      <c r="M114">
        <f t="shared" si="25"/>
        <v>1131.3585999999998</v>
      </c>
      <c r="N114">
        <f t="shared" si="26"/>
        <v>1035.2756999999999</v>
      </c>
      <c r="O114">
        <f t="shared" si="27"/>
        <v>-3.9785268723200928E-2</v>
      </c>
    </row>
    <row r="115" spans="2:15" ht="24">
      <c r="B115" s="9">
        <v>6</v>
      </c>
      <c r="C115" s="10" t="s">
        <v>20</v>
      </c>
      <c r="D115" s="10">
        <v>5.99</v>
      </c>
      <c r="E115" s="11">
        <v>76647.848400000003</v>
      </c>
      <c r="G115" s="9">
        <v>6</v>
      </c>
      <c r="H115" s="10" t="s">
        <v>20</v>
      </c>
      <c r="I115" s="10">
        <v>6.03</v>
      </c>
      <c r="J115" s="11">
        <v>77647.977899999998</v>
      </c>
      <c r="L115" s="10" t="s">
        <v>13</v>
      </c>
      <c r="M115">
        <f t="shared" si="25"/>
        <v>49517.4182</v>
      </c>
      <c r="N115">
        <f t="shared" si="26"/>
        <v>51270.200500000006</v>
      </c>
      <c r="O115">
        <f t="shared" si="27"/>
        <v>1.3596083358869474E-2</v>
      </c>
    </row>
    <row r="116" spans="2:15">
      <c r="B116">
        <v>1.75</v>
      </c>
      <c r="C116" t="s">
        <v>14</v>
      </c>
      <c r="D116" t="s">
        <v>2</v>
      </c>
      <c r="G116">
        <v>1.75</v>
      </c>
      <c r="H116" t="s">
        <v>14</v>
      </c>
      <c r="I116" t="s">
        <v>3</v>
      </c>
    </row>
    <row r="117" spans="2:15">
      <c r="B117" s="2"/>
      <c r="C117" s="3" t="s">
        <v>4</v>
      </c>
      <c r="D117" s="3" t="s">
        <v>5</v>
      </c>
      <c r="E117" s="4" t="s">
        <v>6</v>
      </c>
      <c r="G117" s="2"/>
      <c r="H117" s="3" t="s">
        <v>4</v>
      </c>
      <c r="I117" s="3" t="s">
        <v>5</v>
      </c>
      <c r="J117" s="4" t="s">
        <v>6</v>
      </c>
    </row>
    <row r="118" spans="2:15" ht="24">
      <c r="B118" s="6">
        <v>1</v>
      </c>
      <c r="C118" s="7" t="s">
        <v>15</v>
      </c>
      <c r="D118" s="7">
        <v>0.04</v>
      </c>
      <c r="E118" s="8">
        <v>917.48530000000005</v>
      </c>
      <c r="G118" s="6">
        <v>1</v>
      </c>
      <c r="H118" s="7" t="s">
        <v>15</v>
      </c>
      <c r="I118" s="7">
        <v>0.06</v>
      </c>
      <c r="J118" s="8">
        <v>897.72339999999997</v>
      </c>
    </row>
    <row r="119" spans="2:15" ht="24">
      <c r="B119" s="6">
        <v>2</v>
      </c>
      <c r="C119" s="7" t="s">
        <v>16</v>
      </c>
      <c r="D119" s="7">
        <v>1.1399999999999999</v>
      </c>
      <c r="E119" s="8">
        <v>24119.3115</v>
      </c>
      <c r="G119" s="6">
        <v>2</v>
      </c>
      <c r="H119" s="7" t="s">
        <v>16</v>
      </c>
      <c r="I119" s="7">
        <v>1.71</v>
      </c>
      <c r="J119" s="8">
        <v>24642.410100000001</v>
      </c>
    </row>
    <row r="120" spans="2:15" ht="24">
      <c r="B120" s="6">
        <v>3</v>
      </c>
      <c r="C120" s="7" t="s">
        <v>17</v>
      </c>
      <c r="D120" s="7">
        <v>0.75</v>
      </c>
      <c r="E120" s="8">
        <v>15897.777899999999</v>
      </c>
      <c r="G120" s="6">
        <v>3</v>
      </c>
      <c r="H120" s="7" t="s">
        <v>17</v>
      </c>
      <c r="I120" s="7">
        <v>1.1100000000000001</v>
      </c>
      <c r="J120" s="8">
        <v>16012.8603</v>
      </c>
    </row>
    <row r="121" spans="2:15" ht="24">
      <c r="B121" s="6">
        <v>4</v>
      </c>
      <c r="C121" s="7" t="s">
        <v>18</v>
      </c>
      <c r="D121" s="7">
        <v>1.99</v>
      </c>
      <c r="E121" s="8">
        <v>42155.866000000002</v>
      </c>
      <c r="G121" s="6">
        <v>4</v>
      </c>
      <c r="H121" s="7" t="s">
        <v>18</v>
      </c>
      <c r="I121" s="7">
        <v>2.98</v>
      </c>
      <c r="J121" s="8">
        <v>42807.549700000003</v>
      </c>
    </row>
    <row r="122" spans="2:15" ht="24">
      <c r="B122" s="6">
        <v>5</v>
      </c>
      <c r="C122" s="7" t="s">
        <v>19</v>
      </c>
      <c r="D122" s="7">
        <v>0.13</v>
      </c>
      <c r="E122" s="8">
        <v>2758.7476999999999</v>
      </c>
      <c r="G122" s="6">
        <v>5</v>
      </c>
      <c r="H122" s="7" t="s">
        <v>19</v>
      </c>
      <c r="I122" s="7">
        <v>0.17</v>
      </c>
      <c r="J122" s="8">
        <v>2415.0371</v>
      </c>
    </row>
    <row r="123" spans="2:15" ht="24">
      <c r="B123" s="9">
        <v>6</v>
      </c>
      <c r="C123" s="10" t="s">
        <v>20</v>
      </c>
      <c r="D123" s="10">
        <v>5.95</v>
      </c>
      <c r="E123" s="11">
        <v>126165.2666</v>
      </c>
      <c r="G123" s="9">
        <v>6</v>
      </c>
      <c r="H123" s="10" t="s">
        <v>20</v>
      </c>
      <c r="I123" s="10">
        <v>8.9700000000000006</v>
      </c>
      <c r="J123" s="11">
        <v>128918.1784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C314-96A2-49A5-94F4-20FE854B6A5F}">
  <dimension ref="A1:Y123"/>
  <sheetViews>
    <sheetView topLeftCell="A107" workbookViewId="0">
      <selection activeCell="W148" sqref="W148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15</v>
      </c>
      <c r="D14" s="7">
        <v>7.0000000000000007E-2</v>
      </c>
      <c r="E14" s="8">
        <v>787.90009999999995</v>
      </c>
      <c r="F14" s="7"/>
      <c r="G14" s="6">
        <v>1</v>
      </c>
      <c r="H14" s="7" t="s">
        <v>15</v>
      </c>
      <c r="I14" s="7">
        <v>0.82</v>
      </c>
      <c r="J14" s="8">
        <v>1447.1642999999999</v>
      </c>
      <c r="L14" s="7" t="s">
        <v>8</v>
      </c>
      <c r="M14">
        <f t="shared" ref="M14:M19" si="0">(E22-E14)</f>
        <v>164.07580000000007</v>
      </c>
      <c r="N14">
        <f t="shared" ref="N14:N18" si="1">(J22-J14)</f>
        <v>343.85670000000005</v>
      </c>
      <c r="O14">
        <f>(N14-M14)/J22</f>
        <v>0.10037900169791419</v>
      </c>
      <c r="R14" s="7" t="s">
        <v>8</v>
      </c>
      <c r="S14">
        <f>O14</f>
        <v>0.10037900169791419</v>
      </c>
      <c r="T14">
        <f t="shared" ref="T14:T19" si="2">O30</f>
        <v>9.2365521108858775E-2</v>
      </c>
      <c r="U14">
        <f t="shared" ref="U14:U19" si="3">O46</f>
        <v>0.1040866500317378</v>
      </c>
      <c r="V14">
        <f t="shared" ref="V14:V19" si="4">O62</f>
        <v>0.14046446054685094</v>
      </c>
      <c r="W14">
        <f t="shared" ref="W14:W19" si="5">O78</f>
        <v>0.16271550428090673</v>
      </c>
      <c r="X14">
        <f t="shared" ref="X14:X19" si="6">O94</f>
        <v>0.14420338563810611</v>
      </c>
      <c r="Y14">
        <f t="shared" ref="Y14:Y19" si="7">O110</f>
        <v>0.16268394542346162</v>
      </c>
    </row>
    <row r="15" spans="1:25" ht="24">
      <c r="B15" s="6">
        <v>2</v>
      </c>
      <c r="C15" s="7" t="s">
        <v>16</v>
      </c>
      <c r="D15" s="7">
        <v>1.72</v>
      </c>
      <c r="E15" s="8">
        <v>19615.070299999999</v>
      </c>
      <c r="F15" s="7"/>
      <c r="G15" s="6">
        <v>2</v>
      </c>
      <c r="H15" s="7" t="s">
        <v>16</v>
      </c>
      <c r="I15" s="7">
        <v>11.65</v>
      </c>
      <c r="J15" s="8">
        <v>20511.895799999998</v>
      </c>
      <c r="L15" s="7" t="s">
        <v>9</v>
      </c>
      <c r="M15">
        <f t="shared" si="0"/>
        <v>4216.817500000001</v>
      </c>
      <c r="N15">
        <f t="shared" si="1"/>
        <v>4408.727600000002</v>
      </c>
      <c r="O15">
        <f t="shared" ref="O15:O18" si="8">(N15-M15)/J23</f>
        <v>7.7008547065480293E-3</v>
      </c>
      <c r="R15" s="7" t="s">
        <v>9</v>
      </c>
      <c r="S15">
        <f t="shared" ref="S15:S17" si="9">O15</f>
        <v>7.7008547065480293E-3</v>
      </c>
      <c r="T15">
        <f t="shared" si="2"/>
        <v>1.0196115415364878E-2</v>
      </c>
      <c r="U15">
        <f t="shared" si="3"/>
        <v>9.1540824951644936E-3</v>
      </c>
      <c r="V15">
        <f t="shared" si="4"/>
        <v>1.0911924734687885E-2</v>
      </c>
      <c r="W15">
        <f t="shared" si="5"/>
        <v>1.1918849901507475E-2</v>
      </c>
      <c r="X15">
        <f t="shared" si="6"/>
        <v>9.6276504518696248E-3</v>
      </c>
      <c r="Y15">
        <f t="shared" si="7"/>
        <v>1.1281193702419742E-2</v>
      </c>
    </row>
    <row r="16" spans="1:25" ht="24">
      <c r="B16" s="6">
        <v>3</v>
      </c>
      <c r="C16" s="7" t="s">
        <v>17</v>
      </c>
      <c r="D16" s="7">
        <v>1.0900000000000001</v>
      </c>
      <c r="E16" s="8">
        <v>12445.2158</v>
      </c>
      <c r="F16" s="7"/>
      <c r="G16" s="6">
        <v>3</v>
      </c>
      <c r="H16" s="7" t="s">
        <v>17</v>
      </c>
      <c r="I16" s="7">
        <v>7.37</v>
      </c>
      <c r="J16" s="8">
        <v>12978.8945</v>
      </c>
      <c r="L16" s="7" t="s">
        <v>10</v>
      </c>
      <c r="M16">
        <f t="shared" si="0"/>
        <v>2808.2075999999997</v>
      </c>
      <c r="N16">
        <f t="shared" si="1"/>
        <v>2895.0780999999988</v>
      </c>
      <c r="O16">
        <f t="shared" si="8"/>
        <v>5.4725116509271969E-3</v>
      </c>
      <c r="R16" s="7" t="s">
        <v>10</v>
      </c>
      <c r="S16">
        <f t="shared" si="9"/>
        <v>5.4725116509271969E-3</v>
      </c>
      <c r="T16">
        <f t="shared" si="2"/>
        <v>9.9538173981383628E-3</v>
      </c>
      <c r="U16">
        <f t="shared" si="3"/>
        <v>8.1622051500314444E-3</v>
      </c>
      <c r="V16">
        <f t="shared" si="4"/>
        <v>8.0436561526221976E-3</v>
      </c>
      <c r="W16">
        <f t="shared" si="5"/>
        <v>8.4129443028220594E-3</v>
      </c>
      <c r="X16">
        <f t="shared" si="6"/>
        <v>5.4675243083083559E-3</v>
      </c>
      <c r="Y16">
        <f t="shared" si="7"/>
        <v>6.7690878037787519E-3</v>
      </c>
    </row>
    <row r="17" spans="2:25" ht="24">
      <c r="B17" s="6">
        <v>4</v>
      </c>
      <c r="C17" s="7" t="s">
        <v>18</v>
      </c>
      <c r="D17" s="7">
        <v>3.01</v>
      </c>
      <c r="E17" s="8">
        <v>34376.758600000001</v>
      </c>
      <c r="F17" s="7"/>
      <c r="G17" s="6">
        <v>4</v>
      </c>
      <c r="H17" s="7" t="s">
        <v>18</v>
      </c>
      <c r="I17" s="7">
        <v>20.010000000000002</v>
      </c>
      <c r="J17" s="8">
        <v>35248.482100000001</v>
      </c>
      <c r="L17" s="7" t="s">
        <v>11</v>
      </c>
      <c r="M17">
        <f t="shared" si="0"/>
        <v>6264.2572</v>
      </c>
      <c r="N17">
        <f t="shared" si="1"/>
        <v>6704.4634000000005</v>
      </c>
      <c r="O17">
        <f t="shared" si="8"/>
        <v>1.0492855620828828E-2</v>
      </c>
      <c r="R17" s="7" t="s">
        <v>11</v>
      </c>
      <c r="S17">
        <f t="shared" si="9"/>
        <v>1.0492855620828828E-2</v>
      </c>
      <c r="T17">
        <f t="shared" si="2"/>
        <v>1.5614870356722875E-2</v>
      </c>
      <c r="U17">
        <f t="shared" si="3"/>
        <v>1.5545732291155823E-2</v>
      </c>
      <c r="V17">
        <f t="shared" si="4"/>
        <v>1.4479160760964763E-2</v>
      </c>
      <c r="W17">
        <f t="shared" si="5"/>
        <v>1.3058977831134556E-2</v>
      </c>
      <c r="X17">
        <f t="shared" si="6"/>
        <v>1.0665671268400402E-2</v>
      </c>
      <c r="Y17">
        <f t="shared" si="7"/>
        <v>1.2250883611100846E-2</v>
      </c>
    </row>
    <row r="18" spans="2:25" ht="24">
      <c r="B18" s="6">
        <v>5</v>
      </c>
      <c r="C18" s="7" t="s">
        <v>19</v>
      </c>
      <c r="D18" s="7">
        <v>0.16</v>
      </c>
      <c r="E18" s="8">
        <v>1775.4219000000001</v>
      </c>
      <c r="F18" s="7"/>
      <c r="G18" s="6">
        <v>5</v>
      </c>
      <c r="H18" s="7" t="s">
        <v>19</v>
      </c>
      <c r="I18" s="7">
        <v>1.74</v>
      </c>
      <c r="J18" s="8">
        <v>3071.2644</v>
      </c>
      <c r="L18" s="7" t="s">
        <v>12</v>
      </c>
      <c r="M18">
        <f t="shared" si="0"/>
        <v>478.9837</v>
      </c>
      <c r="N18">
        <f t="shared" si="1"/>
        <v>860.38220000000001</v>
      </c>
      <c r="O18">
        <f t="shared" si="8"/>
        <v>9.7007320037360428E-2</v>
      </c>
      <c r="R18" s="7" t="s">
        <v>12</v>
      </c>
      <c r="S18">
        <f>O18</f>
        <v>9.7007320037360428E-2</v>
      </c>
      <c r="T18">
        <f t="shared" si="2"/>
        <v>0.15322329673784726</v>
      </c>
      <c r="U18">
        <f t="shared" si="3"/>
        <v>0.17892719317157238</v>
      </c>
      <c r="V18">
        <f t="shared" si="4"/>
        <v>0.186419088276575</v>
      </c>
      <c r="W18">
        <f t="shared" si="5"/>
        <v>0.18926672011603965</v>
      </c>
      <c r="X18">
        <f t="shared" si="6"/>
        <v>0.18546509876495029</v>
      </c>
      <c r="Y18">
        <f t="shared" si="7"/>
        <v>0.19887948422618873</v>
      </c>
    </row>
    <row r="19" spans="2:25" ht="24">
      <c r="B19" s="9">
        <v>6</v>
      </c>
      <c r="C19" s="10" t="s">
        <v>20</v>
      </c>
      <c r="D19" s="10">
        <v>8.9499999999999993</v>
      </c>
      <c r="E19" s="11">
        <v>102120.25260000001</v>
      </c>
      <c r="F19" s="7"/>
      <c r="G19" s="9">
        <v>6</v>
      </c>
      <c r="H19" s="10" t="s">
        <v>20</v>
      </c>
      <c r="I19" s="10">
        <v>58.41</v>
      </c>
      <c r="J19" s="11">
        <v>102872.6139</v>
      </c>
      <c r="L19" s="10" t="s">
        <v>13</v>
      </c>
      <c r="M19">
        <f t="shared" si="0"/>
        <v>20131.377799999987</v>
      </c>
      <c r="N19">
        <f>(J27-J19)</f>
        <v>20801.840100000001</v>
      </c>
      <c r="O19">
        <f>(N19-M19)/J27</f>
        <v>5.4211866583216434E-3</v>
      </c>
      <c r="R19" s="10" t="s">
        <v>13</v>
      </c>
      <c r="S19">
        <f>O19</f>
        <v>5.4211866583216434E-3</v>
      </c>
      <c r="T19">
        <f t="shared" si="2"/>
        <v>8.9262655835992601E-3</v>
      </c>
      <c r="U19">
        <f t="shared" si="3"/>
        <v>7.7455291539426331E-3</v>
      </c>
      <c r="V19">
        <f t="shared" si="4"/>
        <v>6.4418712692488255E-3</v>
      </c>
      <c r="W19">
        <f t="shared" si="5"/>
        <v>4.9909382688589831E-3</v>
      </c>
      <c r="X19">
        <f t="shared" si="6"/>
        <v>2.5898145586806432E-3</v>
      </c>
      <c r="Y19">
        <f t="shared" si="7"/>
        <v>3.7342072219322215E-3</v>
      </c>
    </row>
    <row r="20" spans="2:25">
      <c r="B20">
        <v>0.25</v>
      </c>
      <c r="C20" t="s">
        <v>14</v>
      </c>
      <c r="D20" t="s">
        <v>2</v>
      </c>
      <c r="G20">
        <v>0.25</v>
      </c>
      <c r="H20" t="s">
        <v>14</v>
      </c>
      <c r="I20" t="s">
        <v>3</v>
      </c>
    </row>
    <row r="21" spans="2:25">
      <c r="B21" s="2"/>
      <c r="C21" s="3" t="s">
        <v>4</v>
      </c>
      <c r="D21" s="3" t="s">
        <v>5</v>
      </c>
      <c r="E21" s="4" t="s">
        <v>6</v>
      </c>
      <c r="G21" s="2"/>
      <c r="H21" s="3" t="s">
        <v>4</v>
      </c>
      <c r="I21" s="3" t="s">
        <v>5</v>
      </c>
      <c r="J21" s="4" t="s">
        <v>6</v>
      </c>
    </row>
    <row r="22" spans="2:25" ht="24">
      <c r="B22" s="6">
        <v>1</v>
      </c>
      <c r="C22" s="7" t="s">
        <v>15</v>
      </c>
      <c r="D22" s="7">
        <v>7.0000000000000007E-2</v>
      </c>
      <c r="E22" s="8">
        <v>951.97590000000002</v>
      </c>
      <c r="G22" s="6">
        <v>1</v>
      </c>
      <c r="H22" s="7" t="s">
        <v>15</v>
      </c>
      <c r="I22" s="7">
        <v>0.81</v>
      </c>
      <c r="J22" s="8">
        <v>1791.021</v>
      </c>
    </row>
    <row r="23" spans="2:25" ht="24">
      <c r="B23" s="6">
        <v>2</v>
      </c>
      <c r="C23" s="7" t="s">
        <v>16</v>
      </c>
      <c r="D23" s="7">
        <v>1.74</v>
      </c>
      <c r="E23" s="8">
        <v>23831.8878</v>
      </c>
      <c r="G23" s="6">
        <v>2</v>
      </c>
      <c r="H23" s="7" t="s">
        <v>16</v>
      </c>
      <c r="I23" s="7">
        <v>11.28</v>
      </c>
      <c r="J23" s="8">
        <v>24920.6234</v>
      </c>
    </row>
    <row r="24" spans="2:25" ht="24">
      <c r="B24" s="6">
        <v>3</v>
      </c>
      <c r="C24" s="7" t="s">
        <v>17</v>
      </c>
      <c r="D24" s="7">
        <v>1.1200000000000001</v>
      </c>
      <c r="E24" s="8">
        <v>15253.4234</v>
      </c>
      <c r="G24" s="6">
        <v>3</v>
      </c>
      <c r="H24" s="7" t="s">
        <v>17</v>
      </c>
      <c r="I24" s="7">
        <v>7.18</v>
      </c>
      <c r="J24" s="8">
        <v>15873.972599999999</v>
      </c>
    </row>
    <row r="25" spans="2:25" ht="24">
      <c r="B25" s="6">
        <v>4</v>
      </c>
      <c r="C25" s="7" t="s">
        <v>18</v>
      </c>
      <c r="D25" s="7">
        <v>2.97</v>
      </c>
      <c r="E25" s="8">
        <v>40641.015800000001</v>
      </c>
      <c r="G25" s="6">
        <v>4</v>
      </c>
      <c r="H25" s="7" t="s">
        <v>18</v>
      </c>
      <c r="I25" s="7">
        <v>18.98</v>
      </c>
      <c r="J25" s="8">
        <v>41952.945500000002</v>
      </c>
    </row>
    <row r="26" spans="2:25" ht="24">
      <c r="B26" s="6">
        <v>5</v>
      </c>
      <c r="C26" s="7" t="s">
        <v>19</v>
      </c>
      <c r="D26" s="7">
        <v>0.16</v>
      </c>
      <c r="E26" s="8">
        <v>2254.4056</v>
      </c>
      <c r="G26" s="6">
        <v>5</v>
      </c>
      <c r="H26" s="7" t="s">
        <v>19</v>
      </c>
      <c r="I26" s="7">
        <v>1.78</v>
      </c>
      <c r="J26" s="8">
        <v>3931.6466</v>
      </c>
    </row>
    <row r="27" spans="2:25" ht="24">
      <c r="B27" s="9">
        <v>6</v>
      </c>
      <c r="C27" s="10" t="s">
        <v>20</v>
      </c>
      <c r="D27" s="10">
        <v>8.94</v>
      </c>
      <c r="E27" s="11">
        <v>122251.63039999999</v>
      </c>
      <c r="G27" s="9">
        <v>6</v>
      </c>
      <c r="H27" s="10" t="s">
        <v>20</v>
      </c>
      <c r="I27" s="10">
        <v>55.97</v>
      </c>
      <c r="J27" s="11">
        <v>123674.454</v>
      </c>
    </row>
    <row r="28" spans="2:25">
      <c r="B28">
        <v>0.5</v>
      </c>
      <c r="C28" t="s">
        <v>1</v>
      </c>
      <c r="D28" t="s">
        <v>2</v>
      </c>
      <c r="G28">
        <v>0.5</v>
      </c>
      <c r="H28" t="s">
        <v>1</v>
      </c>
      <c r="I28" t="s">
        <v>3</v>
      </c>
    </row>
    <row r="29" spans="2:25">
      <c r="B29" s="2"/>
      <c r="C29" s="3" t="s">
        <v>4</v>
      </c>
      <c r="D29" s="3" t="s">
        <v>5</v>
      </c>
      <c r="E29" s="4" t="s">
        <v>6</v>
      </c>
      <c r="G29" s="2"/>
      <c r="H29" s="3" t="s">
        <v>4</v>
      </c>
      <c r="I29" s="3" t="s">
        <v>5</v>
      </c>
      <c r="J29" s="4" t="s">
        <v>6</v>
      </c>
      <c r="L29" s="3" t="s">
        <v>4</v>
      </c>
      <c r="M29" t="s">
        <v>2</v>
      </c>
      <c r="N29" t="s">
        <v>3</v>
      </c>
      <c r="O29" t="s">
        <v>7</v>
      </c>
    </row>
    <row r="30" spans="2:25" ht="24">
      <c r="B30" s="6">
        <v>1</v>
      </c>
      <c r="C30" s="7" t="s">
        <v>15</v>
      </c>
      <c r="D30" s="7">
        <v>7.0000000000000007E-2</v>
      </c>
      <c r="E30" s="8">
        <v>673.05</v>
      </c>
      <c r="G30" s="6">
        <v>1</v>
      </c>
      <c r="H30" s="7" t="s">
        <v>15</v>
      </c>
      <c r="I30" s="7">
        <v>0.89</v>
      </c>
      <c r="J30" s="8">
        <v>1373.4836</v>
      </c>
      <c r="L30" s="7" t="s">
        <v>8</v>
      </c>
      <c r="M30">
        <f t="shared" ref="M30:M35" si="10">(E38-E30)</f>
        <v>244.37740000000008</v>
      </c>
      <c r="N30">
        <f t="shared" ref="N30:N35" si="11">(J38-J30)</f>
        <v>409.01919999999996</v>
      </c>
      <c r="O30">
        <f t="shared" ref="O30:O35" si="12">(N30-M30)/J38</f>
        <v>9.2365521108858775E-2</v>
      </c>
    </row>
    <row r="31" spans="2:25" ht="24">
      <c r="B31" s="6">
        <v>2</v>
      </c>
      <c r="C31" s="7" t="s">
        <v>16</v>
      </c>
      <c r="D31" s="7">
        <v>1.67</v>
      </c>
      <c r="E31" s="8">
        <v>16618.801800000001</v>
      </c>
      <c r="G31" s="6">
        <v>2</v>
      </c>
      <c r="H31" s="7" t="s">
        <v>16</v>
      </c>
      <c r="I31" s="7">
        <v>11.3</v>
      </c>
      <c r="J31" s="8">
        <v>17376.0311</v>
      </c>
      <c r="L31" s="7" t="s">
        <v>9</v>
      </c>
      <c r="M31">
        <f t="shared" si="10"/>
        <v>7120.0174999999981</v>
      </c>
      <c r="N31">
        <f t="shared" si="11"/>
        <v>7372.3548999999985</v>
      </c>
      <c r="O31">
        <f t="shared" si="12"/>
        <v>1.0196115415364878E-2</v>
      </c>
    </row>
    <row r="32" spans="2:25" ht="24">
      <c r="B32" s="6">
        <v>3</v>
      </c>
      <c r="C32" s="7" t="s">
        <v>17</v>
      </c>
      <c r="D32" s="7">
        <v>1.0900000000000001</v>
      </c>
      <c r="E32" s="8">
        <v>10792.5417</v>
      </c>
      <c r="G32" s="6">
        <v>3</v>
      </c>
      <c r="H32" s="7" t="s">
        <v>17</v>
      </c>
      <c r="I32" s="7">
        <v>7.3</v>
      </c>
      <c r="J32" s="8">
        <v>11229.6865</v>
      </c>
      <c r="L32" s="7" t="s">
        <v>10</v>
      </c>
      <c r="M32">
        <f t="shared" si="10"/>
        <v>4563.3616000000002</v>
      </c>
      <c r="N32">
        <f t="shared" si="11"/>
        <v>4722.1432000000004</v>
      </c>
      <c r="O32">
        <f t="shared" si="12"/>
        <v>9.9538173981383628E-3</v>
      </c>
    </row>
    <row r="33" spans="2:15" ht="24">
      <c r="B33" s="6">
        <v>4</v>
      </c>
      <c r="C33" s="7" t="s">
        <v>18</v>
      </c>
      <c r="D33" s="7">
        <v>3.04</v>
      </c>
      <c r="E33" s="8">
        <v>30184.887299999999</v>
      </c>
      <c r="G33" s="6">
        <v>4</v>
      </c>
      <c r="H33" s="7" t="s">
        <v>18</v>
      </c>
      <c r="I33" s="7">
        <v>19.95</v>
      </c>
      <c r="J33" s="8">
        <v>30682.437900000001</v>
      </c>
      <c r="L33" s="7" t="s">
        <v>11</v>
      </c>
      <c r="M33">
        <f t="shared" si="10"/>
        <v>10656.299900000002</v>
      </c>
      <c r="N33">
        <f t="shared" si="11"/>
        <v>11312.038199999999</v>
      </c>
      <c r="O33">
        <f t="shared" si="12"/>
        <v>1.5614870356722875E-2</v>
      </c>
    </row>
    <row r="34" spans="2:15" ht="24">
      <c r="B34" s="6">
        <v>5</v>
      </c>
      <c r="C34" s="7" t="s">
        <v>19</v>
      </c>
      <c r="D34" s="7">
        <v>0.16</v>
      </c>
      <c r="E34" s="8">
        <v>1565.2003</v>
      </c>
      <c r="G34" s="6">
        <v>5</v>
      </c>
      <c r="H34" s="7" t="s">
        <v>19</v>
      </c>
      <c r="I34" s="7">
        <v>1.71</v>
      </c>
      <c r="J34" s="8">
        <v>2627.8283999999999</v>
      </c>
      <c r="L34" s="7" t="s">
        <v>12</v>
      </c>
      <c r="M34">
        <f t="shared" si="10"/>
        <v>701.00070000000005</v>
      </c>
      <c r="N34">
        <f t="shared" si="11"/>
        <v>1303.3486000000003</v>
      </c>
      <c r="O34">
        <f t="shared" si="12"/>
        <v>0.15322329673784726</v>
      </c>
    </row>
    <row r="35" spans="2:15" ht="24">
      <c r="B35" s="9">
        <v>6</v>
      </c>
      <c r="C35" s="10" t="s">
        <v>20</v>
      </c>
      <c r="D35" s="10">
        <v>8.98</v>
      </c>
      <c r="E35" s="11">
        <v>89149.073499999999</v>
      </c>
      <c r="G35" s="9">
        <v>6</v>
      </c>
      <c r="H35" s="10" t="s">
        <v>20</v>
      </c>
      <c r="I35" s="10">
        <v>57.85</v>
      </c>
      <c r="J35" s="11">
        <v>88963.896599999993</v>
      </c>
      <c r="L35" s="10" t="s">
        <v>13</v>
      </c>
      <c r="M35">
        <f t="shared" si="10"/>
        <v>33791.189500000008</v>
      </c>
      <c r="N35">
        <f t="shared" si="11"/>
        <v>34896.803000000014</v>
      </c>
      <c r="O35">
        <f t="shared" si="12"/>
        <v>8.9262655835992601E-3</v>
      </c>
    </row>
    <row r="36" spans="2:15">
      <c r="B36">
        <v>0.5</v>
      </c>
      <c r="C36" t="s">
        <v>14</v>
      </c>
      <c r="D36" t="s">
        <v>2</v>
      </c>
      <c r="G36">
        <v>0.5</v>
      </c>
      <c r="H36" t="s">
        <v>14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</row>
    <row r="38" spans="2:15" ht="24">
      <c r="B38" s="6">
        <v>1</v>
      </c>
      <c r="C38" s="7" t="s">
        <v>15</v>
      </c>
      <c r="D38" s="7">
        <v>7.0000000000000007E-2</v>
      </c>
      <c r="E38" s="8">
        <v>917.42740000000003</v>
      </c>
      <c r="G38" s="6">
        <v>1</v>
      </c>
      <c r="H38" s="7" t="s">
        <v>15</v>
      </c>
      <c r="I38" s="7">
        <v>0.81</v>
      </c>
      <c r="J38" s="8">
        <v>1782.5028</v>
      </c>
    </row>
    <row r="39" spans="2:15" ht="24">
      <c r="B39" s="6">
        <v>2</v>
      </c>
      <c r="C39" s="7" t="s">
        <v>16</v>
      </c>
      <c r="D39" s="7">
        <v>1.73</v>
      </c>
      <c r="E39" s="8">
        <v>23738.819299999999</v>
      </c>
      <c r="G39" s="6">
        <v>2</v>
      </c>
      <c r="H39" s="7" t="s">
        <v>16</v>
      </c>
      <c r="I39" s="7">
        <v>11.19</v>
      </c>
      <c r="J39" s="8">
        <v>24748.385999999999</v>
      </c>
    </row>
    <row r="40" spans="2:15" ht="24">
      <c r="B40" s="6">
        <v>3</v>
      </c>
      <c r="C40" s="7" t="s">
        <v>17</v>
      </c>
      <c r="D40" s="7">
        <v>1.1200000000000001</v>
      </c>
      <c r="E40" s="8">
        <v>15355.9033</v>
      </c>
      <c r="G40" s="6">
        <v>3</v>
      </c>
      <c r="H40" s="7" t="s">
        <v>17</v>
      </c>
      <c r="I40" s="7">
        <v>7.21</v>
      </c>
      <c r="J40" s="8">
        <v>15951.8297</v>
      </c>
    </row>
    <row r="41" spans="2:15" ht="24">
      <c r="B41" s="6">
        <v>4</v>
      </c>
      <c r="C41" s="7" t="s">
        <v>18</v>
      </c>
      <c r="D41" s="7">
        <v>2.97</v>
      </c>
      <c r="E41" s="8">
        <v>40841.1872</v>
      </c>
      <c r="G41" s="6">
        <v>4</v>
      </c>
      <c r="H41" s="7" t="s">
        <v>18</v>
      </c>
      <c r="I41" s="7">
        <v>18.989999999999998</v>
      </c>
      <c r="J41" s="8">
        <v>41994.4761</v>
      </c>
    </row>
    <row r="42" spans="2:15" ht="24">
      <c r="B42" s="6">
        <v>5</v>
      </c>
      <c r="C42" s="7" t="s">
        <v>19</v>
      </c>
      <c r="D42" s="7">
        <v>0.16</v>
      </c>
      <c r="E42" s="8">
        <v>2266.201</v>
      </c>
      <c r="G42" s="6">
        <v>5</v>
      </c>
      <c r="H42" s="7" t="s">
        <v>19</v>
      </c>
      <c r="I42" s="7">
        <v>1.78</v>
      </c>
      <c r="J42" s="8">
        <v>3931.1770000000001</v>
      </c>
    </row>
    <row r="43" spans="2:15" ht="24">
      <c r="B43" s="9">
        <v>6</v>
      </c>
      <c r="C43" s="10" t="s">
        <v>20</v>
      </c>
      <c r="D43" s="10">
        <v>8.9499999999999993</v>
      </c>
      <c r="E43" s="11">
        <v>122940.26300000001</v>
      </c>
      <c r="G43" s="9">
        <v>6</v>
      </c>
      <c r="H43" s="10" t="s">
        <v>20</v>
      </c>
      <c r="I43" s="10">
        <v>56.02</v>
      </c>
      <c r="J43" s="11">
        <v>123860.69960000001</v>
      </c>
    </row>
    <row r="44" spans="2:15">
      <c r="B44">
        <v>0.75</v>
      </c>
      <c r="C44" t="s">
        <v>1</v>
      </c>
      <c r="D44" t="s">
        <v>2</v>
      </c>
      <c r="G44">
        <v>0.75</v>
      </c>
      <c r="H44" t="s">
        <v>1</v>
      </c>
      <c r="I44" t="s">
        <v>3</v>
      </c>
    </row>
    <row r="45" spans="2:15">
      <c r="B45" s="2"/>
      <c r="C45" s="3" t="s">
        <v>4</v>
      </c>
      <c r="D45" s="3" t="s">
        <v>5</v>
      </c>
      <c r="E45" s="4" t="s">
        <v>6</v>
      </c>
      <c r="G45" s="2"/>
      <c r="H45" s="3" t="s">
        <v>4</v>
      </c>
      <c r="I45" s="3" t="s">
        <v>5</v>
      </c>
      <c r="J45" s="4" t="s">
        <v>6</v>
      </c>
      <c r="L45" s="3" t="s">
        <v>4</v>
      </c>
      <c r="M45" t="s">
        <v>2</v>
      </c>
      <c r="N45" t="s">
        <v>3</v>
      </c>
      <c r="O45" t="s">
        <v>7</v>
      </c>
    </row>
    <row r="46" spans="2:15" ht="24">
      <c r="B46" s="6">
        <v>1</v>
      </c>
      <c r="C46" s="7" t="s">
        <v>15</v>
      </c>
      <c r="D46" s="7">
        <v>0.05</v>
      </c>
      <c r="E46" s="8">
        <v>650.21630000000005</v>
      </c>
      <c r="G46" s="6">
        <v>1</v>
      </c>
      <c r="H46" s="7" t="s">
        <v>15</v>
      </c>
      <c r="I46" s="7">
        <v>0.91</v>
      </c>
      <c r="J46" s="8">
        <v>1280.7066</v>
      </c>
      <c r="L46" s="7" t="s">
        <v>8</v>
      </c>
      <c r="M46">
        <f t="shared" ref="M46:M51" si="13">(E54-E46)</f>
        <v>305.03359999999998</v>
      </c>
      <c r="N46">
        <f t="shared" ref="N46:N51" si="14">(J54-J46)</f>
        <v>489.26389999999992</v>
      </c>
      <c r="O46">
        <f t="shared" ref="O46:O51" si="15">(N46-M46)/J54</f>
        <v>0.1040866500317378</v>
      </c>
    </row>
    <row r="47" spans="2:15" ht="24">
      <c r="B47" s="6">
        <v>2</v>
      </c>
      <c r="C47" s="7" t="s">
        <v>16</v>
      </c>
      <c r="D47" s="7">
        <v>1.1000000000000001</v>
      </c>
      <c r="E47" s="8">
        <v>15052.778700000001</v>
      </c>
      <c r="G47" s="6">
        <v>2</v>
      </c>
      <c r="H47" s="7" t="s">
        <v>16</v>
      </c>
      <c r="I47" s="7">
        <v>11.13</v>
      </c>
      <c r="J47" s="8">
        <v>15675.322099999999</v>
      </c>
      <c r="L47" s="7" t="s">
        <v>9</v>
      </c>
      <c r="M47">
        <f t="shared" si="13"/>
        <v>8711.5314999999991</v>
      </c>
      <c r="N47">
        <f t="shared" si="14"/>
        <v>8936.8331999999991</v>
      </c>
      <c r="O47">
        <f t="shared" si="15"/>
        <v>9.1540824951644936E-3</v>
      </c>
    </row>
    <row r="48" spans="2:15" ht="24">
      <c r="B48" s="6">
        <v>3</v>
      </c>
      <c r="C48" s="7" t="s">
        <v>17</v>
      </c>
      <c r="D48" s="7">
        <v>0.72</v>
      </c>
      <c r="E48" s="8">
        <v>9928.0017000000007</v>
      </c>
      <c r="G48" s="6">
        <v>3</v>
      </c>
      <c r="H48" s="7" t="s">
        <v>17</v>
      </c>
      <c r="I48" s="7">
        <v>7.31</v>
      </c>
      <c r="J48" s="8">
        <v>10297.960800000001</v>
      </c>
      <c r="L48" s="7" t="s">
        <v>10</v>
      </c>
      <c r="M48">
        <f t="shared" si="13"/>
        <v>5523.6659999999993</v>
      </c>
      <c r="N48">
        <f t="shared" si="14"/>
        <v>5653.8680999999997</v>
      </c>
      <c r="O48">
        <f t="shared" si="15"/>
        <v>8.1622051500314444E-3</v>
      </c>
    </row>
    <row r="49" spans="2:15" ht="24">
      <c r="B49" s="6">
        <v>4</v>
      </c>
      <c r="C49" s="7" t="s">
        <v>18</v>
      </c>
      <c r="D49" s="7">
        <v>2.04</v>
      </c>
      <c r="E49" s="8">
        <v>27943.97</v>
      </c>
      <c r="G49" s="6">
        <v>4</v>
      </c>
      <c r="H49" s="7" t="s">
        <v>18</v>
      </c>
      <c r="I49" s="7">
        <v>20.03</v>
      </c>
      <c r="J49" s="8">
        <v>28214.910899999999</v>
      </c>
      <c r="L49" s="7" t="s">
        <v>11</v>
      </c>
      <c r="M49">
        <f t="shared" si="13"/>
        <v>13070.168299999998</v>
      </c>
      <c r="N49">
        <f t="shared" si="14"/>
        <v>13722.110000000004</v>
      </c>
      <c r="O49">
        <f t="shared" si="15"/>
        <v>1.5545732291155823E-2</v>
      </c>
    </row>
    <row r="50" spans="2:15" ht="24">
      <c r="B50" s="6">
        <v>5</v>
      </c>
      <c r="C50" s="7" t="s">
        <v>19</v>
      </c>
      <c r="D50" s="7">
        <v>0.1</v>
      </c>
      <c r="E50" s="8">
        <v>1441.8158000000001</v>
      </c>
      <c r="G50" s="6">
        <v>5</v>
      </c>
      <c r="H50" s="7" t="s">
        <v>19</v>
      </c>
      <c r="I50" s="7">
        <v>1.7</v>
      </c>
      <c r="J50" s="8">
        <v>2388.1239999999998</v>
      </c>
      <c r="L50" s="7" t="s">
        <v>12</v>
      </c>
      <c r="M50">
        <f t="shared" si="13"/>
        <v>836.1092000000001</v>
      </c>
      <c r="N50">
        <f t="shared" si="14"/>
        <v>1538.7302000000004</v>
      </c>
      <c r="O50">
        <f t="shared" si="15"/>
        <v>0.17892719317157238</v>
      </c>
    </row>
    <row r="51" spans="2:15" ht="24">
      <c r="B51" s="9">
        <v>6</v>
      </c>
      <c r="C51" s="10" t="s">
        <v>20</v>
      </c>
      <c r="D51" s="10">
        <v>5.99</v>
      </c>
      <c r="E51" s="11">
        <v>82299.994099999996</v>
      </c>
      <c r="G51" s="9">
        <v>6</v>
      </c>
      <c r="H51" s="10" t="s">
        <v>20</v>
      </c>
      <c r="I51" s="10">
        <v>57.93</v>
      </c>
      <c r="J51" s="11">
        <v>81620.677200000006</v>
      </c>
      <c r="L51" s="10" t="s">
        <v>13</v>
      </c>
      <c r="M51">
        <f t="shared" si="13"/>
        <v>41209.497600000002</v>
      </c>
      <c r="N51">
        <f t="shared" si="14"/>
        <v>42168.308799999999</v>
      </c>
      <c r="O51">
        <f t="shared" si="15"/>
        <v>7.7455291539426331E-3</v>
      </c>
    </row>
    <row r="52" spans="2:15">
      <c r="B52">
        <v>0.75</v>
      </c>
      <c r="C52" t="s">
        <v>14</v>
      </c>
      <c r="D52" t="s">
        <v>2</v>
      </c>
      <c r="G52">
        <v>0.75</v>
      </c>
      <c r="H52" t="s">
        <v>14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</row>
    <row r="54" spans="2:15" ht="24">
      <c r="B54" s="6">
        <v>1</v>
      </c>
      <c r="C54" s="7" t="s">
        <v>15</v>
      </c>
      <c r="D54" s="7">
        <v>7.0000000000000007E-2</v>
      </c>
      <c r="E54" s="8">
        <v>955.24990000000003</v>
      </c>
      <c r="G54" s="6">
        <v>1</v>
      </c>
      <c r="H54" s="7" t="s">
        <v>15</v>
      </c>
      <c r="I54" s="7">
        <v>0.8</v>
      </c>
      <c r="J54" s="8">
        <v>1769.9704999999999</v>
      </c>
    </row>
    <row r="55" spans="2:15" ht="24">
      <c r="B55" s="6">
        <v>2</v>
      </c>
      <c r="C55" s="7" t="s">
        <v>16</v>
      </c>
      <c r="D55" s="7">
        <v>1.72</v>
      </c>
      <c r="E55" s="8">
        <v>23764.3102</v>
      </c>
      <c r="G55" s="6">
        <v>2</v>
      </c>
      <c r="H55" s="7" t="s">
        <v>16</v>
      </c>
      <c r="I55" s="7">
        <v>11.15</v>
      </c>
      <c r="J55" s="8">
        <v>24612.155299999999</v>
      </c>
    </row>
    <row r="56" spans="2:15" ht="24">
      <c r="B56" s="6">
        <v>3</v>
      </c>
      <c r="C56" s="7" t="s">
        <v>17</v>
      </c>
      <c r="D56" s="7">
        <v>1.1200000000000001</v>
      </c>
      <c r="E56" s="8">
        <v>15451.6677</v>
      </c>
      <c r="G56" s="6">
        <v>3</v>
      </c>
      <c r="H56" s="7" t="s">
        <v>17</v>
      </c>
      <c r="I56" s="7">
        <v>7.22</v>
      </c>
      <c r="J56" s="8">
        <v>15951.8289</v>
      </c>
    </row>
    <row r="57" spans="2:15" ht="24">
      <c r="B57" s="6">
        <v>4</v>
      </c>
      <c r="C57" s="7" t="s">
        <v>18</v>
      </c>
      <c r="D57" s="7">
        <v>2.97</v>
      </c>
      <c r="E57" s="8">
        <v>41014.138299999999</v>
      </c>
      <c r="G57" s="6">
        <v>4</v>
      </c>
      <c r="H57" s="7" t="s">
        <v>18</v>
      </c>
      <c r="I57" s="7">
        <v>18.989999999999998</v>
      </c>
      <c r="J57" s="8">
        <v>41937.020900000003</v>
      </c>
    </row>
    <row r="58" spans="2:15" ht="24">
      <c r="B58" s="6">
        <v>5</v>
      </c>
      <c r="C58" s="7" t="s">
        <v>19</v>
      </c>
      <c r="D58" s="7">
        <v>0.17</v>
      </c>
      <c r="E58" s="8">
        <v>2277.9250000000002</v>
      </c>
      <c r="G58" s="6">
        <v>5</v>
      </c>
      <c r="H58" s="7" t="s">
        <v>19</v>
      </c>
      <c r="I58" s="7">
        <v>1.78</v>
      </c>
      <c r="J58" s="8">
        <v>3926.8542000000002</v>
      </c>
    </row>
    <row r="59" spans="2:15" ht="24">
      <c r="B59" s="9">
        <v>6</v>
      </c>
      <c r="C59" s="10" t="s">
        <v>20</v>
      </c>
      <c r="D59" s="10">
        <v>8.9499999999999993</v>
      </c>
      <c r="E59" s="11">
        <v>123509.4917</v>
      </c>
      <c r="G59" s="9">
        <v>6</v>
      </c>
      <c r="H59" s="10" t="s">
        <v>20</v>
      </c>
      <c r="I59" s="10">
        <v>56.06</v>
      </c>
      <c r="J59" s="11">
        <v>123788.986</v>
      </c>
    </row>
    <row r="60" spans="2:15">
      <c r="B60">
        <v>1</v>
      </c>
      <c r="C60" t="s">
        <v>1</v>
      </c>
      <c r="D60" t="s">
        <v>2</v>
      </c>
      <c r="G60">
        <v>1</v>
      </c>
      <c r="H60" t="s">
        <v>1</v>
      </c>
      <c r="I60" t="s">
        <v>3</v>
      </c>
    </row>
    <row r="61" spans="2:15">
      <c r="B61" s="2"/>
      <c r="C61" s="3" t="s">
        <v>4</v>
      </c>
      <c r="D61" s="3" t="s">
        <v>5</v>
      </c>
      <c r="E61" s="4" t="s">
        <v>6</v>
      </c>
      <c r="G61" s="2"/>
      <c r="H61" s="3" t="s">
        <v>4</v>
      </c>
      <c r="I61" s="3" t="s">
        <v>5</v>
      </c>
      <c r="J61" s="4" t="s">
        <v>6</v>
      </c>
      <c r="L61" s="3" t="s">
        <v>4</v>
      </c>
      <c r="M61" t="s">
        <v>2</v>
      </c>
      <c r="N61" t="s">
        <v>3</v>
      </c>
      <c r="O61" t="s">
        <v>7</v>
      </c>
    </row>
    <row r="62" spans="2:15" ht="24">
      <c r="B62" s="6">
        <v>1</v>
      </c>
      <c r="C62" s="7" t="s">
        <v>15</v>
      </c>
      <c r="D62" s="7">
        <v>0.05</v>
      </c>
      <c r="E62" s="8">
        <v>621.39620000000002</v>
      </c>
      <c r="G62" s="6">
        <v>1</v>
      </c>
      <c r="H62" s="7" t="s">
        <v>15</v>
      </c>
      <c r="I62" s="7">
        <v>0.92</v>
      </c>
      <c r="J62" s="8">
        <v>1225.7829999999999</v>
      </c>
      <c r="L62" s="7" t="s">
        <v>8</v>
      </c>
      <c r="M62">
        <f t="shared" ref="M62:M67" si="16">(E70-E62)</f>
        <v>336.08410000000003</v>
      </c>
      <c r="N62">
        <f t="shared" ref="N62:N67" si="17">(J70-J62)</f>
        <v>591.32290000000012</v>
      </c>
      <c r="O62">
        <f t="shared" ref="O62:O67" si="18">(N62-M62)/J70</f>
        <v>0.14046446054685094</v>
      </c>
    </row>
    <row r="63" spans="2:15" ht="24">
      <c r="B63" s="6">
        <v>2</v>
      </c>
      <c r="C63" s="7" t="s">
        <v>16</v>
      </c>
      <c r="D63" s="7">
        <v>1.08</v>
      </c>
      <c r="E63" s="8">
        <v>14171.5869</v>
      </c>
      <c r="G63" s="6">
        <v>2</v>
      </c>
      <c r="H63" s="7" t="s">
        <v>16</v>
      </c>
      <c r="I63" s="7">
        <v>10.98</v>
      </c>
      <c r="J63" s="8">
        <v>14703.9637</v>
      </c>
      <c r="L63" s="7" t="s">
        <v>9</v>
      </c>
      <c r="M63">
        <f t="shared" si="16"/>
        <v>9612.3343000000004</v>
      </c>
      <c r="N63">
        <f t="shared" si="17"/>
        <v>9880.5992000000006</v>
      </c>
      <c r="O63">
        <f t="shared" si="18"/>
        <v>1.0911924734687885E-2</v>
      </c>
    </row>
    <row r="64" spans="2:15" ht="24">
      <c r="B64" s="6">
        <v>3</v>
      </c>
      <c r="C64" s="7" t="s">
        <v>17</v>
      </c>
      <c r="D64" s="7">
        <v>0.72</v>
      </c>
      <c r="E64" s="8">
        <v>9458.3624</v>
      </c>
      <c r="G64" s="6">
        <v>3</v>
      </c>
      <c r="H64" s="7" t="s">
        <v>17</v>
      </c>
      <c r="I64" s="7">
        <v>7.3</v>
      </c>
      <c r="J64" s="8">
        <v>9778.6527999999998</v>
      </c>
      <c r="L64" s="7" t="s">
        <v>10</v>
      </c>
      <c r="M64">
        <f t="shared" si="16"/>
        <v>6061.8184999999994</v>
      </c>
      <c r="N64">
        <f t="shared" si="17"/>
        <v>6190.2669999999998</v>
      </c>
      <c r="O64">
        <f t="shared" si="18"/>
        <v>8.0436561526221976E-3</v>
      </c>
    </row>
    <row r="65" spans="2:15" ht="24">
      <c r="B65" s="6">
        <v>4</v>
      </c>
      <c r="C65" s="7" t="s">
        <v>18</v>
      </c>
      <c r="D65" s="7">
        <v>2.04</v>
      </c>
      <c r="E65" s="8">
        <v>26727.6397</v>
      </c>
      <c r="G65" s="6">
        <v>4</v>
      </c>
      <c r="H65" s="7" t="s">
        <v>18</v>
      </c>
      <c r="I65" s="7">
        <v>20.079999999999998</v>
      </c>
      <c r="J65" s="8">
        <v>26895.782999999999</v>
      </c>
      <c r="L65" s="7" t="s">
        <v>11</v>
      </c>
      <c r="M65">
        <f t="shared" si="16"/>
        <v>14411.279999999999</v>
      </c>
      <c r="N65">
        <f t="shared" si="17"/>
        <v>15018.158700000004</v>
      </c>
      <c r="O65">
        <f t="shared" si="18"/>
        <v>1.4479160760964763E-2</v>
      </c>
    </row>
    <row r="66" spans="2:15" ht="24">
      <c r="B66" s="6">
        <v>5</v>
      </c>
      <c r="C66" s="7" t="s">
        <v>19</v>
      </c>
      <c r="D66" s="7">
        <v>0.1</v>
      </c>
      <c r="E66" s="8">
        <v>1368.4197999999999</v>
      </c>
      <c r="G66" s="6">
        <v>5</v>
      </c>
      <c r="H66" s="7" t="s">
        <v>19</v>
      </c>
      <c r="I66" s="7">
        <v>1.7</v>
      </c>
      <c r="J66" s="8">
        <v>2280.9267</v>
      </c>
      <c r="L66" s="7" t="s">
        <v>12</v>
      </c>
      <c r="M66">
        <f t="shared" si="16"/>
        <v>916.76480000000015</v>
      </c>
      <c r="N66">
        <f t="shared" si="17"/>
        <v>1649.4648000000002</v>
      </c>
      <c r="O66">
        <f t="shared" si="18"/>
        <v>0.186419088276575</v>
      </c>
    </row>
    <row r="67" spans="2:15" ht="24">
      <c r="B67" s="9">
        <v>6</v>
      </c>
      <c r="C67" s="10" t="s">
        <v>20</v>
      </c>
      <c r="D67" s="10">
        <v>6.01</v>
      </c>
      <c r="E67" s="11">
        <v>78684.945999999996</v>
      </c>
      <c r="G67" s="9">
        <v>6</v>
      </c>
      <c r="H67" s="10" t="s">
        <v>20</v>
      </c>
      <c r="I67" s="10">
        <v>58.02</v>
      </c>
      <c r="J67" s="11">
        <v>77702.2264</v>
      </c>
      <c r="L67" s="10" t="s">
        <v>13</v>
      </c>
      <c r="M67">
        <f t="shared" si="16"/>
        <v>45280.98090000001</v>
      </c>
      <c r="N67">
        <f t="shared" si="17"/>
        <v>46078.359500000006</v>
      </c>
      <c r="O67">
        <f t="shared" si="18"/>
        <v>6.4418712692488255E-3</v>
      </c>
    </row>
    <row r="68" spans="2:15">
      <c r="B68">
        <v>1</v>
      </c>
      <c r="C68" t="s">
        <v>14</v>
      </c>
      <c r="D68" t="s">
        <v>2</v>
      </c>
      <c r="G68">
        <v>1</v>
      </c>
      <c r="H68" t="s">
        <v>14</v>
      </c>
      <c r="I68" t="s">
        <v>3</v>
      </c>
    </row>
    <row r="69" spans="2:15">
      <c r="B69" s="2"/>
      <c r="C69" s="3" t="s">
        <v>4</v>
      </c>
      <c r="D69" s="3" t="s">
        <v>5</v>
      </c>
      <c r="E69" s="4" t="s">
        <v>6</v>
      </c>
      <c r="G69" s="2"/>
      <c r="H69" s="3" t="s">
        <v>4</v>
      </c>
      <c r="I69" s="3" t="s">
        <v>5</v>
      </c>
      <c r="J69" s="4" t="s">
        <v>6</v>
      </c>
    </row>
    <row r="70" spans="2:15" ht="24">
      <c r="B70" s="6">
        <v>1</v>
      </c>
      <c r="C70" s="7" t="s">
        <v>15</v>
      </c>
      <c r="D70" s="7">
        <v>7.0000000000000007E-2</v>
      </c>
      <c r="E70" s="8">
        <v>957.48030000000006</v>
      </c>
      <c r="G70" s="6">
        <v>1</v>
      </c>
      <c r="H70" s="7" t="s">
        <v>15</v>
      </c>
      <c r="I70" s="7">
        <v>0.82</v>
      </c>
      <c r="J70" s="8">
        <v>1817.1059</v>
      </c>
    </row>
    <row r="71" spans="2:15" ht="24">
      <c r="B71" s="6">
        <v>2</v>
      </c>
      <c r="C71" s="7" t="s">
        <v>16</v>
      </c>
      <c r="D71" s="7">
        <v>1.72</v>
      </c>
      <c r="E71" s="8">
        <v>23783.921200000001</v>
      </c>
      <c r="G71" s="6">
        <v>2</v>
      </c>
      <c r="H71" s="7" t="s">
        <v>16</v>
      </c>
      <c r="I71" s="7">
        <v>11.13</v>
      </c>
      <c r="J71" s="8">
        <v>24584.562900000001</v>
      </c>
    </row>
    <row r="72" spans="2:15" ht="24">
      <c r="B72" s="6">
        <v>3</v>
      </c>
      <c r="C72" s="7" t="s">
        <v>17</v>
      </c>
      <c r="D72" s="7">
        <v>1.1200000000000001</v>
      </c>
      <c r="E72" s="8">
        <v>15520.180899999999</v>
      </c>
      <c r="G72" s="6">
        <v>3</v>
      </c>
      <c r="H72" s="7" t="s">
        <v>17</v>
      </c>
      <c r="I72" s="7">
        <v>7.23</v>
      </c>
      <c r="J72" s="8">
        <v>15968.9198</v>
      </c>
    </row>
    <row r="73" spans="2:15" ht="24">
      <c r="B73" s="6">
        <v>4</v>
      </c>
      <c r="C73" s="7" t="s">
        <v>18</v>
      </c>
      <c r="D73" s="7">
        <v>2.97</v>
      </c>
      <c r="E73" s="8">
        <v>41138.919699999999</v>
      </c>
      <c r="G73" s="6">
        <v>4</v>
      </c>
      <c r="H73" s="7" t="s">
        <v>18</v>
      </c>
      <c r="I73" s="7">
        <v>18.98</v>
      </c>
      <c r="J73" s="8">
        <v>41913.941700000003</v>
      </c>
    </row>
    <row r="74" spans="2:15" ht="24">
      <c r="B74" s="6">
        <v>5</v>
      </c>
      <c r="C74" s="7" t="s">
        <v>19</v>
      </c>
      <c r="D74" s="7">
        <v>0.17</v>
      </c>
      <c r="E74" s="8">
        <v>2285.1846</v>
      </c>
      <c r="G74" s="6">
        <v>5</v>
      </c>
      <c r="H74" s="7" t="s">
        <v>19</v>
      </c>
      <c r="I74" s="7">
        <v>1.78</v>
      </c>
      <c r="J74" s="8">
        <v>3930.3915000000002</v>
      </c>
    </row>
    <row r="75" spans="2:15" ht="24">
      <c r="B75" s="9">
        <v>6</v>
      </c>
      <c r="C75" s="10" t="s">
        <v>20</v>
      </c>
      <c r="D75" s="10">
        <v>8.9499999999999993</v>
      </c>
      <c r="E75" s="11">
        <v>123965.92690000001</v>
      </c>
      <c r="G75" s="9">
        <v>6</v>
      </c>
      <c r="H75" s="10" t="s">
        <v>20</v>
      </c>
      <c r="I75" s="10">
        <v>56.05</v>
      </c>
      <c r="J75" s="11">
        <v>123780.58590000001</v>
      </c>
    </row>
    <row r="76" spans="2:15">
      <c r="B76">
        <v>1.25</v>
      </c>
      <c r="C76" t="s">
        <v>1</v>
      </c>
      <c r="D76" t="s">
        <v>2</v>
      </c>
      <c r="G76">
        <v>1.25</v>
      </c>
      <c r="H76" t="s">
        <v>1</v>
      </c>
      <c r="I76" t="s">
        <v>3</v>
      </c>
    </row>
    <row r="77" spans="2:15">
      <c r="B77" s="2"/>
      <c r="C77" s="3" t="s">
        <v>4</v>
      </c>
      <c r="D77" s="3" t="s">
        <v>5</v>
      </c>
      <c r="E77" s="4" t="s">
        <v>6</v>
      </c>
      <c r="G77" s="2"/>
      <c r="H77" s="3" t="s">
        <v>4</v>
      </c>
      <c r="I77" s="3" t="s">
        <v>5</v>
      </c>
      <c r="J77" s="4" t="s">
        <v>6</v>
      </c>
      <c r="L77" s="3" t="s">
        <v>4</v>
      </c>
      <c r="M77" t="s">
        <v>2</v>
      </c>
      <c r="N77" t="s">
        <v>3</v>
      </c>
      <c r="O77" t="s">
        <v>7</v>
      </c>
    </row>
    <row r="78" spans="2:15" ht="24">
      <c r="B78" s="6">
        <v>1</v>
      </c>
      <c r="C78" s="7" t="s">
        <v>15</v>
      </c>
      <c r="D78" s="7">
        <v>0.05</v>
      </c>
      <c r="E78" s="8">
        <v>614.65610000000004</v>
      </c>
      <c r="G78" s="6">
        <v>1</v>
      </c>
      <c r="H78" s="7" t="s">
        <v>15</v>
      </c>
      <c r="I78" s="7">
        <v>0.88</v>
      </c>
      <c r="J78" s="8">
        <v>1141.2883999999999</v>
      </c>
      <c r="L78" s="7" t="s">
        <v>8</v>
      </c>
      <c r="M78">
        <f t="shared" ref="M78:M83" si="19">(E86-E78)</f>
        <v>341.51589999999999</v>
      </c>
      <c r="N78">
        <f t="shared" ref="N78:N83" si="20">(J86-J78)</f>
        <v>629.67990000000009</v>
      </c>
      <c r="O78">
        <f t="shared" ref="O78:O83" si="21">(N78-M78)/J86</f>
        <v>0.16271550428090673</v>
      </c>
    </row>
    <row r="79" spans="2:15" ht="24">
      <c r="B79" s="6">
        <v>2</v>
      </c>
      <c r="C79" s="7" t="s">
        <v>16</v>
      </c>
      <c r="D79" s="7">
        <v>1.07</v>
      </c>
      <c r="E79" s="8">
        <v>13677.2809</v>
      </c>
      <c r="G79" s="6">
        <v>2</v>
      </c>
      <c r="H79" s="7" t="s">
        <v>16</v>
      </c>
      <c r="I79" s="7">
        <v>10.85</v>
      </c>
      <c r="J79" s="8">
        <v>14087.8905</v>
      </c>
      <c r="L79" s="7" t="s">
        <v>9</v>
      </c>
      <c r="M79">
        <f t="shared" si="19"/>
        <v>10138.135</v>
      </c>
      <c r="N79">
        <f t="shared" si="20"/>
        <v>10430.3644</v>
      </c>
      <c r="O79">
        <f t="shared" si="21"/>
        <v>1.1918849901507475E-2</v>
      </c>
    </row>
    <row r="80" spans="2:15" ht="24">
      <c r="B80" s="6">
        <v>3</v>
      </c>
      <c r="C80" s="7" t="s">
        <v>17</v>
      </c>
      <c r="D80" s="7">
        <v>0.72</v>
      </c>
      <c r="E80" s="8">
        <v>9214.5408000000007</v>
      </c>
      <c r="G80" s="6">
        <v>3</v>
      </c>
      <c r="H80" s="7" t="s">
        <v>17</v>
      </c>
      <c r="I80" s="7">
        <v>7.29</v>
      </c>
      <c r="J80" s="8">
        <v>9467.6738000000005</v>
      </c>
      <c r="L80" s="7" t="s">
        <v>10</v>
      </c>
      <c r="M80">
        <f t="shared" si="19"/>
        <v>6376.1959999999999</v>
      </c>
      <c r="N80">
        <f t="shared" si="20"/>
        <v>6510.6204999999991</v>
      </c>
      <c r="O80">
        <f t="shared" si="21"/>
        <v>8.4129443028220594E-3</v>
      </c>
    </row>
    <row r="81" spans="2:15" ht="24">
      <c r="B81" s="6">
        <v>4</v>
      </c>
      <c r="C81" s="7" t="s">
        <v>18</v>
      </c>
      <c r="D81" s="7">
        <v>2.04</v>
      </c>
      <c r="E81" s="8">
        <v>26074.295399999999</v>
      </c>
      <c r="G81" s="6">
        <v>4</v>
      </c>
      <c r="H81" s="7" t="s">
        <v>18</v>
      </c>
      <c r="I81" s="7">
        <v>20.13</v>
      </c>
      <c r="J81" s="8">
        <v>26142.1185</v>
      </c>
      <c r="L81" s="7" t="s">
        <v>11</v>
      </c>
      <c r="M81">
        <f t="shared" si="19"/>
        <v>15196.519400000001</v>
      </c>
      <c r="N81">
        <f t="shared" si="20"/>
        <v>15743.502799999998</v>
      </c>
      <c r="O81">
        <f t="shared" si="21"/>
        <v>1.3058977831134556E-2</v>
      </c>
    </row>
    <row r="82" spans="2:15" ht="24">
      <c r="B82" s="6">
        <v>5</v>
      </c>
      <c r="C82" s="7" t="s">
        <v>19</v>
      </c>
      <c r="D82" s="7">
        <v>0.1</v>
      </c>
      <c r="E82" s="8">
        <v>1340.4256</v>
      </c>
      <c r="G82" s="6">
        <v>5</v>
      </c>
      <c r="H82" s="7" t="s">
        <v>19</v>
      </c>
      <c r="I82" s="7">
        <v>1.71</v>
      </c>
      <c r="J82" s="8">
        <v>2223.2775000000001</v>
      </c>
      <c r="L82" s="7" t="s">
        <v>12</v>
      </c>
      <c r="M82">
        <f t="shared" si="19"/>
        <v>952.14440000000013</v>
      </c>
      <c r="N82">
        <f t="shared" si="20"/>
        <v>1693.4506999999999</v>
      </c>
      <c r="O82">
        <f t="shared" si="21"/>
        <v>0.18926672011603965</v>
      </c>
    </row>
    <row r="83" spans="2:15" ht="24">
      <c r="B83" s="9">
        <v>6</v>
      </c>
      <c r="C83" s="10" t="s">
        <v>20</v>
      </c>
      <c r="D83" s="10">
        <v>6.01</v>
      </c>
      <c r="E83" s="11">
        <v>76819.575400000002</v>
      </c>
      <c r="G83" s="9">
        <v>6</v>
      </c>
      <c r="H83" s="10" t="s">
        <v>20</v>
      </c>
      <c r="I83" s="10">
        <v>58.15</v>
      </c>
      <c r="J83" s="11">
        <v>75537.469599999997</v>
      </c>
      <c r="L83" s="10" t="s">
        <v>13</v>
      </c>
      <c r="M83">
        <f t="shared" si="19"/>
        <v>47582.798299999995</v>
      </c>
      <c r="N83">
        <f t="shared" si="20"/>
        <v>48200.366200000004</v>
      </c>
      <c r="O83">
        <f t="shared" si="21"/>
        <v>4.9909382688589831E-3</v>
      </c>
    </row>
    <row r="84" spans="2:15">
      <c r="B84">
        <v>1.25</v>
      </c>
      <c r="C84" t="s">
        <v>14</v>
      </c>
      <c r="D84" t="s">
        <v>2</v>
      </c>
      <c r="G84">
        <v>1.25</v>
      </c>
      <c r="H84" t="s">
        <v>14</v>
      </c>
      <c r="I84" t="s">
        <v>3</v>
      </c>
    </row>
    <row r="85" spans="2:15">
      <c r="B85" s="2"/>
      <c r="C85" s="3" t="s">
        <v>4</v>
      </c>
      <c r="D85" s="3" t="s">
        <v>5</v>
      </c>
      <c r="E85" s="4" t="s">
        <v>6</v>
      </c>
      <c r="G85" s="2"/>
      <c r="H85" s="3" t="s">
        <v>4</v>
      </c>
      <c r="I85" s="3" t="s">
        <v>5</v>
      </c>
      <c r="J85" s="4" t="s">
        <v>6</v>
      </c>
    </row>
    <row r="86" spans="2:15" ht="24">
      <c r="B86" s="6">
        <v>1</v>
      </c>
      <c r="C86" s="7" t="s">
        <v>15</v>
      </c>
      <c r="D86" s="7">
        <v>7.0000000000000007E-2</v>
      </c>
      <c r="E86" s="8">
        <v>956.17200000000003</v>
      </c>
      <c r="G86" s="6">
        <v>1</v>
      </c>
      <c r="H86" s="7" t="s">
        <v>15</v>
      </c>
      <c r="I86" s="7">
        <v>0.8</v>
      </c>
      <c r="J86" s="8">
        <v>1770.9683</v>
      </c>
    </row>
    <row r="87" spans="2:15" ht="24">
      <c r="B87" s="6">
        <v>2</v>
      </c>
      <c r="C87" s="7" t="s">
        <v>16</v>
      </c>
      <c r="D87" s="7">
        <v>1.71</v>
      </c>
      <c r="E87" s="8">
        <v>23815.4159</v>
      </c>
      <c r="G87" s="6">
        <v>2</v>
      </c>
      <c r="H87" s="7" t="s">
        <v>16</v>
      </c>
      <c r="I87" s="7">
        <v>11.11</v>
      </c>
      <c r="J87" s="8">
        <v>24518.2549</v>
      </c>
    </row>
    <row r="88" spans="2:15" ht="24">
      <c r="B88" s="6">
        <v>3</v>
      </c>
      <c r="C88" s="7" t="s">
        <v>17</v>
      </c>
      <c r="D88" s="7">
        <v>1.1200000000000001</v>
      </c>
      <c r="E88" s="8">
        <v>15590.736800000001</v>
      </c>
      <c r="G88" s="6">
        <v>3</v>
      </c>
      <c r="H88" s="7" t="s">
        <v>17</v>
      </c>
      <c r="I88" s="7">
        <v>7.24</v>
      </c>
      <c r="J88" s="8">
        <v>15978.2943</v>
      </c>
    </row>
    <row r="89" spans="2:15" ht="24">
      <c r="B89" s="6">
        <v>4</v>
      </c>
      <c r="C89" s="7" t="s">
        <v>18</v>
      </c>
      <c r="D89" s="7">
        <v>2.97</v>
      </c>
      <c r="E89" s="8">
        <v>41270.8148</v>
      </c>
      <c r="G89" s="6">
        <v>4</v>
      </c>
      <c r="H89" s="7" t="s">
        <v>18</v>
      </c>
      <c r="I89" s="7">
        <v>18.98</v>
      </c>
      <c r="J89" s="8">
        <v>41885.621299999999</v>
      </c>
    </row>
    <row r="90" spans="2:15" ht="24">
      <c r="B90" s="6">
        <v>5</v>
      </c>
      <c r="C90" s="7" t="s">
        <v>19</v>
      </c>
      <c r="D90" s="7">
        <v>0.17</v>
      </c>
      <c r="E90" s="8">
        <v>2292.5700000000002</v>
      </c>
      <c r="G90" s="6">
        <v>5</v>
      </c>
      <c r="H90" s="7" t="s">
        <v>19</v>
      </c>
      <c r="I90" s="7">
        <v>1.78</v>
      </c>
      <c r="J90" s="8">
        <v>3916.7282</v>
      </c>
    </row>
    <row r="91" spans="2:15" ht="24">
      <c r="B91" s="9">
        <v>6</v>
      </c>
      <c r="C91" s="10" t="s">
        <v>20</v>
      </c>
      <c r="D91" s="10">
        <v>8.9600000000000009</v>
      </c>
      <c r="E91" s="11">
        <v>124402.3737</v>
      </c>
      <c r="G91" s="9">
        <v>6</v>
      </c>
      <c r="H91" s="10" t="s">
        <v>20</v>
      </c>
      <c r="I91" s="10">
        <v>56.08</v>
      </c>
      <c r="J91" s="11">
        <v>123737.8358</v>
      </c>
    </row>
    <row r="92" spans="2:15">
      <c r="B92">
        <v>1.5</v>
      </c>
      <c r="C92" t="s">
        <v>1</v>
      </c>
      <c r="D92" t="s">
        <v>2</v>
      </c>
      <c r="G92">
        <v>1.5</v>
      </c>
      <c r="H92" t="s">
        <v>1</v>
      </c>
      <c r="I92" t="s">
        <v>3</v>
      </c>
    </row>
    <row r="93" spans="2:15">
      <c r="B93" s="2"/>
      <c r="C93" s="3" t="s">
        <v>4</v>
      </c>
      <c r="D93" s="3" t="s">
        <v>5</v>
      </c>
      <c r="E93" s="4" t="s">
        <v>6</v>
      </c>
      <c r="G93" s="2"/>
      <c r="H93" s="3" t="s">
        <v>4</v>
      </c>
      <c r="I93" s="3" t="s">
        <v>5</v>
      </c>
      <c r="J93" s="4" t="s">
        <v>6</v>
      </c>
      <c r="L93" s="3" t="s">
        <v>4</v>
      </c>
      <c r="M93" t="s">
        <v>2</v>
      </c>
      <c r="N93" t="s">
        <v>3</v>
      </c>
      <c r="O93" t="s">
        <v>7</v>
      </c>
    </row>
    <row r="94" spans="2:15" ht="24">
      <c r="B94" s="6">
        <v>1</v>
      </c>
      <c r="C94" s="7" t="s">
        <v>15</v>
      </c>
      <c r="D94" s="7">
        <v>0.05</v>
      </c>
      <c r="E94" s="8">
        <v>574.96600000000001</v>
      </c>
      <c r="G94" s="6">
        <v>1</v>
      </c>
      <c r="H94" s="7" t="s">
        <v>15</v>
      </c>
      <c r="I94" s="7">
        <v>0.9</v>
      </c>
      <c r="J94" s="8">
        <v>1151.4555</v>
      </c>
      <c r="L94" s="7" t="s">
        <v>8</v>
      </c>
      <c r="M94">
        <f t="shared" ref="M94:M99" si="22">(E102-E94)</f>
        <v>381.94410000000005</v>
      </c>
      <c r="N94">
        <f t="shared" ref="N94:N99" si="23">(J102-J94)</f>
        <v>640.32490000000007</v>
      </c>
      <c r="O94">
        <f t="shared" ref="O94:O99" si="24">(N94-M94)/J102</f>
        <v>0.14420338563810611</v>
      </c>
    </row>
    <row r="95" spans="2:15" ht="24">
      <c r="B95" s="6">
        <v>2</v>
      </c>
      <c r="C95" s="7" t="s">
        <v>16</v>
      </c>
      <c r="D95" s="7">
        <v>1.06</v>
      </c>
      <c r="E95" s="8">
        <v>13361.6875</v>
      </c>
      <c r="G95" s="6">
        <v>2</v>
      </c>
      <c r="H95" s="7" t="s">
        <v>16</v>
      </c>
      <c r="I95" s="7">
        <v>10.77</v>
      </c>
      <c r="J95" s="8">
        <v>13760.1484</v>
      </c>
      <c r="L95" s="7" t="s">
        <v>9</v>
      </c>
      <c r="M95">
        <f t="shared" si="22"/>
        <v>10479.323400000001</v>
      </c>
      <c r="N95">
        <f t="shared" si="23"/>
        <v>10714.9612</v>
      </c>
      <c r="O95">
        <f t="shared" si="24"/>
        <v>9.6276504518696248E-3</v>
      </c>
    </row>
    <row r="96" spans="2:15" ht="24">
      <c r="B96" s="6">
        <v>3</v>
      </c>
      <c r="C96" s="7" t="s">
        <v>17</v>
      </c>
      <c r="D96" s="7">
        <v>0.72</v>
      </c>
      <c r="E96" s="8">
        <v>9058.6479999999992</v>
      </c>
      <c r="G96" s="6">
        <v>3</v>
      </c>
      <c r="H96" s="7" t="s">
        <v>17</v>
      </c>
      <c r="I96" s="7">
        <v>7.28</v>
      </c>
      <c r="J96" s="8">
        <v>9311.0408000000007</v>
      </c>
      <c r="L96" s="7" t="s">
        <v>10</v>
      </c>
      <c r="M96">
        <f t="shared" si="22"/>
        <v>6576.5244000000002</v>
      </c>
      <c r="N96">
        <f t="shared" si="23"/>
        <v>6663.8675999999996</v>
      </c>
      <c r="O96">
        <f t="shared" si="24"/>
        <v>5.4675243083083559E-3</v>
      </c>
    </row>
    <row r="97" spans="2:15" ht="24">
      <c r="B97" s="6">
        <v>4</v>
      </c>
      <c r="C97" s="7" t="s">
        <v>18</v>
      </c>
      <c r="D97" s="7">
        <v>2.04</v>
      </c>
      <c r="E97" s="8">
        <v>25710.4018</v>
      </c>
      <c r="G97" s="6">
        <v>4</v>
      </c>
      <c r="H97" s="7" t="s">
        <v>18</v>
      </c>
      <c r="I97" s="7">
        <v>20.14</v>
      </c>
      <c r="J97" s="8">
        <v>25735.597300000001</v>
      </c>
      <c r="L97" s="7" t="s">
        <v>11</v>
      </c>
      <c r="M97">
        <f t="shared" si="22"/>
        <v>15670.081100000003</v>
      </c>
      <c r="N97">
        <f t="shared" si="23"/>
        <v>16116.4614</v>
      </c>
      <c r="O97">
        <f t="shared" si="24"/>
        <v>1.0665671268400402E-2</v>
      </c>
    </row>
    <row r="98" spans="2:15" ht="24">
      <c r="B98" s="6">
        <v>5</v>
      </c>
      <c r="C98" s="7" t="s">
        <v>19</v>
      </c>
      <c r="D98" s="7">
        <v>0.1</v>
      </c>
      <c r="E98" s="8">
        <v>1314.7573</v>
      </c>
      <c r="G98" s="6">
        <v>5</v>
      </c>
      <c r="H98" s="7" t="s">
        <v>19</v>
      </c>
      <c r="I98" s="7">
        <v>1.72</v>
      </c>
      <c r="J98" s="8">
        <v>2192.6257999999998</v>
      </c>
      <c r="L98" s="7" t="s">
        <v>12</v>
      </c>
      <c r="M98">
        <f t="shared" si="22"/>
        <v>992.58540000000016</v>
      </c>
      <c r="N98">
        <f t="shared" si="23"/>
        <v>1717.8404</v>
      </c>
      <c r="O98">
        <f t="shared" si="24"/>
        <v>0.18546509876495029</v>
      </c>
    </row>
    <row r="99" spans="2:15" ht="24">
      <c r="B99" s="9">
        <v>6</v>
      </c>
      <c r="C99" s="10" t="s">
        <v>20</v>
      </c>
      <c r="D99" s="10">
        <v>6.02</v>
      </c>
      <c r="E99" s="11">
        <v>75807.803400000004</v>
      </c>
      <c r="G99" s="9">
        <v>6</v>
      </c>
      <c r="H99" s="10" t="s">
        <v>20</v>
      </c>
      <c r="I99" s="10">
        <v>58.2</v>
      </c>
      <c r="J99" s="11">
        <v>74383.342499999999</v>
      </c>
      <c r="L99" s="10" t="s">
        <v>13</v>
      </c>
      <c r="M99">
        <f t="shared" si="22"/>
        <v>48960.53409999999</v>
      </c>
      <c r="N99">
        <f t="shared" si="23"/>
        <v>49280.801300000006</v>
      </c>
      <c r="O99">
        <f t="shared" si="24"/>
        <v>2.5898145586806432E-3</v>
      </c>
    </row>
    <row r="100" spans="2:15">
      <c r="B100">
        <v>1.5</v>
      </c>
      <c r="C100" t="s">
        <v>14</v>
      </c>
      <c r="D100" t="s">
        <v>2</v>
      </c>
      <c r="G100">
        <v>1.5</v>
      </c>
      <c r="H100" t="s">
        <v>14</v>
      </c>
      <c r="I100" t="s">
        <v>3</v>
      </c>
    </row>
    <row r="101" spans="2:15">
      <c r="B101" s="2"/>
      <c r="C101" s="3" t="s">
        <v>4</v>
      </c>
      <c r="D101" s="3" t="s">
        <v>5</v>
      </c>
      <c r="E101" s="4" t="s">
        <v>6</v>
      </c>
      <c r="G101" s="2"/>
      <c r="H101" s="3" t="s">
        <v>4</v>
      </c>
      <c r="I101" s="3" t="s">
        <v>5</v>
      </c>
      <c r="J101" s="4" t="s">
        <v>6</v>
      </c>
    </row>
    <row r="102" spans="2:15" ht="24">
      <c r="B102" s="6">
        <v>1</v>
      </c>
      <c r="C102" s="7" t="s">
        <v>15</v>
      </c>
      <c r="D102" s="7">
        <v>7.0000000000000007E-2</v>
      </c>
      <c r="E102" s="8">
        <v>956.91010000000006</v>
      </c>
      <c r="G102" s="6">
        <v>1</v>
      </c>
      <c r="H102" s="7" t="s">
        <v>15</v>
      </c>
      <c r="I102" s="7">
        <v>0.81</v>
      </c>
      <c r="J102" s="8">
        <v>1791.7804000000001</v>
      </c>
    </row>
    <row r="103" spans="2:15" ht="24">
      <c r="B103" s="6">
        <v>2</v>
      </c>
      <c r="C103" s="7" t="s">
        <v>16</v>
      </c>
      <c r="D103" s="7">
        <v>1.71</v>
      </c>
      <c r="E103" s="8">
        <v>23841.010900000001</v>
      </c>
      <c r="G103" s="6">
        <v>2</v>
      </c>
      <c r="H103" s="7" t="s">
        <v>16</v>
      </c>
      <c r="I103" s="7">
        <v>11.1</v>
      </c>
      <c r="J103" s="8">
        <v>24475.1096</v>
      </c>
    </row>
    <row r="104" spans="2:15" ht="24">
      <c r="B104" s="6">
        <v>3</v>
      </c>
      <c r="C104" s="7" t="s">
        <v>17</v>
      </c>
      <c r="D104" s="7">
        <v>1.1200000000000001</v>
      </c>
      <c r="E104" s="8">
        <v>15635.172399999999</v>
      </c>
      <c r="G104" s="6">
        <v>3</v>
      </c>
      <c r="H104" s="7" t="s">
        <v>17</v>
      </c>
      <c r="I104" s="7">
        <v>7.25</v>
      </c>
      <c r="J104" s="8">
        <v>15974.9084</v>
      </c>
    </row>
    <row r="105" spans="2:15" ht="24">
      <c r="B105" s="6">
        <v>4</v>
      </c>
      <c r="C105" s="7" t="s">
        <v>18</v>
      </c>
      <c r="D105" s="7">
        <v>2.97</v>
      </c>
      <c r="E105" s="8">
        <v>41380.482900000003</v>
      </c>
      <c r="G105" s="6">
        <v>4</v>
      </c>
      <c r="H105" s="7" t="s">
        <v>18</v>
      </c>
      <c r="I105" s="7">
        <v>18.98</v>
      </c>
      <c r="J105" s="8">
        <v>41852.058700000001</v>
      </c>
    </row>
    <row r="106" spans="2:15" ht="24">
      <c r="B106" s="6">
        <v>5</v>
      </c>
      <c r="C106" s="7" t="s">
        <v>19</v>
      </c>
      <c r="D106" s="7">
        <v>0.17</v>
      </c>
      <c r="E106" s="8">
        <v>2307.3427000000001</v>
      </c>
      <c r="G106" s="6">
        <v>5</v>
      </c>
      <c r="H106" s="7" t="s">
        <v>19</v>
      </c>
      <c r="I106" s="7">
        <v>1.77</v>
      </c>
      <c r="J106" s="8">
        <v>3910.4661999999998</v>
      </c>
    </row>
    <row r="107" spans="2:15" ht="24">
      <c r="B107" s="9">
        <v>6</v>
      </c>
      <c r="C107" s="10" t="s">
        <v>20</v>
      </c>
      <c r="D107" s="10">
        <v>8.9600000000000009</v>
      </c>
      <c r="E107" s="11">
        <v>124768.33749999999</v>
      </c>
      <c r="G107" s="9">
        <v>6</v>
      </c>
      <c r="H107" s="10" t="s">
        <v>20</v>
      </c>
      <c r="I107" s="10">
        <v>56.09</v>
      </c>
      <c r="J107" s="11">
        <v>123664.14380000001</v>
      </c>
    </row>
    <row r="108" spans="2:15">
      <c r="B108">
        <v>1.75</v>
      </c>
      <c r="C108" t="s">
        <v>1</v>
      </c>
      <c r="D108" t="s">
        <v>2</v>
      </c>
      <c r="G108">
        <v>1.75</v>
      </c>
      <c r="H108" t="s">
        <v>1</v>
      </c>
      <c r="I108" t="s">
        <v>3</v>
      </c>
    </row>
    <row r="109" spans="2:15">
      <c r="B109" s="2"/>
      <c r="C109" s="3" t="s">
        <v>4</v>
      </c>
      <c r="D109" s="3" t="s">
        <v>5</v>
      </c>
      <c r="E109" s="4" t="s">
        <v>6</v>
      </c>
      <c r="G109" s="2"/>
      <c r="H109" s="3" t="s">
        <v>4</v>
      </c>
      <c r="I109" s="3" t="s">
        <v>5</v>
      </c>
      <c r="J109" s="4" t="s">
        <v>6</v>
      </c>
      <c r="L109" s="3" t="s">
        <v>4</v>
      </c>
      <c r="M109" t="s">
        <v>2</v>
      </c>
      <c r="N109" t="s">
        <v>3</v>
      </c>
      <c r="O109" t="s">
        <v>7</v>
      </c>
    </row>
    <row r="110" spans="2:15" ht="24">
      <c r="B110" s="6">
        <v>1</v>
      </c>
      <c r="C110" s="7" t="s">
        <v>15</v>
      </c>
      <c r="D110" s="7">
        <v>0.05</v>
      </c>
      <c r="E110" s="8">
        <v>581.20420000000001</v>
      </c>
      <c r="G110" s="6">
        <v>1</v>
      </c>
      <c r="H110" s="7" t="s">
        <v>15</v>
      </c>
      <c r="I110" s="7">
        <v>0.87</v>
      </c>
      <c r="J110" s="8">
        <v>1091.3444999999999</v>
      </c>
      <c r="L110" s="7" t="s">
        <v>8</v>
      </c>
      <c r="M110">
        <f t="shared" ref="M110:M115" si="25">(E118-E110)</f>
        <v>403.08789999999999</v>
      </c>
      <c r="N110">
        <f t="shared" ref="N110:N115" si="26">(J118-J110)</f>
        <v>693.44440000000009</v>
      </c>
      <c r="O110">
        <f t="shared" ref="O110:O115" si="27">(N110-M110)/J118</f>
        <v>0.16268394542346162</v>
      </c>
    </row>
    <row r="111" spans="2:15" ht="24">
      <c r="B111" s="6">
        <v>2</v>
      </c>
      <c r="C111" s="7" t="s">
        <v>16</v>
      </c>
      <c r="D111" s="7">
        <v>1.06</v>
      </c>
      <c r="E111" s="8">
        <v>13188.650299999999</v>
      </c>
      <c r="G111" s="6">
        <v>2</v>
      </c>
      <c r="H111" s="7" t="s">
        <v>16</v>
      </c>
      <c r="I111" s="7">
        <v>10.82</v>
      </c>
      <c r="J111" s="8">
        <v>13497.5167</v>
      </c>
      <c r="L111" s="7" t="s">
        <v>9</v>
      </c>
      <c r="M111">
        <f t="shared" si="25"/>
        <v>10688.333400000001</v>
      </c>
      <c r="N111">
        <f t="shared" si="26"/>
        <v>10964.291799999999</v>
      </c>
      <c r="O111">
        <f t="shared" si="27"/>
        <v>1.1281193702419742E-2</v>
      </c>
    </row>
    <row r="112" spans="2:15" ht="24">
      <c r="B112" s="6">
        <v>3</v>
      </c>
      <c r="C112" s="7" t="s">
        <v>17</v>
      </c>
      <c r="D112" s="7">
        <v>0.72</v>
      </c>
      <c r="E112" s="8">
        <v>8971.5403999999999</v>
      </c>
      <c r="G112" s="6">
        <v>3</v>
      </c>
      <c r="H112" s="7" t="s">
        <v>17</v>
      </c>
      <c r="I112" s="7">
        <v>7.35</v>
      </c>
      <c r="J112" s="8">
        <v>9167.7618000000002</v>
      </c>
      <c r="L112" s="7" t="s">
        <v>10</v>
      </c>
      <c r="M112">
        <f t="shared" si="25"/>
        <v>6700.4112000000005</v>
      </c>
      <c r="N112">
        <f t="shared" si="26"/>
        <v>6808.5563000000002</v>
      </c>
      <c r="O112">
        <f t="shared" si="27"/>
        <v>6.7690878037787519E-3</v>
      </c>
    </row>
    <row r="113" spans="2:15" ht="24">
      <c r="B113" s="6">
        <v>4</v>
      </c>
      <c r="C113" s="7" t="s">
        <v>18</v>
      </c>
      <c r="D113" s="7">
        <v>2.04</v>
      </c>
      <c r="E113" s="8">
        <v>25482.1813</v>
      </c>
      <c r="G113" s="6">
        <v>4</v>
      </c>
      <c r="H113" s="7" t="s">
        <v>18</v>
      </c>
      <c r="I113" s="7">
        <v>20.350000000000001</v>
      </c>
      <c r="J113" s="8">
        <v>25384.7366</v>
      </c>
      <c r="L113" s="7" t="s">
        <v>11</v>
      </c>
      <c r="M113">
        <f t="shared" si="25"/>
        <v>15919.839199999999</v>
      </c>
      <c r="N113">
        <f t="shared" si="26"/>
        <v>16432.132800000003</v>
      </c>
      <c r="O113">
        <f t="shared" si="27"/>
        <v>1.2250883611100846E-2</v>
      </c>
    </row>
    <row r="114" spans="2:15" ht="24">
      <c r="B114" s="6">
        <v>5</v>
      </c>
      <c r="C114" s="7" t="s">
        <v>19</v>
      </c>
      <c r="D114" s="7">
        <v>0.1</v>
      </c>
      <c r="E114" s="8">
        <v>1298.5969</v>
      </c>
      <c r="G114" s="6">
        <v>5</v>
      </c>
      <c r="H114" s="7" t="s">
        <v>19</v>
      </c>
      <c r="I114" s="7">
        <v>1.71</v>
      </c>
      <c r="J114" s="8">
        <v>2128.1970999999999</v>
      </c>
      <c r="L114" s="7" t="s">
        <v>12</v>
      </c>
      <c r="M114">
        <f t="shared" si="25"/>
        <v>995.7786000000001</v>
      </c>
      <c r="N114">
        <f t="shared" si="26"/>
        <v>1771.3107</v>
      </c>
      <c r="O114">
        <f t="shared" si="27"/>
        <v>0.19887948422618873</v>
      </c>
    </row>
    <row r="115" spans="2:15" ht="24">
      <c r="B115" s="9">
        <v>6</v>
      </c>
      <c r="C115" s="10" t="s">
        <v>20</v>
      </c>
      <c r="D115" s="10">
        <v>6.03</v>
      </c>
      <c r="E115" s="11">
        <v>75208.457599999994</v>
      </c>
      <c r="G115" s="9">
        <v>6</v>
      </c>
      <c r="H115" s="10" t="s">
        <v>20</v>
      </c>
      <c r="I115" s="10">
        <v>58.9</v>
      </c>
      <c r="J115" s="11">
        <v>73487.080700000006</v>
      </c>
      <c r="L115" s="10" t="s">
        <v>13</v>
      </c>
      <c r="M115">
        <f t="shared" si="25"/>
        <v>49720.574400000012</v>
      </c>
      <c r="N115">
        <f t="shared" si="26"/>
        <v>50182.381799999988</v>
      </c>
      <c r="O115">
        <f t="shared" si="27"/>
        <v>3.7342072219322215E-3</v>
      </c>
    </row>
    <row r="116" spans="2:15">
      <c r="B116">
        <v>1.75</v>
      </c>
      <c r="C116" t="s">
        <v>14</v>
      </c>
      <c r="D116" t="s">
        <v>2</v>
      </c>
      <c r="G116">
        <v>1.75</v>
      </c>
      <c r="H116" t="s">
        <v>14</v>
      </c>
      <c r="I116" t="s">
        <v>3</v>
      </c>
    </row>
    <row r="117" spans="2:15">
      <c r="B117" s="2"/>
      <c r="C117" s="3" t="s">
        <v>4</v>
      </c>
      <c r="D117" s="3" t="s">
        <v>5</v>
      </c>
      <c r="E117" s="4" t="s">
        <v>6</v>
      </c>
      <c r="G117" s="2"/>
      <c r="H117" s="3" t="s">
        <v>4</v>
      </c>
      <c r="I117" s="3" t="s">
        <v>5</v>
      </c>
      <c r="J117" s="4" t="s">
        <v>6</v>
      </c>
    </row>
    <row r="118" spans="2:15" ht="24">
      <c r="B118" s="6">
        <v>1</v>
      </c>
      <c r="C118" s="7" t="s">
        <v>15</v>
      </c>
      <c r="D118" s="7">
        <v>7.0000000000000007E-2</v>
      </c>
      <c r="E118" s="8">
        <v>984.2921</v>
      </c>
      <c r="G118" s="6">
        <v>1</v>
      </c>
      <c r="H118" s="7" t="s">
        <v>15</v>
      </c>
      <c r="I118" s="7">
        <v>0.81</v>
      </c>
      <c r="J118" s="8">
        <v>1784.7889</v>
      </c>
    </row>
    <row r="119" spans="2:15" ht="24">
      <c r="B119" s="6">
        <v>2</v>
      </c>
      <c r="C119" s="7" t="s">
        <v>16</v>
      </c>
      <c r="D119" s="7">
        <v>1.71</v>
      </c>
      <c r="E119" s="8">
        <v>23876.983700000001</v>
      </c>
      <c r="G119" s="6">
        <v>2</v>
      </c>
      <c r="H119" s="7" t="s">
        <v>16</v>
      </c>
      <c r="I119" s="7">
        <v>11.1</v>
      </c>
      <c r="J119" s="8">
        <v>24461.808499999999</v>
      </c>
    </row>
    <row r="120" spans="2:15" ht="24">
      <c r="B120" s="6">
        <v>3</v>
      </c>
      <c r="C120" s="7" t="s">
        <v>17</v>
      </c>
      <c r="D120" s="7">
        <v>1.1200000000000001</v>
      </c>
      <c r="E120" s="8">
        <v>15671.9516</v>
      </c>
      <c r="G120" s="6">
        <v>3</v>
      </c>
      <c r="H120" s="7" t="s">
        <v>17</v>
      </c>
      <c r="I120" s="7">
        <v>7.25</v>
      </c>
      <c r="J120" s="8">
        <v>15976.3181</v>
      </c>
    </row>
    <row r="121" spans="2:15" ht="24">
      <c r="B121" s="6">
        <v>4</v>
      </c>
      <c r="C121" s="7" t="s">
        <v>18</v>
      </c>
      <c r="D121" s="7">
        <v>2.97</v>
      </c>
      <c r="E121" s="8">
        <v>41402.020499999999</v>
      </c>
      <c r="G121" s="6">
        <v>4</v>
      </c>
      <c r="H121" s="7" t="s">
        <v>18</v>
      </c>
      <c r="I121" s="7">
        <v>18.97</v>
      </c>
      <c r="J121" s="8">
        <v>41816.869400000003</v>
      </c>
    </row>
    <row r="122" spans="2:15" ht="24">
      <c r="B122" s="6">
        <v>5</v>
      </c>
      <c r="C122" s="7" t="s">
        <v>19</v>
      </c>
      <c r="D122" s="7">
        <v>0.16</v>
      </c>
      <c r="E122" s="8">
        <v>2294.3755000000001</v>
      </c>
      <c r="G122" s="6">
        <v>5</v>
      </c>
      <c r="H122" s="7" t="s">
        <v>19</v>
      </c>
      <c r="I122" s="7">
        <v>1.77</v>
      </c>
      <c r="J122" s="8">
        <v>3899.5077999999999</v>
      </c>
    </row>
    <row r="123" spans="2:15" ht="24">
      <c r="B123" s="9">
        <v>6</v>
      </c>
      <c r="C123" s="10" t="s">
        <v>20</v>
      </c>
      <c r="D123" s="10">
        <v>8.9600000000000009</v>
      </c>
      <c r="E123" s="11">
        <v>124929.03200000001</v>
      </c>
      <c r="G123" s="9">
        <v>6</v>
      </c>
      <c r="H123" s="10" t="s">
        <v>20</v>
      </c>
      <c r="I123" s="10">
        <v>56.1</v>
      </c>
      <c r="J123" s="11">
        <v>123669.46249999999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6FAA-2468-4D56-A7FC-9BD7A6A74FD2}">
  <dimension ref="A1:Y123"/>
  <sheetViews>
    <sheetView topLeftCell="A103" workbookViewId="0">
      <selection activeCell="Z141" sqref="Z141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15</v>
      </c>
      <c r="D14" s="7">
        <v>7.0000000000000007E-2</v>
      </c>
      <c r="E14" s="8">
        <v>804.8981</v>
      </c>
      <c r="F14" s="7"/>
      <c r="G14" s="6">
        <v>1</v>
      </c>
      <c r="H14" s="7" t="s">
        <v>15</v>
      </c>
      <c r="I14" s="7">
        <v>0.78</v>
      </c>
      <c r="J14" s="8">
        <v>1458.9702</v>
      </c>
      <c r="L14" s="7" t="s">
        <v>8</v>
      </c>
      <c r="M14">
        <f t="shared" ref="M14:M19" si="0">(E22-E14)</f>
        <v>144.36580000000004</v>
      </c>
      <c r="N14">
        <f t="shared" ref="N14:N18" si="1">(J22-J14)</f>
        <v>333.548</v>
      </c>
      <c r="O14">
        <f>(N14-M14)/J22</f>
        <v>0.10553990469943345</v>
      </c>
      <c r="R14" s="7" t="s">
        <v>8</v>
      </c>
      <c r="S14">
        <f>O14</f>
        <v>0.10553990469943345</v>
      </c>
      <c r="T14">
        <f t="shared" ref="T14:T19" si="2">O30</f>
        <v>9.127508287857225E-2</v>
      </c>
      <c r="U14">
        <f t="shared" ref="U14:U19" si="3">O46</f>
        <v>0.13324332574232947</v>
      </c>
      <c r="V14">
        <f t="shared" ref="V14:V19" si="4">O62</f>
        <v>0.21385149064864289</v>
      </c>
      <c r="W14">
        <f t="shared" ref="W14:W19" si="5">O78</f>
        <v>0.15195603610558084</v>
      </c>
      <c r="X14">
        <f t="shared" ref="X14:X19" si="6">O94</f>
        <v>0.19514994609421413</v>
      </c>
      <c r="Y14">
        <f t="shared" ref="Y14:Y19" si="7">O110</f>
        <v>0.23781236297270703</v>
      </c>
    </row>
    <row r="15" spans="1:25" ht="24">
      <c r="B15" s="6">
        <v>2</v>
      </c>
      <c r="C15" s="7" t="s">
        <v>16</v>
      </c>
      <c r="D15" s="7">
        <v>1.72</v>
      </c>
      <c r="E15" s="8">
        <v>20111.695400000001</v>
      </c>
      <c r="F15" s="7"/>
      <c r="G15" s="6">
        <v>2</v>
      </c>
      <c r="H15" s="7" t="s">
        <v>16</v>
      </c>
      <c r="I15" s="7">
        <v>11.2</v>
      </c>
      <c r="J15" s="8">
        <v>20833.2608</v>
      </c>
      <c r="L15" s="7" t="s">
        <v>9</v>
      </c>
      <c r="M15">
        <f t="shared" si="0"/>
        <v>4228.7371999999996</v>
      </c>
      <c r="N15">
        <f t="shared" si="1"/>
        <v>4465.4663</v>
      </c>
      <c r="O15">
        <f t="shared" ref="O15:O18" si="8">(N15-M15)/J23</f>
        <v>9.3573522123965077E-3</v>
      </c>
      <c r="R15" s="7" t="s">
        <v>9</v>
      </c>
      <c r="S15">
        <f t="shared" ref="S15:S17" si="9">O15</f>
        <v>9.3573522123965077E-3</v>
      </c>
      <c r="T15">
        <f t="shared" si="2"/>
        <v>1.2669486780494846E-2</v>
      </c>
      <c r="U15">
        <f t="shared" si="3"/>
        <v>1.8346684471915752E-2</v>
      </c>
      <c r="V15">
        <f t="shared" si="4"/>
        <v>2.385341181523359E-2</v>
      </c>
      <c r="W15">
        <f t="shared" si="5"/>
        <v>2.2662778805077971E-2</v>
      </c>
      <c r="X15">
        <f t="shared" si="6"/>
        <v>2.6064684853935611E-2</v>
      </c>
      <c r="Y15">
        <f t="shared" si="7"/>
        <v>3.1391717197550399E-2</v>
      </c>
    </row>
    <row r="16" spans="1:25" ht="24">
      <c r="B16" s="6">
        <v>3</v>
      </c>
      <c r="C16" s="7" t="s">
        <v>17</v>
      </c>
      <c r="D16" s="7">
        <v>1.0900000000000001</v>
      </c>
      <c r="E16" s="8">
        <v>12734.044099999999</v>
      </c>
      <c r="F16" s="7"/>
      <c r="G16" s="6">
        <v>3</v>
      </c>
      <c r="H16" s="7" t="s">
        <v>17</v>
      </c>
      <c r="I16" s="7">
        <v>7.02</v>
      </c>
      <c r="J16" s="8">
        <v>13062.8629</v>
      </c>
      <c r="L16" s="7" t="s">
        <v>10</v>
      </c>
      <c r="M16">
        <f t="shared" si="0"/>
        <v>2820.9035000000003</v>
      </c>
      <c r="N16">
        <f t="shared" si="1"/>
        <v>2921.8119999999999</v>
      </c>
      <c r="O16">
        <f t="shared" si="8"/>
        <v>6.3128277948273784E-3</v>
      </c>
      <c r="R16" s="7" t="s">
        <v>10</v>
      </c>
      <c r="S16">
        <f t="shared" si="9"/>
        <v>6.3128277948273784E-3</v>
      </c>
      <c r="T16">
        <f t="shared" si="2"/>
        <v>9.7214922168199838E-3</v>
      </c>
      <c r="U16">
        <f t="shared" si="3"/>
        <v>1.1353762530112818E-2</v>
      </c>
      <c r="V16">
        <f t="shared" si="4"/>
        <v>1.5991078277278224E-2</v>
      </c>
      <c r="W16">
        <f t="shared" si="5"/>
        <v>1.6388450343588143E-2</v>
      </c>
      <c r="X16">
        <f t="shared" si="6"/>
        <v>1.7230438679354657E-2</v>
      </c>
      <c r="Y16">
        <f t="shared" si="7"/>
        <v>1.9328318409132808E-2</v>
      </c>
    </row>
    <row r="17" spans="2:25" ht="24">
      <c r="B17" s="6">
        <v>4</v>
      </c>
      <c r="C17" s="7" t="s">
        <v>18</v>
      </c>
      <c r="D17" s="7">
        <v>3.01</v>
      </c>
      <c r="E17" s="8">
        <v>35173.49</v>
      </c>
      <c r="F17" s="7"/>
      <c r="G17" s="6">
        <v>4</v>
      </c>
      <c r="H17" s="7" t="s">
        <v>18</v>
      </c>
      <c r="I17" s="7">
        <v>18.850000000000001</v>
      </c>
      <c r="J17" s="8">
        <v>35047.862099999998</v>
      </c>
      <c r="L17" s="7" t="s">
        <v>11</v>
      </c>
      <c r="M17">
        <f t="shared" si="0"/>
        <v>6304.8584000000046</v>
      </c>
      <c r="N17">
        <f t="shared" si="1"/>
        <v>6530.4135000000024</v>
      </c>
      <c r="O17">
        <f t="shared" si="8"/>
        <v>5.4248305574269113E-3</v>
      </c>
      <c r="R17" s="7" t="s">
        <v>11</v>
      </c>
      <c r="S17">
        <f t="shared" si="9"/>
        <v>5.4248305574269113E-3</v>
      </c>
      <c r="T17">
        <f t="shared" si="2"/>
        <v>1.0496879184832466E-2</v>
      </c>
      <c r="U17">
        <f t="shared" si="3"/>
        <v>9.83988919109351E-3</v>
      </c>
      <c r="V17">
        <f t="shared" si="4"/>
        <v>1.2007721381055018E-2</v>
      </c>
      <c r="W17">
        <f t="shared" si="5"/>
        <v>1.3312138622352549E-2</v>
      </c>
      <c r="X17">
        <f t="shared" si="6"/>
        <v>1.2580197892542154E-2</v>
      </c>
      <c r="Y17">
        <f t="shared" si="7"/>
        <v>1.3022878951441814E-2</v>
      </c>
    </row>
    <row r="18" spans="2:25" ht="24">
      <c r="B18" s="6">
        <v>5</v>
      </c>
      <c r="C18" s="7" t="s">
        <v>19</v>
      </c>
      <c r="D18" s="7">
        <v>0.15</v>
      </c>
      <c r="E18" s="8">
        <v>1780.3208</v>
      </c>
      <c r="F18" s="7"/>
      <c r="G18" s="6">
        <v>5</v>
      </c>
      <c r="H18" s="7" t="s">
        <v>19</v>
      </c>
      <c r="I18" s="7">
        <v>0.93</v>
      </c>
      <c r="J18" s="8">
        <v>1721.4213999999999</v>
      </c>
      <c r="L18" s="7" t="s">
        <v>12</v>
      </c>
      <c r="M18">
        <f t="shared" si="0"/>
        <v>504.9063000000001</v>
      </c>
      <c r="N18">
        <f t="shared" si="1"/>
        <v>511.61359999999991</v>
      </c>
      <c r="O18">
        <f t="shared" si="8"/>
        <v>3.0036698932169917E-3</v>
      </c>
      <c r="R18" s="7" t="s">
        <v>12</v>
      </c>
      <c r="S18">
        <f>O18</f>
        <v>3.0036698932169917E-3</v>
      </c>
      <c r="T18">
        <f t="shared" si="2"/>
        <v>3.2353674337207892E-2</v>
      </c>
      <c r="U18">
        <f t="shared" si="3"/>
        <v>1.8245340290233721E-2</v>
      </c>
      <c r="V18">
        <f t="shared" si="4"/>
        <v>2.8009969255430738E-2</v>
      </c>
      <c r="W18">
        <f t="shared" si="5"/>
        <v>3.5998069487360049E-2</v>
      </c>
      <c r="X18">
        <f t="shared" si="6"/>
        <v>2.6096427778383165E-2</v>
      </c>
      <c r="Y18">
        <f t="shared" si="7"/>
        <v>2.277155668450043E-2</v>
      </c>
    </row>
    <row r="19" spans="2:25" ht="24">
      <c r="B19" s="9">
        <v>6</v>
      </c>
      <c r="C19" s="10" t="s">
        <v>20</v>
      </c>
      <c r="D19" s="10">
        <v>8.9600000000000009</v>
      </c>
      <c r="E19" s="11">
        <v>104594.76179999999</v>
      </c>
      <c r="F19" s="7"/>
      <c r="G19" s="9">
        <v>6</v>
      </c>
      <c r="H19" s="10" t="s">
        <v>20</v>
      </c>
      <c r="I19" s="10">
        <v>56.22</v>
      </c>
      <c r="J19" s="11">
        <v>104540.07150000001</v>
      </c>
      <c r="L19" s="10" t="s">
        <v>13</v>
      </c>
      <c r="M19">
        <f t="shared" si="0"/>
        <v>20228.082200000004</v>
      </c>
      <c r="N19">
        <f>(J27-J19)</f>
        <v>21067.40909999999</v>
      </c>
      <c r="O19">
        <f>(N19-M19)/J27</f>
        <v>6.6821410316543319E-3</v>
      </c>
      <c r="R19" s="10" t="s">
        <v>13</v>
      </c>
      <c r="S19">
        <f>O19</f>
        <v>6.6821410316543319E-3</v>
      </c>
      <c r="T19">
        <f t="shared" si="2"/>
        <v>1.2553103313676987E-2</v>
      </c>
      <c r="U19">
        <f t="shared" si="3"/>
        <v>1.3576795973798359E-2</v>
      </c>
      <c r="V19">
        <f t="shared" si="4"/>
        <v>1.5786098583195796E-2</v>
      </c>
      <c r="W19">
        <f t="shared" si="5"/>
        <v>1.6918854195270221E-2</v>
      </c>
      <c r="X19">
        <f t="shared" si="6"/>
        <v>1.6459873477140553E-2</v>
      </c>
      <c r="Y19">
        <f t="shared" si="7"/>
        <v>1.7808196738840265E-2</v>
      </c>
    </row>
    <row r="20" spans="2:25">
      <c r="B20">
        <v>0.25</v>
      </c>
      <c r="C20" t="s">
        <v>14</v>
      </c>
      <c r="D20" t="s">
        <v>2</v>
      </c>
      <c r="G20">
        <v>0.25</v>
      </c>
      <c r="H20" t="s">
        <v>14</v>
      </c>
      <c r="I20" t="s">
        <v>3</v>
      </c>
    </row>
    <row r="21" spans="2:25">
      <c r="B21" s="2"/>
      <c r="C21" s="3" t="s">
        <v>4</v>
      </c>
      <c r="D21" s="3" t="s">
        <v>5</v>
      </c>
      <c r="E21" s="4" t="s">
        <v>6</v>
      </c>
      <c r="G21" s="2"/>
      <c r="H21" s="3" t="s">
        <v>4</v>
      </c>
      <c r="I21" s="3" t="s">
        <v>5</v>
      </c>
      <c r="J21" s="4" t="s">
        <v>6</v>
      </c>
    </row>
    <row r="22" spans="2:25" ht="24">
      <c r="B22" s="6">
        <v>1</v>
      </c>
      <c r="C22" s="7" t="s">
        <v>15</v>
      </c>
      <c r="D22" s="7">
        <v>7.0000000000000007E-2</v>
      </c>
      <c r="E22" s="8">
        <v>949.26390000000004</v>
      </c>
      <c r="G22" s="6">
        <v>1</v>
      </c>
      <c r="H22" s="7" t="s">
        <v>15</v>
      </c>
      <c r="I22" s="7">
        <v>0.78</v>
      </c>
      <c r="J22" s="8">
        <v>1792.5182</v>
      </c>
    </row>
    <row r="23" spans="2:25" ht="24">
      <c r="B23" s="6">
        <v>2</v>
      </c>
      <c r="C23" s="7" t="s">
        <v>16</v>
      </c>
      <c r="D23" s="7">
        <v>1.74</v>
      </c>
      <c r="E23" s="8">
        <v>24340.4326</v>
      </c>
      <c r="G23" s="6">
        <v>2</v>
      </c>
      <c r="H23" s="7" t="s">
        <v>16</v>
      </c>
      <c r="I23" s="7">
        <v>11.07</v>
      </c>
      <c r="J23" s="8">
        <v>25298.7271</v>
      </c>
    </row>
    <row r="24" spans="2:25" ht="24">
      <c r="B24" s="6">
        <v>3</v>
      </c>
      <c r="C24" s="7" t="s">
        <v>17</v>
      </c>
      <c r="D24" s="7">
        <v>1.1100000000000001</v>
      </c>
      <c r="E24" s="8">
        <v>15554.9476</v>
      </c>
      <c r="G24" s="6">
        <v>3</v>
      </c>
      <c r="H24" s="7" t="s">
        <v>17</v>
      </c>
      <c r="I24" s="7">
        <v>7</v>
      </c>
      <c r="J24" s="8">
        <v>15984.6749</v>
      </c>
    </row>
    <row r="25" spans="2:25" ht="24">
      <c r="B25" s="6">
        <v>4</v>
      </c>
      <c r="C25" s="7" t="s">
        <v>18</v>
      </c>
      <c r="D25" s="7">
        <v>2.97</v>
      </c>
      <c r="E25" s="8">
        <v>41478.348400000003</v>
      </c>
      <c r="G25" s="6">
        <v>4</v>
      </c>
      <c r="H25" s="7" t="s">
        <v>18</v>
      </c>
      <c r="I25" s="7">
        <v>18.2</v>
      </c>
      <c r="J25" s="8">
        <v>41578.275600000001</v>
      </c>
    </row>
    <row r="26" spans="2:25" ht="24">
      <c r="B26" s="6">
        <v>5</v>
      </c>
      <c r="C26" s="7" t="s">
        <v>19</v>
      </c>
      <c r="D26" s="7">
        <v>0.16</v>
      </c>
      <c r="E26" s="8">
        <v>2285.2271000000001</v>
      </c>
      <c r="G26" s="6">
        <v>5</v>
      </c>
      <c r="H26" s="7" t="s">
        <v>19</v>
      </c>
      <c r="I26" s="7">
        <v>0.98</v>
      </c>
      <c r="J26" s="8">
        <v>2233.0349999999999</v>
      </c>
    </row>
    <row r="27" spans="2:25" ht="24">
      <c r="B27" s="9">
        <v>6</v>
      </c>
      <c r="C27" s="10" t="s">
        <v>20</v>
      </c>
      <c r="D27" s="10">
        <v>8.94</v>
      </c>
      <c r="E27" s="11">
        <v>124822.844</v>
      </c>
      <c r="G27" s="9">
        <v>6</v>
      </c>
      <c r="H27" s="10" t="s">
        <v>20</v>
      </c>
      <c r="I27" s="10">
        <v>54.97</v>
      </c>
      <c r="J27" s="11">
        <v>125607.4806</v>
      </c>
    </row>
    <row r="28" spans="2:25">
      <c r="B28">
        <v>0.5</v>
      </c>
      <c r="C28" t="s">
        <v>1</v>
      </c>
      <c r="D28" t="s">
        <v>2</v>
      </c>
      <c r="G28">
        <v>0.5</v>
      </c>
      <c r="H28" t="s">
        <v>1</v>
      </c>
      <c r="I28" t="s">
        <v>3</v>
      </c>
    </row>
    <row r="29" spans="2:25">
      <c r="B29" s="2"/>
      <c r="C29" s="3" t="s">
        <v>4</v>
      </c>
      <c r="D29" s="3" t="s">
        <v>5</v>
      </c>
      <c r="E29" s="4" t="s">
        <v>6</v>
      </c>
      <c r="G29" s="2"/>
      <c r="H29" s="3" t="s">
        <v>4</v>
      </c>
      <c r="I29" s="3" t="s">
        <v>5</v>
      </c>
      <c r="J29" s="4" t="s">
        <v>6</v>
      </c>
      <c r="L29" s="3" t="s">
        <v>4</v>
      </c>
      <c r="M29" t="s">
        <v>2</v>
      </c>
      <c r="N29" t="s">
        <v>3</v>
      </c>
      <c r="O29" t="s">
        <v>7</v>
      </c>
    </row>
    <row r="30" spans="2:25" ht="24">
      <c r="B30" s="6">
        <v>1</v>
      </c>
      <c r="C30" s="7" t="s">
        <v>15</v>
      </c>
      <c r="D30" s="7">
        <v>7.0000000000000007E-2</v>
      </c>
      <c r="E30" s="8">
        <v>688.14329999999995</v>
      </c>
      <c r="G30" s="6">
        <v>1</v>
      </c>
      <c r="H30" s="7" t="s">
        <v>15</v>
      </c>
      <c r="I30" s="7">
        <v>0.81</v>
      </c>
      <c r="J30" s="8">
        <v>1280.9779000000001</v>
      </c>
      <c r="L30" s="7" t="s">
        <v>8</v>
      </c>
      <c r="M30">
        <f t="shared" ref="M30:M35" si="10">(E38-E30)</f>
        <v>286.34739999999999</v>
      </c>
      <c r="N30">
        <f t="shared" ref="N30:N35" si="11">(J38-J30)</f>
        <v>443.77429999999981</v>
      </c>
      <c r="O30">
        <f t="shared" ref="O30:O35" si="12">(N30-M30)/J38</f>
        <v>9.127508287857225E-2</v>
      </c>
    </row>
    <row r="31" spans="2:25" ht="24">
      <c r="B31" s="6">
        <v>2</v>
      </c>
      <c r="C31" s="7" t="s">
        <v>16</v>
      </c>
      <c r="D31" s="7">
        <v>1.68</v>
      </c>
      <c r="E31" s="8">
        <v>16969.368399999999</v>
      </c>
      <c r="G31" s="6">
        <v>2</v>
      </c>
      <c r="H31" s="7" t="s">
        <v>16</v>
      </c>
      <c r="I31" s="7">
        <v>11.06</v>
      </c>
      <c r="J31" s="8">
        <v>17539.966899999999</v>
      </c>
      <c r="L31" s="7" t="s">
        <v>9</v>
      </c>
      <c r="M31">
        <f t="shared" si="10"/>
        <v>7240.2118000000009</v>
      </c>
      <c r="N31">
        <f t="shared" si="11"/>
        <v>7558.1926000000021</v>
      </c>
      <c r="O31">
        <f t="shared" si="12"/>
        <v>1.2669486780494846E-2</v>
      </c>
    </row>
    <row r="32" spans="2:25" ht="24">
      <c r="B32" s="6">
        <v>3</v>
      </c>
      <c r="C32" s="7" t="s">
        <v>17</v>
      </c>
      <c r="D32" s="7">
        <v>1.0900000000000001</v>
      </c>
      <c r="E32" s="8">
        <v>10996.244199999999</v>
      </c>
      <c r="G32" s="6">
        <v>3</v>
      </c>
      <c r="H32" s="7" t="s">
        <v>17</v>
      </c>
      <c r="I32" s="7">
        <v>7.11</v>
      </c>
      <c r="J32" s="8">
        <v>11270.449000000001</v>
      </c>
      <c r="L32" s="7" t="s">
        <v>10</v>
      </c>
      <c r="M32">
        <f t="shared" si="10"/>
        <v>4630.4122000000007</v>
      </c>
      <c r="N32">
        <f t="shared" si="11"/>
        <v>4786.5097999999998</v>
      </c>
      <c r="O32">
        <f t="shared" si="12"/>
        <v>9.7214922168199838E-3</v>
      </c>
    </row>
    <row r="33" spans="2:15" ht="24">
      <c r="B33" s="6">
        <v>4</v>
      </c>
      <c r="C33" s="7" t="s">
        <v>18</v>
      </c>
      <c r="D33" s="7">
        <v>3.04</v>
      </c>
      <c r="E33" s="8">
        <v>30737.1358</v>
      </c>
      <c r="G33" s="6">
        <v>4</v>
      </c>
      <c r="H33" s="7" t="s">
        <v>18</v>
      </c>
      <c r="I33" s="7">
        <v>19.22</v>
      </c>
      <c r="J33" s="8">
        <v>30480.084299999999</v>
      </c>
      <c r="L33" s="7" t="s">
        <v>11</v>
      </c>
      <c r="M33">
        <f t="shared" si="10"/>
        <v>10740.297999999999</v>
      </c>
      <c r="N33">
        <f t="shared" si="11"/>
        <v>11177.573400000005</v>
      </c>
      <c r="O33">
        <f t="shared" si="12"/>
        <v>1.0496879184832466E-2</v>
      </c>
    </row>
    <row r="34" spans="2:15" ht="24">
      <c r="B34" s="6">
        <v>5</v>
      </c>
      <c r="C34" s="7" t="s">
        <v>19</v>
      </c>
      <c r="D34" s="7">
        <v>0.15</v>
      </c>
      <c r="E34" s="8">
        <v>1554.7038</v>
      </c>
      <c r="G34" s="6">
        <v>5</v>
      </c>
      <c r="H34" s="7" t="s">
        <v>19</v>
      </c>
      <c r="I34" s="7">
        <v>0.93</v>
      </c>
      <c r="J34" s="8">
        <v>1473.2940000000001</v>
      </c>
      <c r="L34" s="7" t="s">
        <v>12</v>
      </c>
      <c r="M34">
        <f t="shared" si="10"/>
        <v>706.36370000000011</v>
      </c>
      <c r="N34">
        <f t="shared" si="11"/>
        <v>779.24149999999986</v>
      </c>
      <c r="O34">
        <f t="shared" si="12"/>
        <v>3.2353674337207892E-2</v>
      </c>
    </row>
    <row r="35" spans="2:15" ht="24">
      <c r="B35" s="9">
        <v>6</v>
      </c>
      <c r="C35" s="10" t="s">
        <v>20</v>
      </c>
      <c r="D35" s="10">
        <v>8.98</v>
      </c>
      <c r="E35" s="11">
        <v>90883.333700000003</v>
      </c>
      <c r="G35" s="9">
        <v>6</v>
      </c>
      <c r="H35" s="10" t="s">
        <v>20</v>
      </c>
      <c r="I35" s="10">
        <v>56.88</v>
      </c>
      <c r="J35" s="11">
        <v>90226.753400000001</v>
      </c>
      <c r="L35" s="10" t="s">
        <v>13</v>
      </c>
      <c r="M35">
        <f t="shared" si="10"/>
        <v>34100.440499999997</v>
      </c>
      <c r="N35">
        <f t="shared" si="11"/>
        <v>35680.973199999993</v>
      </c>
      <c r="O35">
        <f t="shared" si="12"/>
        <v>1.2553103313676987E-2</v>
      </c>
    </row>
    <row r="36" spans="2:15">
      <c r="B36">
        <v>0.5</v>
      </c>
      <c r="C36" t="s">
        <v>14</v>
      </c>
      <c r="D36" t="s">
        <v>2</v>
      </c>
      <c r="G36">
        <v>0.5</v>
      </c>
      <c r="H36" t="s">
        <v>14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</row>
    <row r="38" spans="2:15" ht="24">
      <c r="B38" s="6">
        <v>1</v>
      </c>
      <c r="C38" s="7" t="s">
        <v>15</v>
      </c>
      <c r="D38" s="7">
        <v>7.0000000000000007E-2</v>
      </c>
      <c r="E38" s="8">
        <v>974.49069999999995</v>
      </c>
      <c r="G38" s="6">
        <v>1</v>
      </c>
      <c r="H38" s="7" t="s">
        <v>15</v>
      </c>
      <c r="I38" s="7">
        <v>0.75</v>
      </c>
      <c r="J38" s="8">
        <v>1724.7521999999999</v>
      </c>
    </row>
    <row r="39" spans="2:15" ht="24">
      <c r="B39" s="6">
        <v>2</v>
      </c>
      <c r="C39" s="7" t="s">
        <v>16</v>
      </c>
      <c r="D39" s="7">
        <v>1.73</v>
      </c>
      <c r="E39" s="8">
        <v>24209.5802</v>
      </c>
      <c r="G39" s="6">
        <v>2</v>
      </c>
      <c r="H39" s="7" t="s">
        <v>16</v>
      </c>
      <c r="I39" s="7">
        <v>10.97</v>
      </c>
      <c r="J39" s="8">
        <v>25098.159500000002</v>
      </c>
    </row>
    <row r="40" spans="2:15" ht="24">
      <c r="B40" s="6">
        <v>3</v>
      </c>
      <c r="C40" s="7" t="s">
        <v>17</v>
      </c>
      <c r="D40" s="7">
        <v>1.1200000000000001</v>
      </c>
      <c r="E40" s="8">
        <v>15626.6564</v>
      </c>
      <c r="G40" s="6">
        <v>3</v>
      </c>
      <c r="H40" s="7" t="s">
        <v>17</v>
      </c>
      <c r="I40" s="7">
        <v>7.02</v>
      </c>
      <c r="J40" s="8">
        <v>16056.9588</v>
      </c>
    </row>
    <row r="41" spans="2:15" ht="24">
      <c r="B41" s="6">
        <v>4</v>
      </c>
      <c r="C41" s="7" t="s">
        <v>18</v>
      </c>
      <c r="D41" s="7">
        <v>2.97</v>
      </c>
      <c r="E41" s="8">
        <v>41477.433799999999</v>
      </c>
      <c r="G41" s="6">
        <v>4</v>
      </c>
      <c r="H41" s="7" t="s">
        <v>18</v>
      </c>
      <c r="I41" s="7">
        <v>18.21</v>
      </c>
      <c r="J41" s="8">
        <v>41657.657700000003</v>
      </c>
    </row>
    <row r="42" spans="2:15" ht="24">
      <c r="B42" s="6">
        <v>5</v>
      </c>
      <c r="C42" s="7" t="s">
        <v>19</v>
      </c>
      <c r="D42" s="7">
        <v>0.16</v>
      </c>
      <c r="E42" s="8">
        <v>2261.0675000000001</v>
      </c>
      <c r="G42" s="6">
        <v>5</v>
      </c>
      <c r="H42" s="7" t="s">
        <v>19</v>
      </c>
      <c r="I42" s="7">
        <v>0.98</v>
      </c>
      <c r="J42" s="8">
        <v>2252.5355</v>
      </c>
    </row>
    <row r="43" spans="2:15" ht="24">
      <c r="B43" s="9">
        <v>6</v>
      </c>
      <c r="C43" s="10" t="s">
        <v>20</v>
      </c>
      <c r="D43" s="10">
        <v>8.9499999999999993</v>
      </c>
      <c r="E43" s="11">
        <v>124983.7742</v>
      </c>
      <c r="G43" s="9">
        <v>6</v>
      </c>
      <c r="H43" s="10" t="s">
        <v>20</v>
      </c>
      <c r="I43" s="10">
        <v>55.05</v>
      </c>
      <c r="J43" s="11">
        <v>125907.72659999999</v>
      </c>
    </row>
    <row r="44" spans="2:15">
      <c r="B44">
        <v>0.75</v>
      </c>
      <c r="C44" t="s">
        <v>1</v>
      </c>
      <c r="D44" t="s">
        <v>2</v>
      </c>
      <c r="G44">
        <v>0.75</v>
      </c>
      <c r="H44" t="s">
        <v>1</v>
      </c>
      <c r="I44" t="s">
        <v>3</v>
      </c>
    </row>
    <row r="45" spans="2:15">
      <c r="B45" s="2"/>
      <c r="C45" s="3" t="s">
        <v>4</v>
      </c>
      <c r="D45" s="3" t="s">
        <v>5</v>
      </c>
      <c r="E45" s="4" t="s">
        <v>6</v>
      </c>
      <c r="G45" s="2"/>
      <c r="H45" s="3" t="s">
        <v>4</v>
      </c>
      <c r="I45" s="3" t="s">
        <v>5</v>
      </c>
      <c r="J45" s="4" t="s">
        <v>6</v>
      </c>
      <c r="L45" s="3" t="s">
        <v>4</v>
      </c>
      <c r="M45" t="s">
        <v>2</v>
      </c>
      <c r="N45" t="s">
        <v>3</v>
      </c>
      <c r="O45" t="s">
        <v>7</v>
      </c>
    </row>
    <row r="46" spans="2:15" ht="24">
      <c r="B46" s="6">
        <v>1</v>
      </c>
      <c r="C46" s="7" t="s">
        <v>15</v>
      </c>
      <c r="D46" s="7">
        <v>7.0000000000000007E-2</v>
      </c>
      <c r="E46" s="8">
        <v>656.72879999999998</v>
      </c>
      <c r="G46" s="6">
        <v>1</v>
      </c>
      <c r="H46" s="7" t="s">
        <v>15</v>
      </c>
      <c r="I46" s="7">
        <v>0.87</v>
      </c>
      <c r="J46" s="8">
        <v>1239.2782999999999</v>
      </c>
      <c r="L46" s="7" t="s">
        <v>8</v>
      </c>
      <c r="M46">
        <f t="shared" ref="M46:M51" si="13">(E54-E46)</f>
        <v>275.04259999999999</v>
      </c>
      <c r="N46">
        <f t="shared" ref="N46:N51" si="14">(J54-J46)</f>
        <v>507.83360000000016</v>
      </c>
      <c r="O46">
        <f t="shared" ref="O46:O51" si="15">(N46-M46)/J54</f>
        <v>0.13324332574232947</v>
      </c>
    </row>
    <row r="47" spans="2:15" ht="24">
      <c r="B47" s="6">
        <v>2</v>
      </c>
      <c r="C47" s="7" t="s">
        <v>16</v>
      </c>
      <c r="D47" s="7">
        <v>1.65</v>
      </c>
      <c r="E47" s="8">
        <v>15313.495500000001</v>
      </c>
      <c r="G47" s="6">
        <v>2</v>
      </c>
      <c r="H47" s="7" t="s">
        <v>16</v>
      </c>
      <c r="I47" s="7">
        <v>11.11</v>
      </c>
      <c r="J47" s="8">
        <v>15802.2731</v>
      </c>
      <c r="L47" s="7" t="s">
        <v>9</v>
      </c>
      <c r="M47">
        <f t="shared" si="13"/>
        <v>8754.3189999999995</v>
      </c>
      <c r="N47">
        <f t="shared" si="14"/>
        <v>9213.2712999999985</v>
      </c>
      <c r="O47">
        <f t="shared" si="15"/>
        <v>1.8346684471915752E-2</v>
      </c>
    </row>
    <row r="48" spans="2:15" ht="24">
      <c r="B48" s="6">
        <v>3</v>
      </c>
      <c r="C48" s="7" t="s">
        <v>17</v>
      </c>
      <c r="D48" s="7">
        <v>1.0900000000000001</v>
      </c>
      <c r="E48" s="8">
        <v>10087.377</v>
      </c>
      <c r="G48" s="6">
        <v>3</v>
      </c>
      <c r="H48" s="7" t="s">
        <v>17</v>
      </c>
      <c r="I48" s="7">
        <v>7.26</v>
      </c>
      <c r="J48" s="8">
        <v>10318.0569</v>
      </c>
      <c r="L48" s="7" t="s">
        <v>10</v>
      </c>
      <c r="M48">
        <f t="shared" si="13"/>
        <v>5570.8757999999998</v>
      </c>
      <c r="N48">
        <f t="shared" si="14"/>
        <v>5753.3467000000001</v>
      </c>
      <c r="O48">
        <f t="shared" si="15"/>
        <v>1.1353762530112818E-2</v>
      </c>
    </row>
    <row r="49" spans="2:15" ht="24">
      <c r="B49" s="6">
        <v>4</v>
      </c>
      <c r="C49" s="7" t="s">
        <v>18</v>
      </c>
      <c r="D49" s="7">
        <v>3.05</v>
      </c>
      <c r="E49" s="8">
        <v>28339.658100000001</v>
      </c>
      <c r="G49" s="6">
        <v>4</v>
      </c>
      <c r="H49" s="7" t="s">
        <v>18</v>
      </c>
      <c r="I49" s="7">
        <v>19.7</v>
      </c>
      <c r="J49" s="8">
        <v>28016.024799999999</v>
      </c>
      <c r="L49" s="7" t="s">
        <v>11</v>
      </c>
      <c r="M49">
        <f t="shared" si="13"/>
        <v>13167.965199999999</v>
      </c>
      <c r="N49">
        <f t="shared" si="14"/>
        <v>13577.238299999997</v>
      </c>
      <c r="O49">
        <f t="shared" si="15"/>
        <v>9.83988919109351E-3</v>
      </c>
    </row>
    <row r="50" spans="2:15" ht="24">
      <c r="B50" s="6">
        <v>5</v>
      </c>
      <c r="C50" s="7" t="s">
        <v>19</v>
      </c>
      <c r="D50" s="7">
        <v>0.15</v>
      </c>
      <c r="E50" s="8">
        <v>1430.2914000000001</v>
      </c>
      <c r="G50" s="6">
        <v>5</v>
      </c>
      <c r="H50" s="7" t="s">
        <v>19</v>
      </c>
      <c r="I50" s="7">
        <v>0.94</v>
      </c>
      <c r="J50" s="8">
        <v>1339.7425000000001</v>
      </c>
      <c r="L50" s="7" t="s">
        <v>12</v>
      </c>
      <c r="M50">
        <f t="shared" si="13"/>
        <v>846.82029999999986</v>
      </c>
      <c r="N50">
        <f t="shared" si="14"/>
        <v>887.45630000000006</v>
      </c>
      <c r="O50">
        <f t="shared" si="15"/>
        <v>1.8245340290233721E-2</v>
      </c>
    </row>
    <row r="51" spans="2:15" ht="24">
      <c r="B51" s="9">
        <v>6</v>
      </c>
      <c r="C51" s="10" t="s">
        <v>20</v>
      </c>
      <c r="D51" s="10">
        <v>8.99</v>
      </c>
      <c r="E51" s="11">
        <v>83582.713799999998</v>
      </c>
      <c r="G51" s="9">
        <v>6</v>
      </c>
      <c r="H51" s="10" t="s">
        <v>20</v>
      </c>
      <c r="I51" s="10">
        <v>58.11</v>
      </c>
      <c r="J51" s="11">
        <v>82618.733500000002</v>
      </c>
      <c r="L51" s="10" t="s">
        <v>13</v>
      </c>
      <c r="M51">
        <f t="shared" si="13"/>
        <v>41496.080499999996</v>
      </c>
      <c r="N51">
        <f t="shared" si="14"/>
        <v>43204.354899999991</v>
      </c>
      <c r="O51">
        <f t="shared" si="15"/>
        <v>1.3576795973798359E-2</v>
      </c>
    </row>
    <row r="52" spans="2:15">
      <c r="B52">
        <v>0.75</v>
      </c>
      <c r="C52" t="s">
        <v>14</v>
      </c>
      <c r="D52" t="s">
        <v>2</v>
      </c>
      <c r="G52">
        <v>0.75</v>
      </c>
      <c r="H52" t="s">
        <v>14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</row>
    <row r="54" spans="2:15" ht="24">
      <c r="B54" s="6">
        <v>1</v>
      </c>
      <c r="C54" s="7" t="s">
        <v>15</v>
      </c>
      <c r="D54" s="7">
        <v>7.0000000000000007E-2</v>
      </c>
      <c r="E54" s="8">
        <v>931.77139999999997</v>
      </c>
      <c r="G54" s="6">
        <v>1</v>
      </c>
      <c r="H54" s="7" t="s">
        <v>15</v>
      </c>
      <c r="I54" s="7">
        <v>0.76</v>
      </c>
      <c r="J54" s="8">
        <v>1747.1119000000001</v>
      </c>
    </row>
    <row r="55" spans="2:15" ht="24">
      <c r="B55" s="6">
        <v>2</v>
      </c>
      <c r="C55" s="7" t="s">
        <v>16</v>
      </c>
      <c r="D55" s="7">
        <v>1.72</v>
      </c>
      <c r="E55" s="8">
        <v>24067.8145</v>
      </c>
      <c r="G55" s="6">
        <v>2</v>
      </c>
      <c r="H55" s="7" t="s">
        <v>16</v>
      </c>
      <c r="I55" s="7">
        <v>10.95</v>
      </c>
      <c r="J55" s="8">
        <v>25015.544399999999</v>
      </c>
    </row>
    <row r="56" spans="2:15" ht="24">
      <c r="B56" s="6">
        <v>3</v>
      </c>
      <c r="C56" s="7" t="s">
        <v>17</v>
      </c>
      <c r="D56" s="7">
        <v>1.1200000000000001</v>
      </c>
      <c r="E56" s="8">
        <v>15658.2528</v>
      </c>
      <c r="G56" s="6">
        <v>3</v>
      </c>
      <c r="H56" s="7" t="s">
        <v>17</v>
      </c>
      <c r="I56" s="7">
        <v>7.03</v>
      </c>
      <c r="J56" s="8">
        <v>16071.4036</v>
      </c>
    </row>
    <row r="57" spans="2:15" ht="24">
      <c r="B57" s="6">
        <v>4</v>
      </c>
      <c r="C57" s="7" t="s">
        <v>18</v>
      </c>
      <c r="D57" s="7">
        <v>2.97</v>
      </c>
      <c r="E57" s="8">
        <v>41507.623299999999</v>
      </c>
      <c r="G57" s="6">
        <v>4</v>
      </c>
      <c r="H57" s="7" t="s">
        <v>18</v>
      </c>
      <c r="I57" s="7">
        <v>18.21</v>
      </c>
      <c r="J57" s="8">
        <v>41593.263099999996</v>
      </c>
    </row>
    <row r="58" spans="2:15" ht="24">
      <c r="B58" s="6">
        <v>5</v>
      </c>
      <c r="C58" s="7" t="s">
        <v>19</v>
      </c>
      <c r="D58" s="7">
        <v>0.16</v>
      </c>
      <c r="E58" s="8">
        <v>2277.1116999999999</v>
      </c>
      <c r="G58" s="6">
        <v>5</v>
      </c>
      <c r="H58" s="7" t="s">
        <v>19</v>
      </c>
      <c r="I58" s="7">
        <v>0.97</v>
      </c>
      <c r="J58" s="8">
        <v>2227.1988000000001</v>
      </c>
    </row>
    <row r="59" spans="2:15" ht="24">
      <c r="B59" s="9">
        <v>6</v>
      </c>
      <c r="C59" s="10" t="s">
        <v>20</v>
      </c>
      <c r="D59" s="10">
        <v>8.9499999999999993</v>
      </c>
      <c r="E59" s="11">
        <v>125078.79429999999</v>
      </c>
      <c r="G59" s="9">
        <v>6</v>
      </c>
      <c r="H59" s="10" t="s">
        <v>20</v>
      </c>
      <c r="I59" s="10">
        <v>55.07</v>
      </c>
      <c r="J59" s="11">
        <v>125823.08839999999</v>
      </c>
    </row>
    <row r="60" spans="2:15">
      <c r="B60">
        <v>1</v>
      </c>
      <c r="C60" t="s">
        <v>1</v>
      </c>
      <c r="D60" t="s">
        <v>2</v>
      </c>
      <c r="G60">
        <v>1</v>
      </c>
      <c r="H60" t="s">
        <v>1</v>
      </c>
      <c r="I60" t="s">
        <v>3</v>
      </c>
    </row>
    <row r="61" spans="2:15">
      <c r="B61" s="2"/>
      <c r="C61" s="3" t="s">
        <v>4</v>
      </c>
      <c r="D61" s="3" t="s">
        <v>5</v>
      </c>
      <c r="E61" s="4" t="s">
        <v>6</v>
      </c>
      <c r="G61" s="2"/>
      <c r="H61" s="3" t="s">
        <v>4</v>
      </c>
      <c r="I61" s="3" t="s">
        <v>5</v>
      </c>
      <c r="J61" s="4" t="s">
        <v>6</v>
      </c>
      <c r="L61" s="3" t="s">
        <v>4</v>
      </c>
      <c r="M61" t="s">
        <v>2</v>
      </c>
      <c r="N61" t="s">
        <v>3</v>
      </c>
      <c r="O61" t="s">
        <v>7</v>
      </c>
    </row>
    <row r="62" spans="2:15" ht="24">
      <c r="B62" s="6">
        <v>1</v>
      </c>
      <c r="C62" s="7" t="s">
        <v>15</v>
      </c>
      <c r="D62" s="7">
        <v>0.05</v>
      </c>
      <c r="E62" s="8">
        <v>635.98239999999998</v>
      </c>
      <c r="G62" s="6">
        <v>1</v>
      </c>
      <c r="H62" s="7" t="s">
        <v>15</v>
      </c>
      <c r="I62" s="7">
        <v>0.85</v>
      </c>
      <c r="J62" s="8">
        <v>1130.2520999999999</v>
      </c>
      <c r="L62" s="7" t="s">
        <v>8</v>
      </c>
      <c r="M62">
        <f t="shared" ref="M62:M67" si="16">(E70-E62)</f>
        <v>281.81040000000007</v>
      </c>
      <c r="N62">
        <f t="shared" ref="N62:N67" si="17">(J70-J62)</f>
        <v>665.92570000000001</v>
      </c>
      <c r="O62">
        <f t="shared" ref="O62:O67" si="18">(N62-M62)/J70</f>
        <v>0.21385149064864289</v>
      </c>
    </row>
    <row r="63" spans="2:15" ht="24">
      <c r="B63" s="6">
        <v>2</v>
      </c>
      <c r="C63" s="7" t="s">
        <v>16</v>
      </c>
      <c r="D63" s="7">
        <v>1.0900000000000001</v>
      </c>
      <c r="E63" s="8">
        <v>14394.5659</v>
      </c>
      <c r="G63" s="6">
        <v>2</v>
      </c>
      <c r="H63" s="7" t="s">
        <v>16</v>
      </c>
      <c r="I63" s="7">
        <v>11.06</v>
      </c>
      <c r="J63" s="8">
        <v>14759.7863</v>
      </c>
      <c r="L63" s="7" t="s">
        <v>9</v>
      </c>
      <c r="M63">
        <f t="shared" si="16"/>
        <v>9598.5444000000007</v>
      </c>
      <c r="N63">
        <f t="shared" si="17"/>
        <v>10193.7719</v>
      </c>
      <c r="O63">
        <f t="shared" si="18"/>
        <v>2.385341181523359E-2</v>
      </c>
    </row>
    <row r="64" spans="2:15" ht="24">
      <c r="B64" s="6">
        <v>3</v>
      </c>
      <c r="C64" s="7" t="s">
        <v>17</v>
      </c>
      <c r="D64" s="7">
        <v>0.72</v>
      </c>
      <c r="E64" s="8">
        <v>9589.0946000000004</v>
      </c>
      <c r="G64" s="6">
        <v>3</v>
      </c>
      <c r="H64" s="7" t="s">
        <v>17</v>
      </c>
      <c r="I64" s="7">
        <v>7.32</v>
      </c>
      <c r="J64" s="8">
        <v>9768.3652999999995</v>
      </c>
      <c r="L64" s="7" t="s">
        <v>10</v>
      </c>
      <c r="M64">
        <f t="shared" si="16"/>
        <v>6079.3251</v>
      </c>
      <c r="N64">
        <f t="shared" si="17"/>
        <v>6336.8651000000009</v>
      </c>
      <c r="O64">
        <f t="shared" si="18"/>
        <v>1.5991078277278224E-2</v>
      </c>
    </row>
    <row r="65" spans="2:15" ht="24">
      <c r="B65" s="6">
        <v>4</v>
      </c>
      <c r="C65" s="7" t="s">
        <v>18</v>
      </c>
      <c r="D65" s="7">
        <v>2.04</v>
      </c>
      <c r="E65" s="8">
        <v>27017.779900000001</v>
      </c>
      <c r="G65" s="6">
        <v>4</v>
      </c>
      <c r="H65" s="7" t="s">
        <v>18</v>
      </c>
      <c r="I65" s="7">
        <v>19.98</v>
      </c>
      <c r="J65" s="8">
        <v>26650.6165</v>
      </c>
      <c r="L65" s="7" t="s">
        <v>11</v>
      </c>
      <c r="M65">
        <f t="shared" si="16"/>
        <v>14468.358</v>
      </c>
      <c r="N65">
        <f t="shared" si="17"/>
        <v>14968.104000000003</v>
      </c>
      <c r="O65">
        <f t="shared" si="18"/>
        <v>1.2007721381055018E-2</v>
      </c>
    </row>
    <row r="66" spans="2:15" ht="24">
      <c r="B66" s="6">
        <v>5</v>
      </c>
      <c r="C66" s="7" t="s">
        <v>19</v>
      </c>
      <c r="D66" s="7">
        <v>0.1</v>
      </c>
      <c r="E66" s="8">
        <v>1356.5820000000001</v>
      </c>
      <c r="G66" s="6">
        <v>5</v>
      </c>
      <c r="H66" s="7" t="s">
        <v>19</v>
      </c>
      <c r="I66" s="7">
        <v>0.95</v>
      </c>
      <c r="J66" s="8">
        <v>1265.9014999999999</v>
      </c>
      <c r="L66" s="7" t="s">
        <v>12</v>
      </c>
      <c r="M66">
        <f t="shared" si="16"/>
        <v>925.71460000000002</v>
      </c>
      <c r="N66">
        <f t="shared" si="17"/>
        <v>988.87069999999994</v>
      </c>
      <c r="O66">
        <f t="shared" si="18"/>
        <v>2.8009969255430738E-2</v>
      </c>
    </row>
    <row r="67" spans="2:15" ht="24">
      <c r="B67" s="9">
        <v>6</v>
      </c>
      <c r="C67" s="10" t="s">
        <v>20</v>
      </c>
      <c r="D67" s="10">
        <v>6</v>
      </c>
      <c r="E67" s="11">
        <v>79650.994200000001</v>
      </c>
      <c r="G67" s="9">
        <v>6</v>
      </c>
      <c r="H67" s="10" t="s">
        <v>20</v>
      </c>
      <c r="I67" s="10">
        <v>58.84</v>
      </c>
      <c r="J67" s="11">
        <v>78504.159599999999</v>
      </c>
      <c r="L67" s="10" t="s">
        <v>13</v>
      </c>
      <c r="M67">
        <f t="shared" si="16"/>
        <v>45422.503899999996</v>
      </c>
      <c r="N67">
        <f t="shared" si="17"/>
        <v>47410.200400000002</v>
      </c>
      <c r="O67">
        <f t="shared" si="18"/>
        <v>1.5786098583195796E-2</v>
      </c>
    </row>
    <row r="68" spans="2:15">
      <c r="B68">
        <v>1</v>
      </c>
      <c r="C68" t="s">
        <v>14</v>
      </c>
      <c r="D68" t="s">
        <v>2</v>
      </c>
      <c r="G68">
        <v>1</v>
      </c>
      <c r="H68" t="s">
        <v>14</v>
      </c>
      <c r="I68" t="s">
        <v>3</v>
      </c>
    </row>
    <row r="69" spans="2:15">
      <c r="B69" s="2"/>
      <c r="C69" s="3" t="s">
        <v>4</v>
      </c>
      <c r="D69" s="3" t="s">
        <v>5</v>
      </c>
      <c r="E69" s="4" t="s">
        <v>6</v>
      </c>
      <c r="G69" s="2"/>
      <c r="H69" s="3" t="s">
        <v>4</v>
      </c>
      <c r="I69" s="3" t="s">
        <v>5</v>
      </c>
      <c r="J69" s="4" t="s">
        <v>6</v>
      </c>
    </row>
    <row r="70" spans="2:15" ht="24">
      <c r="B70" s="6">
        <v>1</v>
      </c>
      <c r="C70" s="7" t="s">
        <v>15</v>
      </c>
      <c r="D70" s="7">
        <v>7.0000000000000007E-2</v>
      </c>
      <c r="E70" s="8">
        <v>917.79280000000006</v>
      </c>
      <c r="G70" s="6">
        <v>1</v>
      </c>
      <c r="H70" s="7" t="s">
        <v>15</v>
      </c>
      <c r="I70" s="7">
        <v>0.79</v>
      </c>
      <c r="J70" s="8">
        <v>1796.1777999999999</v>
      </c>
    </row>
    <row r="71" spans="2:15" ht="24">
      <c r="B71" s="6">
        <v>2</v>
      </c>
      <c r="C71" s="7" t="s">
        <v>16</v>
      </c>
      <c r="D71" s="7">
        <v>1.72</v>
      </c>
      <c r="E71" s="8">
        <v>23993.1103</v>
      </c>
      <c r="G71" s="6">
        <v>2</v>
      </c>
      <c r="H71" s="7" t="s">
        <v>16</v>
      </c>
      <c r="I71" s="7">
        <v>10.91</v>
      </c>
      <c r="J71" s="8">
        <v>24953.558199999999</v>
      </c>
    </row>
    <row r="72" spans="2:15" ht="24">
      <c r="B72" s="6">
        <v>3</v>
      </c>
      <c r="C72" s="7" t="s">
        <v>17</v>
      </c>
      <c r="D72" s="7">
        <v>1.1200000000000001</v>
      </c>
      <c r="E72" s="8">
        <v>15668.4197</v>
      </c>
      <c r="G72" s="6">
        <v>3</v>
      </c>
      <c r="H72" s="7" t="s">
        <v>17</v>
      </c>
      <c r="I72" s="7">
        <v>7.04</v>
      </c>
      <c r="J72" s="8">
        <v>16105.2304</v>
      </c>
    </row>
    <row r="73" spans="2:15" ht="24">
      <c r="B73" s="6">
        <v>4</v>
      </c>
      <c r="C73" s="7" t="s">
        <v>18</v>
      </c>
      <c r="D73" s="7">
        <v>2.97</v>
      </c>
      <c r="E73" s="8">
        <v>41486.137900000002</v>
      </c>
      <c r="G73" s="6">
        <v>4</v>
      </c>
      <c r="H73" s="7" t="s">
        <v>18</v>
      </c>
      <c r="I73" s="7">
        <v>18.2</v>
      </c>
      <c r="J73" s="8">
        <v>41618.720500000003</v>
      </c>
    </row>
    <row r="74" spans="2:15" ht="24">
      <c r="B74" s="6">
        <v>5</v>
      </c>
      <c r="C74" s="7" t="s">
        <v>19</v>
      </c>
      <c r="D74" s="7">
        <v>0.16</v>
      </c>
      <c r="E74" s="8">
        <v>2282.2966000000001</v>
      </c>
      <c r="G74" s="6">
        <v>5</v>
      </c>
      <c r="H74" s="7" t="s">
        <v>19</v>
      </c>
      <c r="I74" s="7">
        <v>0.99</v>
      </c>
      <c r="J74" s="8">
        <v>2254.7721999999999</v>
      </c>
    </row>
    <row r="75" spans="2:15" ht="24">
      <c r="B75" s="9">
        <v>6</v>
      </c>
      <c r="C75" s="10" t="s">
        <v>20</v>
      </c>
      <c r="D75" s="10">
        <v>8.9600000000000009</v>
      </c>
      <c r="E75" s="11">
        <v>125073.4981</v>
      </c>
      <c r="G75" s="9">
        <v>6</v>
      </c>
      <c r="H75" s="10" t="s">
        <v>20</v>
      </c>
      <c r="I75" s="10">
        <v>55.07</v>
      </c>
      <c r="J75" s="11">
        <v>125914.36</v>
      </c>
    </row>
    <row r="76" spans="2:15">
      <c r="B76">
        <v>1.25</v>
      </c>
      <c r="C76" t="s">
        <v>1</v>
      </c>
      <c r="D76" t="s">
        <v>2</v>
      </c>
      <c r="G76">
        <v>1.25</v>
      </c>
      <c r="H76" t="s">
        <v>1</v>
      </c>
      <c r="I76" t="s">
        <v>3</v>
      </c>
    </row>
    <row r="77" spans="2:15">
      <c r="B77" s="2"/>
      <c r="C77" s="3" t="s">
        <v>4</v>
      </c>
      <c r="D77" s="3" t="s">
        <v>5</v>
      </c>
      <c r="E77" s="4" t="s">
        <v>6</v>
      </c>
      <c r="G77" s="2"/>
      <c r="H77" s="3" t="s">
        <v>4</v>
      </c>
      <c r="I77" s="3" t="s">
        <v>5</v>
      </c>
      <c r="J77" s="4" t="s">
        <v>6</v>
      </c>
      <c r="L77" s="3" t="s">
        <v>4</v>
      </c>
      <c r="M77" t="s">
        <v>2</v>
      </c>
      <c r="N77" t="s">
        <v>3</v>
      </c>
      <c r="O77" t="s">
        <v>7</v>
      </c>
    </row>
    <row r="78" spans="2:15" ht="24">
      <c r="B78" s="6">
        <v>1</v>
      </c>
      <c r="C78" s="7" t="s">
        <v>15</v>
      </c>
      <c r="D78" s="7">
        <v>0.05</v>
      </c>
      <c r="E78" s="8">
        <v>593.83389999999997</v>
      </c>
      <c r="G78" s="6">
        <v>1</v>
      </c>
      <c r="H78" s="7" t="s">
        <v>15</v>
      </c>
      <c r="I78" s="7">
        <v>0.84</v>
      </c>
      <c r="J78" s="8">
        <v>1083.8148000000001</v>
      </c>
      <c r="L78" s="7" t="s">
        <v>8</v>
      </c>
      <c r="M78">
        <f t="shared" ref="M78:M83" si="19">(E86-E78)</f>
        <v>360.15499999999997</v>
      </c>
      <c r="N78">
        <f t="shared" ref="N78:N83" si="20">(J86-J78)</f>
        <v>618.89149999999995</v>
      </c>
      <c r="O78">
        <f t="shared" ref="O78:O83" si="21">(N78-M78)/J86</f>
        <v>0.15195603610558084</v>
      </c>
    </row>
    <row r="79" spans="2:15" ht="24">
      <c r="B79" s="6">
        <v>2</v>
      </c>
      <c r="C79" s="7" t="s">
        <v>16</v>
      </c>
      <c r="D79" s="7">
        <v>1.07</v>
      </c>
      <c r="E79" s="8">
        <v>13807.7713</v>
      </c>
      <c r="G79" s="6">
        <v>2</v>
      </c>
      <c r="H79" s="7" t="s">
        <v>16</v>
      </c>
      <c r="I79" s="7">
        <v>10.94</v>
      </c>
      <c r="J79" s="8">
        <v>14133.8519</v>
      </c>
      <c r="L79" s="7" t="s">
        <v>9</v>
      </c>
      <c r="M79">
        <f t="shared" si="19"/>
        <v>10165.909</v>
      </c>
      <c r="N79">
        <f t="shared" si="20"/>
        <v>10729.378900000002</v>
      </c>
      <c r="O79">
        <f t="shared" si="21"/>
        <v>2.2662778805077971E-2</v>
      </c>
    </row>
    <row r="80" spans="2:15" ht="24">
      <c r="B80" s="6">
        <v>3</v>
      </c>
      <c r="C80" s="7" t="s">
        <v>17</v>
      </c>
      <c r="D80" s="7">
        <v>0.72</v>
      </c>
      <c r="E80" s="8">
        <v>9288.6332000000002</v>
      </c>
      <c r="G80" s="6">
        <v>3</v>
      </c>
      <c r="H80" s="7" t="s">
        <v>17</v>
      </c>
      <c r="I80" s="7">
        <v>7.31</v>
      </c>
      <c r="J80" s="8">
        <v>9450.0522000000001</v>
      </c>
      <c r="L80" s="7" t="s">
        <v>10</v>
      </c>
      <c r="M80">
        <f t="shared" si="19"/>
        <v>6393.1428999999989</v>
      </c>
      <c r="N80">
        <f t="shared" si="20"/>
        <v>6657.1144000000004</v>
      </c>
      <c r="O80">
        <f t="shared" si="21"/>
        <v>1.6388450343588143E-2</v>
      </c>
    </row>
    <row r="81" spans="2:15" ht="24">
      <c r="B81" s="6">
        <v>4</v>
      </c>
      <c r="C81" s="7" t="s">
        <v>18</v>
      </c>
      <c r="D81" s="7">
        <v>2.04</v>
      </c>
      <c r="E81" s="8">
        <v>26273.101900000001</v>
      </c>
      <c r="G81" s="6">
        <v>4</v>
      </c>
      <c r="H81" s="7" t="s">
        <v>18</v>
      </c>
      <c r="I81" s="7">
        <v>20.010000000000002</v>
      </c>
      <c r="J81" s="8">
        <v>25862.287799999998</v>
      </c>
      <c r="L81" s="7" t="s">
        <v>11</v>
      </c>
      <c r="M81">
        <f t="shared" si="19"/>
        <v>15191.749299999996</v>
      </c>
      <c r="N81">
        <f t="shared" si="20"/>
        <v>15745.639800000004</v>
      </c>
      <c r="O81">
        <f t="shared" si="21"/>
        <v>1.3312138622352549E-2</v>
      </c>
    </row>
    <row r="82" spans="2:15" ht="24">
      <c r="B82" s="6">
        <v>5</v>
      </c>
      <c r="C82" s="7" t="s">
        <v>19</v>
      </c>
      <c r="D82" s="7">
        <v>0.1</v>
      </c>
      <c r="E82" s="8">
        <v>1311.4486999999999</v>
      </c>
      <c r="G82" s="6">
        <v>5</v>
      </c>
      <c r="H82" s="7" t="s">
        <v>19</v>
      </c>
      <c r="I82" s="7">
        <v>0.94</v>
      </c>
      <c r="J82" s="8">
        <v>1216.2574999999999</v>
      </c>
      <c r="L82" s="7" t="s">
        <v>12</v>
      </c>
      <c r="M82">
        <f t="shared" si="19"/>
        <v>955.91600000000017</v>
      </c>
      <c r="N82">
        <f t="shared" si="20"/>
        <v>1037.03</v>
      </c>
      <c r="O82">
        <f t="shared" si="21"/>
        <v>3.5998069487360049E-2</v>
      </c>
    </row>
    <row r="83" spans="2:15" ht="24">
      <c r="B83" s="9">
        <v>6</v>
      </c>
      <c r="C83" s="10" t="s">
        <v>20</v>
      </c>
      <c r="D83" s="10">
        <v>6.02</v>
      </c>
      <c r="E83" s="11">
        <v>77461.431299999997</v>
      </c>
      <c r="G83" s="9">
        <v>6</v>
      </c>
      <c r="H83" s="10" t="s">
        <v>20</v>
      </c>
      <c r="I83" s="10">
        <v>58.95</v>
      </c>
      <c r="J83" s="11">
        <v>76176.484400000001</v>
      </c>
      <c r="L83" s="10" t="s">
        <v>13</v>
      </c>
      <c r="M83">
        <f t="shared" si="19"/>
        <v>47578.664700000008</v>
      </c>
      <c r="N83">
        <f t="shared" si="20"/>
        <v>49708.494300000006</v>
      </c>
      <c r="O83">
        <f t="shared" si="21"/>
        <v>1.6918854195270221E-2</v>
      </c>
    </row>
    <row r="84" spans="2:15">
      <c r="B84">
        <v>1.25</v>
      </c>
      <c r="C84" t="s">
        <v>14</v>
      </c>
      <c r="D84" t="s">
        <v>2</v>
      </c>
      <c r="G84">
        <v>1.25</v>
      </c>
      <c r="H84" t="s">
        <v>14</v>
      </c>
      <c r="I84" t="s">
        <v>3</v>
      </c>
    </row>
    <row r="85" spans="2:15">
      <c r="B85" s="2"/>
      <c r="C85" s="3" t="s">
        <v>4</v>
      </c>
      <c r="D85" s="3" t="s">
        <v>5</v>
      </c>
      <c r="E85" s="4" t="s">
        <v>6</v>
      </c>
      <c r="G85" s="2"/>
      <c r="H85" s="3" t="s">
        <v>4</v>
      </c>
      <c r="I85" s="3" t="s">
        <v>5</v>
      </c>
      <c r="J85" s="4" t="s">
        <v>6</v>
      </c>
    </row>
    <row r="86" spans="2:15" ht="24">
      <c r="B86" s="6">
        <v>1</v>
      </c>
      <c r="C86" s="7" t="s">
        <v>15</v>
      </c>
      <c r="D86" s="7">
        <v>7.0000000000000007E-2</v>
      </c>
      <c r="E86" s="8">
        <v>953.98889999999994</v>
      </c>
      <c r="G86" s="6">
        <v>1</v>
      </c>
      <c r="H86" s="7" t="s">
        <v>15</v>
      </c>
      <c r="I86" s="7">
        <v>0.75</v>
      </c>
      <c r="J86" s="8">
        <v>1702.7063000000001</v>
      </c>
    </row>
    <row r="87" spans="2:15" ht="24">
      <c r="B87" s="6">
        <v>2</v>
      </c>
      <c r="C87" s="7" t="s">
        <v>16</v>
      </c>
      <c r="D87" s="7">
        <v>1.72</v>
      </c>
      <c r="E87" s="8">
        <v>23973.6803</v>
      </c>
      <c r="G87" s="6">
        <v>2</v>
      </c>
      <c r="H87" s="7" t="s">
        <v>16</v>
      </c>
      <c r="I87" s="7">
        <v>10.89</v>
      </c>
      <c r="J87" s="8">
        <v>24863.230800000001</v>
      </c>
    </row>
    <row r="88" spans="2:15" ht="24">
      <c r="B88" s="6">
        <v>3</v>
      </c>
      <c r="C88" s="7" t="s">
        <v>17</v>
      </c>
      <c r="D88" s="7">
        <v>1.1200000000000001</v>
      </c>
      <c r="E88" s="8">
        <v>15681.776099999999</v>
      </c>
      <c r="G88" s="6">
        <v>3</v>
      </c>
      <c r="H88" s="7" t="s">
        <v>17</v>
      </c>
      <c r="I88" s="7">
        <v>7.05</v>
      </c>
      <c r="J88" s="8">
        <v>16107.1666</v>
      </c>
    </row>
    <row r="89" spans="2:15" ht="24">
      <c r="B89" s="6">
        <v>4</v>
      </c>
      <c r="C89" s="7" t="s">
        <v>18</v>
      </c>
      <c r="D89" s="7">
        <v>2.97</v>
      </c>
      <c r="E89" s="8">
        <v>41464.851199999997</v>
      </c>
      <c r="G89" s="6">
        <v>4</v>
      </c>
      <c r="H89" s="7" t="s">
        <v>18</v>
      </c>
      <c r="I89" s="7">
        <v>18.22</v>
      </c>
      <c r="J89" s="8">
        <v>41607.927600000003</v>
      </c>
    </row>
    <row r="90" spans="2:15" ht="24">
      <c r="B90" s="6">
        <v>5</v>
      </c>
      <c r="C90" s="7" t="s">
        <v>19</v>
      </c>
      <c r="D90" s="7">
        <v>0.16</v>
      </c>
      <c r="E90" s="8">
        <v>2267.3647000000001</v>
      </c>
      <c r="G90" s="6">
        <v>5</v>
      </c>
      <c r="H90" s="7" t="s">
        <v>19</v>
      </c>
      <c r="I90" s="7">
        <v>0.99</v>
      </c>
      <c r="J90" s="8">
        <v>2253.2874999999999</v>
      </c>
    </row>
    <row r="91" spans="2:15" ht="24">
      <c r="B91" s="9">
        <v>6</v>
      </c>
      <c r="C91" s="10" t="s">
        <v>20</v>
      </c>
      <c r="D91" s="10">
        <v>8.9600000000000009</v>
      </c>
      <c r="E91" s="11">
        <v>125040.09600000001</v>
      </c>
      <c r="G91" s="9">
        <v>6</v>
      </c>
      <c r="H91" s="10" t="s">
        <v>20</v>
      </c>
      <c r="I91" s="10">
        <v>55.11</v>
      </c>
      <c r="J91" s="11">
        <v>125884.97870000001</v>
      </c>
    </row>
    <row r="92" spans="2:15">
      <c r="B92">
        <v>1.5</v>
      </c>
      <c r="C92" t="s">
        <v>1</v>
      </c>
      <c r="D92" t="s">
        <v>2</v>
      </c>
      <c r="G92">
        <v>1.5</v>
      </c>
      <c r="H92" t="s">
        <v>1</v>
      </c>
      <c r="I92" t="s">
        <v>3</v>
      </c>
    </row>
    <row r="93" spans="2:15">
      <c r="B93" s="2"/>
      <c r="C93" s="3" t="s">
        <v>4</v>
      </c>
      <c r="D93" s="3" t="s">
        <v>5</v>
      </c>
      <c r="E93" s="4" t="s">
        <v>6</v>
      </c>
      <c r="G93" s="2"/>
      <c r="H93" s="3" t="s">
        <v>4</v>
      </c>
      <c r="I93" s="3" t="s">
        <v>5</v>
      </c>
      <c r="J93" s="4" t="s">
        <v>6</v>
      </c>
      <c r="L93" s="3" t="s">
        <v>4</v>
      </c>
      <c r="M93" t="s">
        <v>2</v>
      </c>
      <c r="N93" t="s">
        <v>3</v>
      </c>
      <c r="O93" t="s">
        <v>7</v>
      </c>
    </row>
    <row r="94" spans="2:15" ht="24">
      <c r="B94" s="6">
        <v>1</v>
      </c>
      <c r="C94" s="7" t="s">
        <v>15</v>
      </c>
      <c r="D94" s="7">
        <v>0.05</v>
      </c>
      <c r="E94" s="8">
        <v>597.36210000000005</v>
      </c>
      <c r="G94" s="6">
        <v>1</v>
      </c>
      <c r="H94" s="7" t="s">
        <v>15</v>
      </c>
      <c r="I94" s="7">
        <v>0.79</v>
      </c>
      <c r="J94" s="8">
        <v>1006.4218</v>
      </c>
      <c r="L94" s="7" t="s">
        <v>8</v>
      </c>
      <c r="M94">
        <f t="shared" ref="M94:M99" si="22">(E102-E94)</f>
        <v>376.30849999999998</v>
      </c>
      <c r="N94">
        <f t="shared" ref="N94:N99" si="23">(J102-J94)</f>
        <v>711.57560000000001</v>
      </c>
      <c r="O94">
        <f t="shared" ref="O94:O99" si="24">(N94-M94)/J102</f>
        <v>0.19514994609421413</v>
      </c>
    </row>
    <row r="95" spans="2:15" ht="24">
      <c r="B95" s="6">
        <v>2</v>
      </c>
      <c r="C95" s="7" t="s">
        <v>16</v>
      </c>
      <c r="D95" s="7">
        <v>1.07</v>
      </c>
      <c r="E95" s="8">
        <v>13494.6834</v>
      </c>
      <c r="G95" s="6">
        <v>2</v>
      </c>
      <c r="H95" s="7" t="s">
        <v>16</v>
      </c>
      <c r="I95" s="7">
        <v>10.82</v>
      </c>
      <c r="J95" s="8">
        <v>13720.730799999999</v>
      </c>
      <c r="L95" s="7" t="s">
        <v>9</v>
      </c>
      <c r="M95">
        <f t="shared" si="22"/>
        <v>10467.9262</v>
      </c>
      <c r="N95">
        <f t="shared" si="23"/>
        <v>11115.268700000002</v>
      </c>
      <c r="O95">
        <f t="shared" si="24"/>
        <v>2.6064684853935611E-2</v>
      </c>
    </row>
    <row r="96" spans="2:15" ht="24">
      <c r="B96" s="6">
        <v>3</v>
      </c>
      <c r="C96" s="7" t="s">
        <v>17</v>
      </c>
      <c r="D96" s="7">
        <v>0.72</v>
      </c>
      <c r="E96" s="8">
        <v>9122.7644</v>
      </c>
      <c r="G96" s="6">
        <v>3</v>
      </c>
      <c r="H96" s="7" t="s">
        <v>17</v>
      </c>
      <c r="I96" s="7">
        <v>7.3</v>
      </c>
      <c r="J96" s="8">
        <v>9249.2497000000003</v>
      </c>
      <c r="L96" s="7" t="s">
        <v>10</v>
      </c>
      <c r="M96">
        <f t="shared" si="22"/>
        <v>6575.2587999999996</v>
      </c>
      <c r="N96">
        <f t="shared" si="23"/>
        <v>6852.7024999999994</v>
      </c>
      <c r="O96">
        <f t="shared" si="24"/>
        <v>1.7230438679354657E-2</v>
      </c>
    </row>
    <row r="97" spans="2:15" ht="24">
      <c r="B97" s="6">
        <v>4</v>
      </c>
      <c r="C97" s="7" t="s">
        <v>18</v>
      </c>
      <c r="D97" s="7">
        <v>2.04</v>
      </c>
      <c r="E97" s="8">
        <v>25828.390899999999</v>
      </c>
      <c r="G97" s="6">
        <v>4</v>
      </c>
      <c r="H97" s="7" t="s">
        <v>18</v>
      </c>
      <c r="I97" s="7">
        <v>20.05</v>
      </c>
      <c r="J97" s="8">
        <v>25412.0278</v>
      </c>
      <c r="L97" s="7" t="s">
        <v>11</v>
      </c>
      <c r="M97">
        <f t="shared" si="22"/>
        <v>15620.498500000002</v>
      </c>
      <c r="N97">
        <f t="shared" si="23"/>
        <v>16143.272399999998</v>
      </c>
      <c r="O97">
        <f t="shared" si="24"/>
        <v>1.2580197892542154E-2</v>
      </c>
    </row>
    <row r="98" spans="2:15" ht="24">
      <c r="B98" s="6">
        <v>5</v>
      </c>
      <c r="C98" s="7" t="s">
        <v>19</v>
      </c>
      <c r="D98" s="7">
        <v>0.1</v>
      </c>
      <c r="E98" s="8">
        <v>1283.8530000000001</v>
      </c>
      <c r="G98" s="6">
        <v>5</v>
      </c>
      <c r="H98" s="7" t="s">
        <v>19</v>
      </c>
      <c r="I98" s="7">
        <v>0.95</v>
      </c>
      <c r="J98" s="8">
        <v>1200.9374</v>
      </c>
      <c r="L98" s="7" t="s">
        <v>12</v>
      </c>
      <c r="M98">
        <f t="shared" si="22"/>
        <v>976.22910000000002</v>
      </c>
      <c r="N98">
        <f t="shared" si="23"/>
        <v>1034.5678</v>
      </c>
      <c r="O98">
        <f t="shared" si="24"/>
        <v>2.6096427778383165E-2</v>
      </c>
    </row>
    <row r="99" spans="2:15" ht="24">
      <c r="B99" s="9">
        <v>6</v>
      </c>
      <c r="C99" s="10" t="s">
        <v>20</v>
      </c>
      <c r="D99" s="10">
        <v>6.02</v>
      </c>
      <c r="E99" s="11">
        <v>76244.527799999996</v>
      </c>
      <c r="G99" s="9">
        <v>6</v>
      </c>
      <c r="H99" s="10" t="s">
        <v>20</v>
      </c>
      <c r="I99" s="10">
        <v>59.09</v>
      </c>
      <c r="J99" s="11">
        <v>74899.039199999999</v>
      </c>
      <c r="L99" s="10" t="s">
        <v>13</v>
      </c>
      <c r="M99">
        <f t="shared" si="22"/>
        <v>48821.962100000004</v>
      </c>
      <c r="N99">
        <f t="shared" si="23"/>
        <v>50892.474499999997</v>
      </c>
      <c r="O99">
        <f t="shared" si="24"/>
        <v>1.6459873477140553E-2</v>
      </c>
    </row>
    <row r="100" spans="2:15">
      <c r="B100">
        <v>1.5</v>
      </c>
      <c r="C100" t="s">
        <v>14</v>
      </c>
      <c r="D100" t="s">
        <v>2</v>
      </c>
      <c r="G100">
        <v>1.5</v>
      </c>
      <c r="H100" t="s">
        <v>14</v>
      </c>
      <c r="I100" t="s">
        <v>3</v>
      </c>
    </row>
    <row r="101" spans="2:15">
      <c r="B101" s="2"/>
      <c r="C101" s="3" t="s">
        <v>4</v>
      </c>
      <c r="D101" s="3" t="s">
        <v>5</v>
      </c>
      <c r="E101" s="4" t="s">
        <v>6</v>
      </c>
      <c r="G101" s="2"/>
      <c r="H101" s="3" t="s">
        <v>4</v>
      </c>
      <c r="I101" s="3" t="s">
        <v>5</v>
      </c>
      <c r="J101" s="4" t="s">
        <v>6</v>
      </c>
    </row>
    <row r="102" spans="2:15" ht="24">
      <c r="B102" s="6">
        <v>1</v>
      </c>
      <c r="C102" s="7" t="s">
        <v>15</v>
      </c>
      <c r="D102" s="7">
        <v>7.0000000000000007E-2</v>
      </c>
      <c r="E102" s="8">
        <v>973.67060000000004</v>
      </c>
      <c r="G102" s="6">
        <v>1</v>
      </c>
      <c r="H102" s="7" t="s">
        <v>15</v>
      </c>
      <c r="I102" s="7">
        <v>0.75</v>
      </c>
      <c r="J102" s="8">
        <v>1717.9974</v>
      </c>
    </row>
    <row r="103" spans="2:15" ht="24">
      <c r="B103" s="6">
        <v>2</v>
      </c>
      <c r="C103" s="7" t="s">
        <v>16</v>
      </c>
      <c r="D103" s="7">
        <v>1.72</v>
      </c>
      <c r="E103" s="8">
        <v>23962.6096</v>
      </c>
      <c r="G103" s="6">
        <v>2</v>
      </c>
      <c r="H103" s="7" t="s">
        <v>16</v>
      </c>
      <c r="I103" s="7">
        <v>10.88</v>
      </c>
      <c r="J103" s="8">
        <v>24835.999500000002</v>
      </c>
    </row>
    <row r="104" spans="2:15" ht="24">
      <c r="B104" s="6">
        <v>3</v>
      </c>
      <c r="C104" s="7" t="s">
        <v>17</v>
      </c>
      <c r="D104" s="7">
        <v>1.1200000000000001</v>
      </c>
      <c r="E104" s="8">
        <v>15698.0232</v>
      </c>
      <c r="G104" s="6">
        <v>3</v>
      </c>
      <c r="H104" s="7" t="s">
        <v>17</v>
      </c>
      <c r="I104" s="7">
        <v>7.06</v>
      </c>
      <c r="J104" s="8">
        <v>16101.9522</v>
      </c>
    </row>
    <row r="105" spans="2:15" ht="24">
      <c r="B105" s="6">
        <v>4</v>
      </c>
      <c r="C105" s="7" t="s">
        <v>18</v>
      </c>
      <c r="D105" s="7">
        <v>2.97</v>
      </c>
      <c r="E105" s="8">
        <v>41448.8894</v>
      </c>
      <c r="G105" s="6">
        <v>4</v>
      </c>
      <c r="H105" s="7" t="s">
        <v>18</v>
      </c>
      <c r="I105" s="7">
        <v>18.21</v>
      </c>
      <c r="J105" s="8">
        <v>41555.300199999998</v>
      </c>
    </row>
    <row r="106" spans="2:15" ht="24">
      <c r="B106" s="6">
        <v>5</v>
      </c>
      <c r="C106" s="7" t="s">
        <v>19</v>
      </c>
      <c r="D106" s="7">
        <v>0.16</v>
      </c>
      <c r="E106" s="8">
        <v>2260.0821000000001</v>
      </c>
      <c r="G106" s="6">
        <v>5</v>
      </c>
      <c r="H106" s="7" t="s">
        <v>19</v>
      </c>
      <c r="I106" s="7">
        <v>0.98</v>
      </c>
      <c r="J106" s="8">
        <v>2235.5052000000001</v>
      </c>
    </row>
    <row r="107" spans="2:15" ht="24">
      <c r="B107" s="9">
        <v>6</v>
      </c>
      <c r="C107" s="10" t="s">
        <v>20</v>
      </c>
      <c r="D107" s="10">
        <v>8.9600000000000009</v>
      </c>
      <c r="E107" s="11">
        <v>125066.4899</v>
      </c>
      <c r="G107" s="9">
        <v>6</v>
      </c>
      <c r="H107" s="10" t="s">
        <v>20</v>
      </c>
      <c r="I107" s="10">
        <v>55.12</v>
      </c>
      <c r="J107" s="11">
        <v>125791.5137</v>
      </c>
    </row>
    <row r="108" spans="2:15">
      <c r="B108">
        <v>1.75</v>
      </c>
      <c r="C108" t="s">
        <v>1</v>
      </c>
      <c r="D108" t="s">
        <v>2</v>
      </c>
      <c r="G108">
        <v>1.75</v>
      </c>
      <c r="H108" t="s">
        <v>1</v>
      </c>
      <c r="I108" t="s">
        <v>3</v>
      </c>
    </row>
    <row r="109" spans="2:15">
      <c r="B109" s="2"/>
      <c r="C109" s="3" t="s">
        <v>4</v>
      </c>
      <c r="D109" s="3" t="s">
        <v>5</v>
      </c>
      <c r="E109" s="4" t="s">
        <v>6</v>
      </c>
      <c r="G109" s="2"/>
      <c r="H109" s="3" t="s">
        <v>4</v>
      </c>
      <c r="I109" s="3" t="s">
        <v>5</v>
      </c>
      <c r="J109" s="4" t="s">
        <v>6</v>
      </c>
      <c r="L109" s="3" t="s">
        <v>4</v>
      </c>
      <c r="M109" t="s">
        <v>2</v>
      </c>
      <c r="N109" t="s">
        <v>3</v>
      </c>
      <c r="O109" t="s">
        <v>7</v>
      </c>
    </row>
    <row r="110" spans="2:15" ht="24">
      <c r="B110" s="6">
        <v>1</v>
      </c>
      <c r="C110" s="7" t="s">
        <v>15</v>
      </c>
      <c r="D110" s="7">
        <v>0.05</v>
      </c>
      <c r="E110" s="8">
        <v>586.35149999999999</v>
      </c>
      <c r="G110" s="6">
        <v>1</v>
      </c>
      <c r="H110" s="7" t="s">
        <v>15</v>
      </c>
      <c r="I110" s="7">
        <v>0.77</v>
      </c>
      <c r="J110" s="8">
        <v>956.83810000000005</v>
      </c>
      <c r="L110" s="7" t="s">
        <v>8</v>
      </c>
      <c r="M110">
        <f t="shared" ref="M110:M115" si="25">(E118-E110)</f>
        <v>329.44500000000005</v>
      </c>
      <c r="N110">
        <f t="shared" ref="N110:N115" si="26">(J118-J110)</f>
        <v>730.78189999999984</v>
      </c>
      <c r="O110">
        <f t="shared" ref="O110:O115" si="27">(N110-M110)/J118</f>
        <v>0.23781236297270703</v>
      </c>
    </row>
    <row r="111" spans="2:15" ht="24">
      <c r="B111" s="6">
        <v>2</v>
      </c>
      <c r="C111" s="7" t="s">
        <v>16</v>
      </c>
      <c r="D111" s="7">
        <v>1.06</v>
      </c>
      <c r="E111" s="8">
        <v>13270.527</v>
      </c>
      <c r="G111" s="6">
        <v>2</v>
      </c>
      <c r="H111" s="7" t="s">
        <v>16</v>
      </c>
      <c r="I111" s="7">
        <v>10.74</v>
      </c>
      <c r="J111" s="8">
        <v>13418.449000000001</v>
      </c>
      <c r="L111" s="7" t="s">
        <v>9</v>
      </c>
      <c r="M111">
        <f t="shared" si="25"/>
        <v>10584.9524</v>
      </c>
      <c r="N111">
        <f t="shared" si="26"/>
        <v>11362.8809</v>
      </c>
      <c r="O111">
        <f t="shared" si="27"/>
        <v>3.1391717197550399E-2</v>
      </c>
    </row>
    <row r="112" spans="2:15" ht="24">
      <c r="B112" s="6">
        <v>3</v>
      </c>
      <c r="C112" s="7" t="s">
        <v>17</v>
      </c>
      <c r="D112" s="7">
        <v>0.72</v>
      </c>
      <c r="E112" s="8">
        <v>9017.1700999999994</v>
      </c>
      <c r="G112" s="6">
        <v>3</v>
      </c>
      <c r="H112" s="7" t="s">
        <v>17</v>
      </c>
      <c r="I112" s="7">
        <v>7.29</v>
      </c>
      <c r="J112" s="8">
        <v>9112.8487999999998</v>
      </c>
      <c r="L112" s="7" t="s">
        <v>10</v>
      </c>
      <c r="M112">
        <f t="shared" si="25"/>
        <v>6677.2273000000005</v>
      </c>
      <c r="N112">
        <f t="shared" si="26"/>
        <v>6988.4380999999994</v>
      </c>
      <c r="O112">
        <f t="shared" si="27"/>
        <v>1.9328318409132808E-2</v>
      </c>
    </row>
    <row r="113" spans="2:15" ht="24">
      <c r="B113" s="6">
        <v>4</v>
      </c>
      <c r="C113" s="7" t="s">
        <v>18</v>
      </c>
      <c r="D113" s="7">
        <v>2.04</v>
      </c>
      <c r="E113" s="8">
        <v>25574.8387</v>
      </c>
      <c r="G113" s="6">
        <v>4</v>
      </c>
      <c r="H113" s="7" t="s">
        <v>18</v>
      </c>
      <c r="I113" s="7">
        <v>20.07</v>
      </c>
      <c r="J113" s="8">
        <v>25088.896700000001</v>
      </c>
      <c r="L113" s="7" t="s">
        <v>11</v>
      </c>
      <c r="M113">
        <f t="shared" si="25"/>
        <v>15915.044600000001</v>
      </c>
      <c r="N113">
        <f t="shared" si="26"/>
        <v>16456.079799999996</v>
      </c>
      <c r="O113">
        <f t="shared" si="27"/>
        <v>1.3022878951441814E-2</v>
      </c>
    </row>
    <row r="114" spans="2:15" ht="24">
      <c r="B114" s="6">
        <v>5</v>
      </c>
      <c r="C114" s="7" t="s">
        <v>19</v>
      </c>
      <c r="D114" s="7">
        <v>0.1</v>
      </c>
      <c r="E114" s="8">
        <v>1263.4706000000001</v>
      </c>
      <c r="G114" s="6">
        <v>5</v>
      </c>
      <c r="H114" s="7" t="s">
        <v>19</v>
      </c>
      <c r="I114" s="7">
        <v>0.92</v>
      </c>
      <c r="J114" s="8">
        <v>1153.1455000000001</v>
      </c>
      <c r="L114" s="7" t="s">
        <v>12</v>
      </c>
      <c r="M114">
        <f t="shared" si="25"/>
        <v>1026.5043000000001</v>
      </c>
      <c r="N114">
        <f t="shared" si="26"/>
        <v>1077.2948999999999</v>
      </c>
      <c r="O114">
        <f t="shared" si="27"/>
        <v>2.277155668450043E-2</v>
      </c>
    </row>
    <row r="115" spans="2:15" ht="24">
      <c r="B115" s="9">
        <v>6</v>
      </c>
      <c r="C115" s="10" t="s">
        <v>20</v>
      </c>
      <c r="D115" s="10">
        <v>6.03</v>
      </c>
      <c r="E115" s="11">
        <v>75514.044699999999</v>
      </c>
      <c r="G115" s="9">
        <v>6</v>
      </c>
      <c r="H115" s="10" t="s">
        <v>20</v>
      </c>
      <c r="I115" s="10">
        <v>59.21</v>
      </c>
      <c r="J115" s="11">
        <v>73996.030299999999</v>
      </c>
      <c r="L115" s="10" t="s">
        <v>13</v>
      </c>
      <c r="M115">
        <f t="shared" si="25"/>
        <v>49570.573499999999</v>
      </c>
      <c r="N115">
        <f t="shared" si="26"/>
        <v>51810.969299999997</v>
      </c>
      <c r="O115">
        <f t="shared" si="27"/>
        <v>1.7808196738840265E-2</v>
      </c>
    </row>
    <row r="116" spans="2:15">
      <c r="B116">
        <v>1.75</v>
      </c>
      <c r="C116" t="s">
        <v>14</v>
      </c>
      <c r="D116" t="s">
        <v>2</v>
      </c>
      <c r="G116">
        <v>1.75</v>
      </c>
      <c r="H116" t="s">
        <v>14</v>
      </c>
      <c r="I116" t="s">
        <v>3</v>
      </c>
    </row>
    <row r="117" spans="2:15">
      <c r="B117" s="2"/>
      <c r="C117" s="3" t="s">
        <v>4</v>
      </c>
      <c r="D117" s="3" t="s">
        <v>5</v>
      </c>
      <c r="E117" s="4" t="s">
        <v>6</v>
      </c>
      <c r="G117" s="2"/>
      <c r="H117" s="3" t="s">
        <v>4</v>
      </c>
      <c r="I117" s="3" t="s">
        <v>5</v>
      </c>
      <c r="J117" s="4" t="s">
        <v>6</v>
      </c>
    </row>
    <row r="118" spans="2:15" ht="24">
      <c r="B118" s="6">
        <v>1</v>
      </c>
      <c r="C118" s="7" t="s">
        <v>15</v>
      </c>
      <c r="D118" s="7">
        <v>7.0000000000000007E-2</v>
      </c>
      <c r="E118" s="8">
        <v>915.79650000000004</v>
      </c>
      <c r="G118" s="6">
        <v>1</v>
      </c>
      <c r="H118" s="7" t="s">
        <v>15</v>
      </c>
      <c r="I118" s="7">
        <v>0.74</v>
      </c>
      <c r="J118" s="8">
        <v>1687.62</v>
      </c>
    </row>
    <row r="119" spans="2:15" ht="24">
      <c r="B119" s="6">
        <v>2</v>
      </c>
      <c r="C119" s="7" t="s">
        <v>16</v>
      </c>
      <c r="D119" s="7">
        <v>1.71</v>
      </c>
      <c r="E119" s="8">
        <v>23855.4794</v>
      </c>
      <c r="G119" s="6">
        <v>2</v>
      </c>
      <c r="H119" s="7" t="s">
        <v>16</v>
      </c>
      <c r="I119" s="7">
        <v>10.86</v>
      </c>
      <c r="J119" s="8">
        <v>24781.329900000001</v>
      </c>
    </row>
    <row r="120" spans="2:15" ht="24">
      <c r="B120" s="6">
        <v>3</v>
      </c>
      <c r="C120" s="7" t="s">
        <v>17</v>
      </c>
      <c r="D120" s="7">
        <v>1.1200000000000001</v>
      </c>
      <c r="E120" s="8">
        <v>15694.3974</v>
      </c>
      <c r="G120" s="6">
        <v>3</v>
      </c>
      <c r="H120" s="7" t="s">
        <v>17</v>
      </c>
      <c r="I120" s="7">
        <v>7.06</v>
      </c>
      <c r="J120" s="8">
        <v>16101.286899999999</v>
      </c>
    </row>
    <row r="121" spans="2:15" ht="24">
      <c r="B121" s="6">
        <v>4</v>
      </c>
      <c r="C121" s="7" t="s">
        <v>18</v>
      </c>
      <c r="D121" s="7">
        <v>2.97</v>
      </c>
      <c r="E121" s="8">
        <v>41489.883300000001</v>
      </c>
      <c r="G121" s="6">
        <v>4</v>
      </c>
      <c r="H121" s="7" t="s">
        <v>18</v>
      </c>
      <c r="I121" s="7">
        <v>18.21</v>
      </c>
      <c r="J121" s="8">
        <v>41544.976499999997</v>
      </c>
    </row>
    <row r="122" spans="2:15" ht="24">
      <c r="B122" s="6">
        <v>5</v>
      </c>
      <c r="C122" s="7" t="s">
        <v>19</v>
      </c>
      <c r="D122" s="7">
        <v>0.16</v>
      </c>
      <c r="E122" s="8">
        <v>2289.9749000000002</v>
      </c>
      <c r="G122" s="6">
        <v>5</v>
      </c>
      <c r="H122" s="7" t="s">
        <v>19</v>
      </c>
      <c r="I122" s="7">
        <v>0.98</v>
      </c>
      <c r="J122" s="8">
        <v>2230.4404</v>
      </c>
    </row>
    <row r="123" spans="2:15" ht="24">
      <c r="B123" s="9">
        <v>6</v>
      </c>
      <c r="C123" s="10" t="s">
        <v>20</v>
      </c>
      <c r="D123" s="10">
        <v>8.9600000000000009</v>
      </c>
      <c r="E123" s="11">
        <v>125084.6182</v>
      </c>
      <c r="G123" s="9">
        <v>6</v>
      </c>
      <c r="H123" s="10" t="s">
        <v>20</v>
      </c>
      <c r="I123" s="10">
        <v>55.15</v>
      </c>
      <c r="J123" s="11">
        <v>125806.9996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42E2-09EF-47F0-A8D0-2E1315F55F1A}">
  <dimension ref="A1:Y123"/>
  <sheetViews>
    <sheetView topLeftCell="A106" workbookViewId="0">
      <selection activeCell="E129" sqref="E129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15</v>
      </c>
      <c r="D14" s="7">
        <v>7.0000000000000007E-2</v>
      </c>
      <c r="E14" s="8">
        <v>767.01310000000001</v>
      </c>
      <c r="F14" s="7"/>
      <c r="G14" s="6">
        <v>1</v>
      </c>
      <c r="H14" s="7" t="s">
        <v>15</v>
      </c>
      <c r="I14" s="7">
        <v>0.87</v>
      </c>
      <c r="J14" s="8">
        <v>1553.75</v>
      </c>
      <c r="L14" s="7" t="s">
        <v>8</v>
      </c>
      <c r="M14">
        <f t="shared" ref="M14:M19" si="0">(E22-E14)</f>
        <v>177.58460000000002</v>
      </c>
      <c r="N14">
        <f t="shared" ref="N14:N18" si="1">(J22-J14)</f>
        <v>290.24790000000007</v>
      </c>
      <c r="O14">
        <f>(N14-M14)/J22</f>
        <v>6.1097303852677948E-2</v>
      </c>
      <c r="R14" s="7" t="s">
        <v>8</v>
      </c>
      <c r="S14">
        <f>O14</f>
        <v>6.1097303852677948E-2</v>
      </c>
      <c r="T14">
        <f t="shared" ref="T14:T19" si="2">O30</f>
        <v>8.1768853940035052E-2</v>
      </c>
      <c r="U14">
        <f t="shared" ref="U14:U19" si="3">O46</f>
        <v>0.13524441389977016</v>
      </c>
      <c r="V14">
        <f t="shared" ref="V14:V19" si="4">O62</f>
        <v>0.2034130398473028</v>
      </c>
      <c r="W14">
        <f t="shared" ref="W14:W19" si="5">O78</f>
        <v>0.17466518827700664</v>
      </c>
      <c r="X14">
        <f t="shared" ref="X14:X19" si="6">O94</f>
        <v>0.21686581552182796</v>
      </c>
      <c r="Y14">
        <f t="shared" ref="Y14:Y19" si="7">O110</f>
        <v>0.22565734277488686</v>
      </c>
    </row>
    <row r="15" spans="1:25" ht="24">
      <c r="B15" s="6">
        <v>2</v>
      </c>
      <c r="C15" s="7" t="s">
        <v>16</v>
      </c>
      <c r="D15" s="7">
        <v>1.73</v>
      </c>
      <c r="E15" s="8">
        <v>19624.452499999999</v>
      </c>
      <c r="F15" s="7"/>
      <c r="G15" s="6">
        <v>2</v>
      </c>
      <c r="H15" s="7" t="s">
        <v>16</v>
      </c>
      <c r="I15" s="7">
        <v>11.33</v>
      </c>
      <c r="J15" s="8">
        <v>20186.370299999999</v>
      </c>
      <c r="L15" s="7" t="s">
        <v>9</v>
      </c>
      <c r="M15">
        <f t="shared" si="0"/>
        <v>4154.7291000000005</v>
      </c>
      <c r="N15">
        <f t="shared" si="1"/>
        <v>4186.766300000003</v>
      </c>
      <c r="O15">
        <f t="shared" ref="O15:O18" si="8">(N15-M15)/J23</f>
        <v>1.3144471524441578E-3</v>
      </c>
      <c r="R15" s="7" t="s">
        <v>9</v>
      </c>
      <c r="S15">
        <f t="shared" ref="S15:S17" si="9">O15</f>
        <v>1.3144471524441578E-3</v>
      </c>
      <c r="T15">
        <f t="shared" si="2"/>
        <v>5.9445298222064631E-3</v>
      </c>
      <c r="U15">
        <f t="shared" si="3"/>
        <v>9.4381477970507648E-3</v>
      </c>
      <c r="V15">
        <f t="shared" si="4"/>
        <v>1.5419672839392185E-2</v>
      </c>
      <c r="W15">
        <f t="shared" si="5"/>
        <v>1.4868439984191559E-2</v>
      </c>
      <c r="X15">
        <f t="shared" si="6"/>
        <v>1.8285143872553231E-2</v>
      </c>
      <c r="Y15">
        <f t="shared" si="7"/>
        <v>1.9920689846225165E-2</v>
      </c>
    </row>
    <row r="16" spans="1:25" ht="24">
      <c r="B16" s="6">
        <v>3</v>
      </c>
      <c r="C16" s="7" t="s">
        <v>17</v>
      </c>
      <c r="D16" s="7">
        <v>1.0900000000000001</v>
      </c>
      <c r="E16" s="8">
        <v>12394.4246</v>
      </c>
      <c r="F16" s="7"/>
      <c r="G16" s="6">
        <v>3</v>
      </c>
      <c r="H16" s="7" t="s">
        <v>17</v>
      </c>
      <c r="I16" s="7">
        <v>7.12</v>
      </c>
      <c r="J16" s="8">
        <v>12689.523800000001</v>
      </c>
      <c r="L16" s="7" t="s">
        <v>10</v>
      </c>
      <c r="M16">
        <f t="shared" si="0"/>
        <v>2741.5527000000002</v>
      </c>
      <c r="N16">
        <f t="shared" si="1"/>
        <v>2812.3166999999994</v>
      </c>
      <c r="O16">
        <f t="shared" si="8"/>
        <v>4.5648773124713294E-3</v>
      </c>
      <c r="R16" s="7" t="s">
        <v>10</v>
      </c>
      <c r="S16">
        <f t="shared" si="9"/>
        <v>4.5648773124713294E-3</v>
      </c>
      <c r="T16">
        <f t="shared" si="2"/>
        <v>6.5319909679505874E-3</v>
      </c>
      <c r="U16">
        <f t="shared" si="3"/>
        <v>7.9315787672223775E-3</v>
      </c>
      <c r="V16">
        <f t="shared" si="4"/>
        <v>1.0818436711786712E-2</v>
      </c>
      <c r="W16">
        <f t="shared" si="5"/>
        <v>1.2752012153804783E-2</v>
      </c>
      <c r="X16">
        <f t="shared" si="6"/>
        <v>1.4437556110481286E-2</v>
      </c>
      <c r="Y16">
        <f t="shared" si="7"/>
        <v>1.6165655540559074E-2</v>
      </c>
    </row>
    <row r="17" spans="2:25" ht="24">
      <c r="B17" s="6">
        <v>4</v>
      </c>
      <c r="C17" s="7" t="s">
        <v>18</v>
      </c>
      <c r="D17" s="7">
        <v>3.01</v>
      </c>
      <c r="E17" s="8">
        <v>34235.314400000003</v>
      </c>
      <c r="F17" s="7"/>
      <c r="G17" s="6">
        <v>4</v>
      </c>
      <c r="H17" s="7" t="s">
        <v>18</v>
      </c>
      <c r="I17" s="7">
        <v>18.829999999999998</v>
      </c>
      <c r="J17" s="8">
        <v>33559.293400000002</v>
      </c>
      <c r="L17" s="7" t="s">
        <v>11</v>
      </c>
      <c r="M17">
        <f t="shared" si="0"/>
        <v>6091.1034999999974</v>
      </c>
      <c r="N17">
        <f t="shared" si="1"/>
        <v>6290.4143999999942</v>
      </c>
      <c r="O17">
        <f t="shared" si="8"/>
        <v>5.0015649048246414E-3</v>
      </c>
      <c r="R17" s="7" t="s">
        <v>11</v>
      </c>
      <c r="S17">
        <f t="shared" si="9"/>
        <v>5.0015649048246414E-3</v>
      </c>
      <c r="T17">
        <f t="shared" si="2"/>
        <v>6.3969017489674488E-3</v>
      </c>
      <c r="U17">
        <f t="shared" si="3"/>
        <v>5.1741856308483514E-3</v>
      </c>
      <c r="V17">
        <f t="shared" si="4"/>
        <v>5.515044931212936E-3</v>
      </c>
      <c r="W17">
        <f t="shared" si="5"/>
        <v>7.6509643030006642E-3</v>
      </c>
      <c r="X17">
        <f t="shared" si="6"/>
        <v>6.7601568190023709E-3</v>
      </c>
      <c r="Y17">
        <f t="shared" si="7"/>
        <v>8.541833995693901E-3</v>
      </c>
    </row>
    <row r="18" spans="2:25" ht="24">
      <c r="B18" s="6">
        <v>5</v>
      </c>
      <c r="C18" s="7" t="s">
        <v>19</v>
      </c>
      <c r="D18" s="7">
        <v>0.15</v>
      </c>
      <c r="E18" s="8">
        <v>1740.9327000000001</v>
      </c>
      <c r="F18" s="7"/>
      <c r="G18" s="6">
        <v>5</v>
      </c>
      <c r="H18" s="7" t="s">
        <v>19</v>
      </c>
      <c r="I18" s="7">
        <v>0.93</v>
      </c>
      <c r="J18" s="8">
        <v>1662.6978999999999</v>
      </c>
      <c r="L18" s="7" t="s">
        <v>12</v>
      </c>
      <c r="M18">
        <f t="shared" si="0"/>
        <v>461.78179999999998</v>
      </c>
      <c r="N18">
        <f t="shared" si="1"/>
        <v>516.00110000000018</v>
      </c>
      <c r="O18">
        <f t="shared" si="8"/>
        <v>2.488609027681208E-2</v>
      </c>
      <c r="R18" s="7" t="s">
        <v>12</v>
      </c>
      <c r="S18">
        <f>O18</f>
        <v>2.488609027681208E-2</v>
      </c>
      <c r="T18">
        <f t="shared" si="2"/>
        <v>3.1529609843465915E-2</v>
      </c>
      <c r="U18">
        <f t="shared" si="3"/>
        <v>1.644912259116971E-2</v>
      </c>
      <c r="V18">
        <f t="shared" si="4"/>
        <v>2.1065022950422577E-2</v>
      </c>
      <c r="W18">
        <f t="shared" si="5"/>
        <v>3.0962993634317815E-2</v>
      </c>
      <c r="X18">
        <f t="shared" si="6"/>
        <v>2.740254488993786E-2</v>
      </c>
      <c r="Y18">
        <f t="shared" si="7"/>
        <v>4.1768913397445755E-2</v>
      </c>
    </row>
    <row r="19" spans="2:25" ht="24">
      <c r="B19" s="9">
        <v>6</v>
      </c>
      <c r="C19" s="10" t="s">
        <v>20</v>
      </c>
      <c r="D19" s="10">
        <v>8.9499999999999993</v>
      </c>
      <c r="E19" s="11">
        <v>101797.508</v>
      </c>
      <c r="F19" s="7"/>
      <c r="G19" s="9">
        <v>6</v>
      </c>
      <c r="H19" s="10" t="s">
        <v>20</v>
      </c>
      <c r="I19" s="10">
        <v>55.92</v>
      </c>
      <c r="J19" s="11">
        <v>99671.48</v>
      </c>
      <c r="L19" s="10" t="s">
        <v>13</v>
      </c>
      <c r="M19">
        <f t="shared" si="0"/>
        <v>19586.7736</v>
      </c>
      <c r="N19">
        <f>(J27-J19)</f>
        <v>20164.986799999999</v>
      </c>
      <c r="O19">
        <f>(N19-M19)/J27</f>
        <v>4.825018756310649E-3</v>
      </c>
      <c r="R19" s="10" t="s">
        <v>13</v>
      </c>
      <c r="S19">
        <f>O19</f>
        <v>4.825018756310649E-3</v>
      </c>
      <c r="T19">
        <f t="shared" si="2"/>
        <v>7.4283036319234292E-3</v>
      </c>
      <c r="U19">
        <f t="shared" si="3"/>
        <v>7.1200389579148876E-3</v>
      </c>
      <c r="V19">
        <f t="shared" si="4"/>
        <v>8.0358827791275917E-3</v>
      </c>
      <c r="W19">
        <f t="shared" si="5"/>
        <v>9.2770243942714055E-3</v>
      </c>
      <c r="X19">
        <f t="shared" si="6"/>
        <v>8.9842914497532313E-3</v>
      </c>
      <c r="Y19">
        <f t="shared" si="7"/>
        <v>1.0144991728940025E-2</v>
      </c>
    </row>
    <row r="20" spans="2:25">
      <c r="B20">
        <v>0.25</v>
      </c>
      <c r="C20" t="s">
        <v>14</v>
      </c>
      <c r="D20" t="s">
        <v>2</v>
      </c>
      <c r="G20">
        <v>0.25</v>
      </c>
      <c r="H20" t="s">
        <v>14</v>
      </c>
      <c r="I20" t="s">
        <v>3</v>
      </c>
    </row>
    <row r="21" spans="2:25">
      <c r="B21" s="2"/>
      <c r="C21" s="3" t="s">
        <v>4</v>
      </c>
      <c r="D21" s="3" t="s">
        <v>5</v>
      </c>
      <c r="E21" s="4" t="s">
        <v>6</v>
      </c>
      <c r="G21" s="2"/>
      <c r="H21" s="3" t="s">
        <v>4</v>
      </c>
      <c r="I21" s="3" t="s">
        <v>5</v>
      </c>
      <c r="J21" s="4" t="s">
        <v>6</v>
      </c>
    </row>
    <row r="22" spans="2:25" ht="24">
      <c r="B22" s="6">
        <v>1</v>
      </c>
      <c r="C22" s="7" t="s">
        <v>15</v>
      </c>
      <c r="D22" s="7">
        <v>7.0000000000000007E-2</v>
      </c>
      <c r="E22" s="8">
        <v>944.59770000000003</v>
      </c>
      <c r="G22" s="6">
        <v>1</v>
      </c>
      <c r="H22" s="7" t="s">
        <v>15</v>
      </c>
      <c r="I22" s="7">
        <v>0.83</v>
      </c>
      <c r="J22" s="8">
        <v>1843.9979000000001</v>
      </c>
    </row>
    <row r="23" spans="2:25" ht="24">
      <c r="B23" s="6">
        <v>2</v>
      </c>
      <c r="C23" s="7" t="s">
        <v>16</v>
      </c>
      <c r="D23" s="7">
        <v>1.75</v>
      </c>
      <c r="E23" s="8">
        <v>23779.1816</v>
      </c>
      <c r="G23" s="6">
        <v>2</v>
      </c>
      <c r="H23" s="7" t="s">
        <v>16</v>
      </c>
      <c r="I23" s="7">
        <v>11.01</v>
      </c>
      <c r="J23" s="8">
        <v>24373.136600000002</v>
      </c>
    </row>
    <row r="24" spans="2:25" ht="24">
      <c r="B24" s="6">
        <v>3</v>
      </c>
      <c r="C24" s="7" t="s">
        <v>17</v>
      </c>
      <c r="D24" s="7">
        <v>1.1100000000000001</v>
      </c>
      <c r="E24" s="8">
        <v>15135.9773</v>
      </c>
      <c r="G24" s="6">
        <v>3</v>
      </c>
      <c r="H24" s="7" t="s">
        <v>17</v>
      </c>
      <c r="I24" s="7">
        <v>7.01</v>
      </c>
      <c r="J24" s="8">
        <v>15501.8405</v>
      </c>
    </row>
    <row r="25" spans="2:25" ht="24">
      <c r="B25" s="6">
        <v>4</v>
      </c>
      <c r="C25" s="7" t="s">
        <v>18</v>
      </c>
      <c r="D25" s="7">
        <v>2.97</v>
      </c>
      <c r="E25" s="8">
        <v>40326.4179</v>
      </c>
      <c r="G25" s="6">
        <v>4</v>
      </c>
      <c r="H25" s="7" t="s">
        <v>18</v>
      </c>
      <c r="I25" s="7">
        <v>18.010000000000002</v>
      </c>
      <c r="J25" s="8">
        <v>39849.707799999996</v>
      </c>
    </row>
    <row r="26" spans="2:25" ht="24">
      <c r="B26" s="6">
        <v>5</v>
      </c>
      <c r="C26" s="7" t="s">
        <v>19</v>
      </c>
      <c r="D26" s="7">
        <v>0.16</v>
      </c>
      <c r="E26" s="8">
        <v>2202.7145</v>
      </c>
      <c r="G26" s="6">
        <v>5</v>
      </c>
      <c r="H26" s="7" t="s">
        <v>19</v>
      </c>
      <c r="I26" s="7">
        <v>0.98</v>
      </c>
      <c r="J26" s="8">
        <v>2178.6990000000001</v>
      </c>
    </row>
    <row r="27" spans="2:25" ht="24">
      <c r="B27" s="9">
        <v>6</v>
      </c>
      <c r="C27" s="10" t="s">
        <v>20</v>
      </c>
      <c r="D27" s="10">
        <v>8.94</v>
      </c>
      <c r="E27" s="11">
        <v>121384.2816</v>
      </c>
      <c r="G27" s="9">
        <v>6</v>
      </c>
      <c r="H27" s="10" t="s">
        <v>20</v>
      </c>
      <c r="I27" s="10">
        <v>54.15</v>
      </c>
      <c r="J27" s="11">
        <v>119836.46679999999</v>
      </c>
    </row>
    <row r="28" spans="2:25">
      <c r="B28">
        <v>0.5</v>
      </c>
      <c r="C28" t="s">
        <v>1</v>
      </c>
      <c r="D28" t="s">
        <v>2</v>
      </c>
      <c r="G28">
        <v>0.5</v>
      </c>
      <c r="H28" t="s">
        <v>1</v>
      </c>
      <c r="I28" t="s">
        <v>3</v>
      </c>
    </row>
    <row r="29" spans="2:25">
      <c r="B29" s="2"/>
      <c r="C29" s="3" t="s">
        <v>4</v>
      </c>
      <c r="D29" s="3" t="s">
        <v>5</v>
      </c>
      <c r="E29" s="4" t="s">
        <v>6</v>
      </c>
      <c r="G29" s="2"/>
      <c r="H29" s="3" t="s">
        <v>4</v>
      </c>
      <c r="I29" s="3" t="s">
        <v>5</v>
      </c>
      <c r="J29" s="4" t="s">
        <v>6</v>
      </c>
      <c r="L29" s="3" t="s">
        <v>4</v>
      </c>
      <c r="M29" t="s">
        <v>2</v>
      </c>
      <c r="N29" t="s">
        <v>3</v>
      </c>
      <c r="O29" t="s">
        <v>7</v>
      </c>
    </row>
    <row r="30" spans="2:25" ht="24">
      <c r="B30" s="6">
        <v>1</v>
      </c>
      <c r="C30" s="7" t="s">
        <v>15</v>
      </c>
      <c r="D30" s="7">
        <v>7.0000000000000007E-2</v>
      </c>
      <c r="E30" s="8">
        <v>670.06970000000001</v>
      </c>
      <c r="G30" s="6">
        <v>1</v>
      </c>
      <c r="H30" s="7" t="s">
        <v>15</v>
      </c>
      <c r="I30" s="7">
        <v>0.93</v>
      </c>
      <c r="J30" s="8">
        <v>1429.0799</v>
      </c>
      <c r="L30" s="7" t="s">
        <v>8</v>
      </c>
      <c r="M30">
        <f t="shared" ref="M30:M35" si="10">(E38-E30)</f>
        <v>278.56200000000001</v>
      </c>
      <c r="N30">
        <f t="shared" ref="N30:N35" si="11">(J38-J30)</f>
        <v>430.62820000000011</v>
      </c>
      <c r="O30">
        <f t="shared" ref="O30:O35" si="12">(N30-M30)/J38</f>
        <v>8.1768853940035052E-2</v>
      </c>
    </row>
    <row r="31" spans="2:25" ht="24">
      <c r="B31" s="6">
        <v>2</v>
      </c>
      <c r="C31" s="7" t="s">
        <v>16</v>
      </c>
      <c r="D31" s="7">
        <v>1.68</v>
      </c>
      <c r="E31" s="8">
        <v>16610.070599999999</v>
      </c>
      <c r="G31" s="6">
        <v>2</v>
      </c>
      <c r="H31" s="7" t="s">
        <v>16</v>
      </c>
      <c r="I31" s="7">
        <v>11.1</v>
      </c>
      <c r="J31" s="8">
        <v>17067.671300000002</v>
      </c>
      <c r="L31" s="7" t="s">
        <v>9</v>
      </c>
      <c r="M31">
        <f t="shared" si="10"/>
        <v>7040.5069000000003</v>
      </c>
      <c r="N31">
        <f t="shared" si="11"/>
        <v>7184.6756999999998</v>
      </c>
      <c r="O31">
        <f t="shared" si="12"/>
        <v>5.9445298222064631E-3</v>
      </c>
    </row>
    <row r="32" spans="2:25" ht="24">
      <c r="B32" s="6">
        <v>3</v>
      </c>
      <c r="C32" s="7" t="s">
        <v>17</v>
      </c>
      <c r="D32" s="7">
        <v>1.0900000000000001</v>
      </c>
      <c r="E32" s="8">
        <v>10720.7021</v>
      </c>
      <c r="G32" s="6">
        <v>3</v>
      </c>
      <c r="H32" s="7" t="s">
        <v>17</v>
      </c>
      <c r="I32" s="7">
        <v>7.13</v>
      </c>
      <c r="J32" s="8">
        <v>10964.3428</v>
      </c>
      <c r="L32" s="7" t="s">
        <v>10</v>
      </c>
      <c r="M32">
        <f t="shared" si="10"/>
        <v>4490.9958999999999</v>
      </c>
      <c r="N32">
        <f t="shared" si="11"/>
        <v>4592.6137999999992</v>
      </c>
      <c r="O32">
        <f t="shared" si="12"/>
        <v>6.5319909679505874E-3</v>
      </c>
    </row>
    <row r="33" spans="2:15" ht="24">
      <c r="B33" s="6">
        <v>4</v>
      </c>
      <c r="C33" s="7" t="s">
        <v>18</v>
      </c>
      <c r="D33" s="7">
        <v>3.03</v>
      </c>
      <c r="E33" s="8">
        <v>29931.781200000001</v>
      </c>
      <c r="G33" s="6">
        <v>4</v>
      </c>
      <c r="H33" s="7" t="s">
        <v>18</v>
      </c>
      <c r="I33" s="7">
        <v>18.98</v>
      </c>
      <c r="J33" s="8">
        <v>29189.377700000001</v>
      </c>
      <c r="L33" s="7" t="s">
        <v>11</v>
      </c>
      <c r="M33">
        <f t="shared" si="10"/>
        <v>10418.064300000002</v>
      </c>
      <c r="N33">
        <f t="shared" si="11"/>
        <v>10673.060399999998</v>
      </c>
      <c r="O33">
        <f t="shared" si="12"/>
        <v>6.3969017489674488E-3</v>
      </c>
    </row>
    <row r="34" spans="2:15" ht="24">
      <c r="B34" s="6">
        <v>5</v>
      </c>
      <c r="C34" s="7" t="s">
        <v>19</v>
      </c>
      <c r="D34" s="7">
        <v>0.15</v>
      </c>
      <c r="E34" s="8">
        <v>1506.8202000000001</v>
      </c>
      <c r="G34" s="6">
        <v>5</v>
      </c>
      <c r="H34" s="7" t="s">
        <v>19</v>
      </c>
      <c r="I34" s="7">
        <v>0.93</v>
      </c>
      <c r="J34" s="8">
        <v>1426.713</v>
      </c>
      <c r="L34" s="7" t="s">
        <v>12</v>
      </c>
      <c r="M34">
        <f t="shared" si="10"/>
        <v>681.10149999999976</v>
      </c>
      <c r="N34">
        <f t="shared" si="11"/>
        <v>749.72370000000024</v>
      </c>
      <c r="O34">
        <f t="shared" si="12"/>
        <v>3.1529609843465915E-2</v>
      </c>
    </row>
    <row r="35" spans="2:15" ht="24">
      <c r="B35" s="9">
        <v>6</v>
      </c>
      <c r="C35" s="10" t="s">
        <v>20</v>
      </c>
      <c r="D35" s="10">
        <v>8.9700000000000006</v>
      </c>
      <c r="E35" s="11">
        <v>88537.578500000003</v>
      </c>
      <c r="G35" s="9">
        <v>6</v>
      </c>
      <c r="H35" s="10" t="s">
        <v>20</v>
      </c>
      <c r="I35" s="10">
        <v>55.93</v>
      </c>
      <c r="J35" s="11">
        <v>85993.262700000007</v>
      </c>
      <c r="L35" s="10" t="s">
        <v>13</v>
      </c>
      <c r="M35">
        <f t="shared" si="10"/>
        <v>33086.968500000003</v>
      </c>
      <c r="N35">
        <f t="shared" si="11"/>
        <v>33978.152599999987</v>
      </c>
      <c r="O35">
        <f t="shared" si="12"/>
        <v>7.4283036319234292E-3</v>
      </c>
    </row>
    <row r="36" spans="2:15">
      <c r="B36">
        <v>0.5</v>
      </c>
      <c r="C36" t="s">
        <v>14</v>
      </c>
      <c r="D36" t="s">
        <v>2</v>
      </c>
      <c r="G36">
        <v>0.5</v>
      </c>
      <c r="H36" t="s">
        <v>14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</row>
    <row r="38" spans="2:15" ht="24">
      <c r="B38" s="6">
        <v>1</v>
      </c>
      <c r="C38" s="7" t="s">
        <v>15</v>
      </c>
      <c r="D38" s="7">
        <v>7.0000000000000007E-2</v>
      </c>
      <c r="E38" s="8">
        <v>948.63170000000002</v>
      </c>
      <c r="G38" s="6">
        <v>1</v>
      </c>
      <c r="H38" s="7" t="s">
        <v>15</v>
      </c>
      <c r="I38" s="7">
        <v>0.84</v>
      </c>
      <c r="J38" s="8">
        <v>1859.7081000000001</v>
      </c>
    </row>
    <row r="39" spans="2:15" ht="24">
      <c r="B39" s="6">
        <v>2</v>
      </c>
      <c r="C39" s="7" t="s">
        <v>16</v>
      </c>
      <c r="D39" s="7">
        <v>1.74</v>
      </c>
      <c r="E39" s="8">
        <v>23650.577499999999</v>
      </c>
      <c r="G39" s="6">
        <v>2</v>
      </c>
      <c r="H39" s="7" t="s">
        <v>16</v>
      </c>
      <c r="I39" s="7">
        <v>10.95</v>
      </c>
      <c r="J39" s="8">
        <v>24252.347000000002</v>
      </c>
    </row>
    <row r="40" spans="2:15" ht="24">
      <c r="B40" s="6">
        <v>3</v>
      </c>
      <c r="C40" s="7" t="s">
        <v>17</v>
      </c>
      <c r="D40" s="7">
        <v>1.1200000000000001</v>
      </c>
      <c r="E40" s="8">
        <v>15211.698</v>
      </c>
      <c r="G40" s="6">
        <v>3</v>
      </c>
      <c r="H40" s="7" t="s">
        <v>17</v>
      </c>
      <c r="I40" s="7">
        <v>7.03</v>
      </c>
      <c r="J40" s="8">
        <v>15556.9566</v>
      </c>
    </row>
    <row r="41" spans="2:15" ht="24">
      <c r="B41" s="6">
        <v>4</v>
      </c>
      <c r="C41" s="7" t="s">
        <v>18</v>
      </c>
      <c r="D41" s="7">
        <v>2.97</v>
      </c>
      <c r="E41" s="8">
        <v>40349.845500000003</v>
      </c>
      <c r="G41" s="6">
        <v>4</v>
      </c>
      <c r="H41" s="7" t="s">
        <v>18</v>
      </c>
      <c r="I41" s="7">
        <v>18.010000000000002</v>
      </c>
      <c r="J41" s="8">
        <v>39862.438099999999</v>
      </c>
    </row>
    <row r="42" spans="2:15" ht="24">
      <c r="B42" s="6">
        <v>5</v>
      </c>
      <c r="C42" s="7" t="s">
        <v>19</v>
      </c>
      <c r="D42" s="7">
        <v>0.16</v>
      </c>
      <c r="E42" s="8">
        <v>2187.9216999999999</v>
      </c>
      <c r="G42" s="6">
        <v>5</v>
      </c>
      <c r="H42" s="7" t="s">
        <v>19</v>
      </c>
      <c r="I42" s="7">
        <v>0.98</v>
      </c>
      <c r="J42" s="8">
        <v>2176.4367000000002</v>
      </c>
    </row>
    <row r="43" spans="2:15" ht="24">
      <c r="B43" s="9">
        <v>6</v>
      </c>
      <c r="C43" s="10" t="s">
        <v>20</v>
      </c>
      <c r="D43" s="10">
        <v>8.94</v>
      </c>
      <c r="E43" s="11">
        <v>121624.54700000001</v>
      </c>
      <c r="G43" s="9">
        <v>6</v>
      </c>
      <c r="H43" s="10" t="s">
        <v>20</v>
      </c>
      <c r="I43" s="10">
        <v>54.19</v>
      </c>
      <c r="J43" s="11">
        <v>119971.41529999999</v>
      </c>
    </row>
    <row r="44" spans="2:15">
      <c r="B44">
        <v>0.75</v>
      </c>
      <c r="C44" t="s">
        <v>1</v>
      </c>
      <c r="D44" t="s">
        <v>2</v>
      </c>
      <c r="G44">
        <v>0.75</v>
      </c>
      <c r="H44" t="s">
        <v>1</v>
      </c>
      <c r="I44" t="s">
        <v>3</v>
      </c>
    </row>
    <row r="45" spans="2:15">
      <c r="B45" s="2"/>
      <c r="C45" s="3" t="s">
        <v>4</v>
      </c>
      <c r="D45" s="3" t="s">
        <v>5</v>
      </c>
      <c r="E45" s="4" t="s">
        <v>6</v>
      </c>
      <c r="G45" s="2"/>
      <c r="H45" s="3" t="s">
        <v>4</v>
      </c>
      <c r="I45" s="3" t="s">
        <v>5</v>
      </c>
      <c r="J45" s="4" t="s">
        <v>6</v>
      </c>
      <c r="L45" s="3" t="s">
        <v>4</v>
      </c>
      <c r="M45" t="s">
        <v>2</v>
      </c>
      <c r="N45" t="s">
        <v>3</v>
      </c>
      <c r="O45" t="s">
        <v>7</v>
      </c>
    </row>
    <row r="46" spans="2:15" ht="24">
      <c r="B46" s="6">
        <v>1</v>
      </c>
      <c r="C46" s="7" t="s">
        <v>15</v>
      </c>
      <c r="D46" s="7">
        <v>7.0000000000000007E-2</v>
      </c>
      <c r="E46" s="8">
        <v>632.35569999999996</v>
      </c>
      <c r="G46" s="6">
        <v>1</v>
      </c>
      <c r="H46" s="7" t="s">
        <v>15</v>
      </c>
      <c r="I46" s="7">
        <v>0.94</v>
      </c>
      <c r="J46" s="8">
        <v>1327.829</v>
      </c>
      <c r="L46" s="7" t="s">
        <v>8</v>
      </c>
      <c r="M46">
        <f t="shared" ref="M46:M51" si="13">(E54-E46)</f>
        <v>309.6893</v>
      </c>
      <c r="N46">
        <f t="shared" ref="N46:N51" si="14">(J54-J46)</f>
        <v>565.79079999999999</v>
      </c>
      <c r="O46">
        <f t="shared" ref="O46:O51" si="15">(N46-M46)/J54</f>
        <v>0.13524441389977016</v>
      </c>
    </row>
    <row r="47" spans="2:15" ht="24">
      <c r="B47" s="6">
        <v>2</v>
      </c>
      <c r="C47" s="7" t="s">
        <v>16</v>
      </c>
      <c r="D47" s="7">
        <v>1.65</v>
      </c>
      <c r="E47" s="8">
        <v>14981.444799999999</v>
      </c>
      <c r="G47" s="6">
        <v>2</v>
      </c>
      <c r="H47" s="7" t="s">
        <v>16</v>
      </c>
      <c r="I47" s="7">
        <v>10.92</v>
      </c>
      <c r="J47" s="8">
        <v>15363.6533</v>
      </c>
      <c r="L47" s="7" t="s">
        <v>9</v>
      </c>
      <c r="M47">
        <f t="shared" si="13"/>
        <v>8573.049100000002</v>
      </c>
      <c r="N47">
        <f t="shared" si="14"/>
        <v>8801.1197999999986</v>
      </c>
      <c r="O47">
        <f t="shared" si="15"/>
        <v>9.4381477970507648E-3</v>
      </c>
    </row>
    <row r="48" spans="2:15" ht="24">
      <c r="B48" s="6">
        <v>3</v>
      </c>
      <c r="C48" s="7" t="s">
        <v>17</v>
      </c>
      <c r="D48" s="7">
        <v>1.0900000000000001</v>
      </c>
      <c r="E48" s="8">
        <v>9838.7096000000001</v>
      </c>
      <c r="G48" s="6">
        <v>3</v>
      </c>
      <c r="H48" s="7" t="s">
        <v>17</v>
      </c>
      <c r="I48" s="7">
        <v>7.14</v>
      </c>
      <c r="J48" s="8">
        <v>10044.976500000001</v>
      </c>
      <c r="L48" s="7" t="s">
        <v>10</v>
      </c>
      <c r="M48">
        <f t="shared" si="13"/>
        <v>5406.5717999999997</v>
      </c>
      <c r="N48">
        <f t="shared" si="14"/>
        <v>5530.1067999999996</v>
      </c>
      <c r="O48">
        <f t="shared" si="15"/>
        <v>7.9315787672223775E-3</v>
      </c>
    </row>
    <row r="49" spans="2:15" ht="24">
      <c r="B49" s="6">
        <v>4</v>
      </c>
      <c r="C49" s="7" t="s">
        <v>18</v>
      </c>
      <c r="D49" s="7">
        <v>3.05</v>
      </c>
      <c r="E49" s="8">
        <v>27618.447199999999</v>
      </c>
      <c r="G49" s="6">
        <v>4</v>
      </c>
      <c r="H49" s="7" t="s">
        <v>18</v>
      </c>
      <c r="I49" s="7">
        <v>19.079999999999998</v>
      </c>
      <c r="J49" s="8">
        <v>26831.899399999998</v>
      </c>
      <c r="L49" s="7" t="s">
        <v>11</v>
      </c>
      <c r="M49">
        <f t="shared" si="13"/>
        <v>12771.168399999999</v>
      </c>
      <c r="N49">
        <f t="shared" si="14"/>
        <v>12977.147800000002</v>
      </c>
      <c r="O49">
        <f t="shared" si="15"/>
        <v>5.1741856308483514E-3</v>
      </c>
    </row>
    <row r="50" spans="2:15" ht="24">
      <c r="B50" s="6">
        <v>5</v>
      </c>
      <c r="C50" s="7" t="s">
        <v>19</v>
      </c>
      <c r="D50" s="7">
        <v>0.15</v>
      </c>
      <c r="E50" s="8">
        <v>1382.1041</v>
      </c>
      <c r="G50" s="6">
        <v>5</v>
      </c>
      <c r="H50" s="7" t="s">
        <v>19</v>
      </c>
      <c r="I50" s="7">
        <v>0.92</v>
      </c>
      <c r="J50" s="8">
        <v>1299.6377</v>
      </c>
      <c r="L50" s="7" t="s">
        <v>12</v>
      </c>
      <c r="M50">
        <f t="shared" si="13"/>
        <v>823.61810000000014</v>
      </c>
      <c r="N50">
        <f t="shared" si="14"/>
        <v>859.12790000000018</v>
      </c>
      <c r="O50">
        <f t="shared" si="15"/>
        <v>1.644912259116971E-2</v>
      </c>
    </row>
    <row r="51" spans="2:15" ht="24">
      <c r="B51" s="9">
        <v>6</v>
      </c>
      <c r="C51" s="10" t="s">
        <v>20</v>
      </c>
      <c r="D51" s="10">
        <v>8.99</v>
      </c>
      <c r="E51" s="11">
        <v>81454.642200000002</v>
      </c>
      <c r="G51" s="9">
        <v>6</v>
      </c>
      <c r="H51" s="10" t="s">
        <v>20</v>
      </c>
      <c r="I51" s="10">
        <v>55.99</v>
      </c>
      <c r="J51" s="11">
        <v>78747.291400000002</v>
      </c>
      <c r="L51" s="10" t="s">
        <v>13</v>
      </c>
      <c r="M51">
        <f t="shared" si="13"/>
        <v>40291.726800000004</v>
      </c>
      <c r="N51">
        <f t="shared" si="14"/>
        <v>41145.367199999993</v>
      </c>
      <c r="O51">
        <f t="shared" si="15"/>
        <v>7.1200389579148876E-3</v>
      </c>
    </row>
    <row r="52" spans="2:15">
      <c r="B52">
        <v>0.75</v>
      </c>
      <c r="C52" t="s">
        <v>14</v>
      </c>
      <c r="D52" t="s">
        <v>2</v>
      </c>
      <c r="G52">
        <v>0.75</v>
      </c>
      <c r="H52" t="s">
        <v>14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</row>
    <row r="54" spans="2:15" ht="24">
      <c r="B54" s="6">
        <v>1</v>
      </c>
      <c r="C54" s="7" t="s">
        <v>15</v>
      </c>
      <c r="D54" s="7">
        <v>7.0000000000000007E-2</v>
      </c>
      <c r="E54" s="8">
        <v>942.04499999999996</v>
      </c>
      <c r="G54" s="6">
        <v>1</v>
      </c>
      <c r="H54" s="7" t="s">
        <v>15</v>
      </c>
      <c r="I54" s="7">
        <v>0.86</v>
      </c>
      <c r="J54" s="8">
        <v>1893.6197999999999</v>
      </c>
    </row>
    <row r="55" spans="2:15" ht="24">
      <c r="B55" s="6">
        <v>2</v>
      </c>
      <c r="C55" s="7" t="s">
        <v>16</v>
      </c>
      <c r="D55" s="7">
        <v>1.73</v>
      </c>
      <c r="E55" s="8">
        <v>23554.493900000001</v>
      </c>
      <c r="G55" s="6">
        <v>2</v>
      </c>
      <c r="H55" s="7" t="s">
        <v>16</v>
      </c>
      <c r="I55" s="7">
        <v>10.92</v>
      </c>
      <c r="J55" s="8">
        <v>24164.773099999999</v>
      </c>
    </row>
    <row r="56" spans="2:15" ht="24">
      <c r="B56" s="6">
        <v>3</v>
      </c>
      <c r="C56" s="7" t="s">
        <v>17</v>
      </c>
      <c r="D56" s="7">
        <v>1.1200000000000001</v>
      </c>
      <c r="E56" s="8">
        <v>15245.2814</v>
      </c>
      <c r="G56" s="6">
        <v>3</v>
      </c>
      <c r="H56" s="7" t="s">
        <v>17</v>
      </c>
      <c r="I56" s="7">
        <v>7.04</v>
      </c>
      <c r="J56" s="8">
        <v>15575.0833</v>
      </c>
    </row>
    <row r="57" spans="2:15" ht="24">
      <c r="B57" s="6">
        <v>4</v>
      </c>
      <c r="C57" s="7" t="s">
        <v>18</v>
      </c>
      <c r="D57" s="7">
        <v>2.97</v>
      </c>
      <c r="E57" s="8">
        <v>40389.615599999997</v>
      </c>
      <c r="G57" s="6">
        <v>4</v>
      </c>
      <c r="H57" s="7" t="s">
        <v>18</v>
      </c>
      <c r="I57" s="7">
        <v>18</v>
      </c>
      <c r="J57" s="8">
        <v>39809.047200000001</v>
      </c>
    </row>
    <row r="58" spans="2:15" ht="24">
      <c r="B58" s="6">
        <v>5</v>
      </c>
      <c r="C58" s="7" t="s">
        <v>19</v>
      </c>
      <c r="D58" s="7">
        <v>0.16</v>
      </c>
      <c r="E58" s="8">
        <v>2205.7222000000002</v>
      </c>
      <c r="G58" s="6">
        <v>5</v>
      </c>
      <c r="H58" s="7" t="s">
        <v>19</v>
      </c>
      <c r="I58" s="7">
        <v>0.98</v>
      </c>
      <c r="J58" s="8">
        <v>2158.7656000000002</v>
      </c>
    </row>
    <row r="59" spans="2:15" ht="24">
      <c r="B59" s="9">
        <v>6</v>
      </c>
      <c r="C59" s="10" t="s">
        <v>20</v>
      </c>
      <c r="D59" s="10">
        <v>8.9499999999999993</v>
      </c>
      <c r="E59" s="11">
        <v>121746.36900000001</v>
      </c>
      <c r="G59" s="9">
        <v>6</v>
      </c>
      <c r="H59" s="10" t="s">
        <v>20</v>
      </c>
      <c r="I59" s="10">
        <v>54.2</v>
      </c>
      <c r="J59" s="11">
        <v>119892.6586</v>
      </c>
    </row>
    <row r="60" spans="2:15">
      <c r="B60">
        <v>1</v>
      </c>
      <c r="C60" t="s">
        <v>1</v>
      </c>
      <c r="D60" t="s">
        <v>2</v>
      </c>
      <c r="G60">
        <v>1</v>
      </c>
      <c r="H60" t="s">
        <v>1</v>
      </c>
      <c r="I60" t="s">
        <v>3</v>
      </c>
    </row>
    <row r="61" spans="2:15">
      <c r="B61" s="2"/>
      <c r="C61" s="3" t="s">
        <v>4</v>
      </c>
      <c r="D61" s="3" t="s">
        <v>5</v>
      </c>
      <c r="E61" s="4" t="s">
        <v>6</v>
      </c>
      <c r="G61" s="2"/>
      <c r="H61" s="3" t="s">
        <v>4</v>
      </c>
      <c r="I61" s="3" t="s">
        <v>5</v>
      </c>
      <c r="J61" s="4" t="s">
        <v>6</v>
      </c>
      <c r="L61" s="3" t="s">
        <v>4</v>
      </c>
      <c r="M61" t="s">
        <v>2</v>
      </c>
      <c r="N61" t="s">
        <v>3</v>
      </c>
      <c r="O61" t="s">
        <v>7</v>
      </c>
    </row>
    <row r="62" spans="2:15" ht="24">
      <c r="B62" s="6">
        <v>1</v>
      </c>
      <c r="C62" s="7" t="s">
        <v>15</v>
      </c>
      <c r="D62" s="7">
        <v>0.05</v>
      </c>
      <c r="E62" s="8">
        <v>608.44820000000004</v>
      </c>
      <c r="G62" s="6">
        <v>1</v>
      </c>
      <c r="H62" s="7" t="s">
        <v>15</v>
      </c>
      <c r="I62" s="7">
        <v>0.9</v>
      </c>
      <c r="J62" s="8">
        <v>1202.7523000000001</v>
      </c>
      <c r="L62" s="7" t="s">
        <v>8</v>
      </c>
      <c r="M62">
        <f t="shared" ref="M62:M67" si="16">(E70-E62)</f>
        <v>349.17609999999991</v>
      </c>
      <c r="N62">
        <f t="shared" ref="N62:N67" si="17">(J70-J62)</f>
        <v>745.46989999999983</v>
      </c>
      <c r="O62">
        <f t="shared" ref="O62:O67" si="18">(N62-M62)/J70</f>
        <v>0.2034130398473028</v>
      </c>
    </row>
    <row r="63" spans="2:15" ht="24">
      <c r="B63" s="6">
        <v>2</v>
      </c>
      <c r="C63" s="7" t="s">
        <v>16</v>
      </c>
      <c r="D63" s="7">
        <v>1.0900000000000001</v>
      </c>
      <c r="E63" s="8">
        <v>14059.6283</v>
      </c>
      <c r="G63" s="6">
        <v>2</v>
      </c>
      <c r="H63" s="7" t="s">
        <v>16</v>
      </c>
      <c r="I63" s="7">
        <v>10.74</v>
      </c>
      <c r="J63" s="8">
        <v>14317.271199999999</v>
      </c>
      <c r="L63" s="7" t="s">
        <v>9</v>
      </c>
      <c r="M63">
        <f t="shared" si="16"/>
        <v>9442.7844000000005</v>
      </c>
      <c r="N63">
        <f t="shared" si="17"/>
        <v>9814.8945000000022</v>
      </c>
      <c r="O63">
        <f t="shared" si="18"/>
        <v>1.5419672839392185E-2</v>
      </c>
    </row>
    <row r="64" spans="2:15" ht="24">
      <c r="B64" s="6">
        <v>3</v>
      </c>
      <c r="C64" s="7" t="s">
        <v>17</v>
      </c>
      <c r="D64" s="7">
        <v>0.72</v>
      </c>
      <c r="E64" s="8">
        <v>9345.0522000000001</v>
      </c>
      <c r="G64" s="6">
        <v>3</v>
      </c>
      <c r="H64" s="7" t="s">
        <v>17</v>
      </c>
      <c r="I64" s="7">
        <v>7.14</v>
      </c>
      <c r="J64" s="8">
        <v>9511.1664000000001</v>
      </c>
      <c r="L64" s="7" t="s">
        <v>10</v>
      </c>
      <c r="M64">
        <f t="shared" si="16"/>
        <v>5922.4146999999994</v>
      </c>
      <c r="N64">
        <f t="shared" si="17"/>
        <v>6091.2080000000005</v>
      </c>
      <c r="O64">
        <f t="shared" si="18"/>
        <v>1.0818436711786712E-2</v>
      </c>
    </row>
    <row r="65" spans="2:15" ht="24">
      <c r="B65" s="6">
        <v>4</v>
      </c>
      <c r="C65" s="7" t="s">
        <v>18</v>
      </c>
      <c r="D65" s="7">
        <v>2.04</v>
      </c>
      <c r="E65" s="8">
        <v>26338.503199999999</v>
      </c>
      <c r="G65" s="6">
        <v>4</v>
      </c>
      <c r="H65" s="7" t="s">
        <v>18</v>
      </c>
      <c r="I65" s="7">
        <v>19.16</v>
      </c>
      <c r="J65" s="8">
        <v>25545.0684</v>
      </c>
      <c r="L65" s="7" t="s">
        <v>11</v>
      </c>
      <c r="M65">
        <f t="shared" si="16"/>
        <v>14038.049599999998</v>
      </c>
      <c r="N65">
        <f t="shared" si="17"/>
        <v>14257.562900000001</v>
      </c>
      <c r="O65">
        <f t="shared" si="18"/>
        <v>5.515044931212936E-3</v>
      </c>
    </row>
    <row r="66" spans="2:15" ht="24">
      <c r="B66" s="6">
        <v>5</v>
      </c>
      <c r="C66" s="7" t="s">
        <v>19</v>
      </c>
      <c r="D66" s="7">
        <v>0.1</v>
      </c>
      <c r="E66" s="8">
        <v>1324.0300999999999</v>
      </c>
      <c r="G66" s="6">
        <v>5</v>
      </c>
      <c r="H66" s="7" t="s">
        <v>19</v>
      </c>
      <c r="I66" s="7">
        <v>0.93</v>
      </c>
      <c r="J66" s="8">
        <v>1243.3733999999999</v>
      </c>
      <c r="L66" s="7" t="s">
        <v>12</v>
      </c>
      <c r="M66">
        <f t="shared" si="16"/>
        <v>877.27210000000014</v>
      </c>
      <c r="N66">
        <f t="shared" si="17"/>
        <v>922.90480000000025</v>
      </c>
      <c r="O66">
        <f t="shared" si="18"/>
        <v>2.1065022950422577E-2</v>
      </c>
    </row>
    <row r="67" spans="2:15" ht="24">
      <c r="B67" s="9">
        <v>6</v>
      </c>
      <c r="C67" s="10" t="s">
        <v>20</v>
      </c>
      <c r="D67" s="10">
        <v>6</v>
      </c>
      <c r="E67" s="11">
        <v>77628.932700000005</v>
      </c>
      <c r="G67" s="9">
        <v>6</v>
      </c>
      <c r="H67" s="10" t="s">
        <v>20</v>
      </c>
      <c r="I67" s="10">
        <v>56.12</v>
      </c>
      <c r="J67" s="11">
        <v>74808.054600000003</v>
      </c>
      <c r="L67" s="10" t="s">
        <v>13</v>
      </c>
      <c r="M67">
        <f t="shared" si="16"/>
        <v>44144.50959999999</v>
      </c>
      <c r="N67">
        <f t="shared" si="17"/>
        <v>45108.142099999997</v>
      </c>
      <c r="O67">
        <f t="shared" si="18"/>
        <v>8.0358827791275917E-3</v>
      </c>
    </row>
    <row r="68" spans="2:15">
      <c r="B68">
        <v>1</v>
      </c>
      <c r="C68" t="s">
        <v>14</v>
      </c>
      <c r="D68" t="s">
        <v>2</v>
      </c>
      <c r="G68">
        <v>1</v>
      </c>
      <c r="H68" t="s">
        <v>14</v>
      </c>
      <c r="I68" t="s">
        <v>3</v>
      </c>
    </row>
    <row r="69" spans="2:15">
      <c r="B69" s="2"/>
      <c r="C69" s="3" t="s">
        <v>4</v>
      </c>
      <c r="D69" s="3" t="s">
        <v>5</v>
      </c>
      <c r="E69" s="4" t="s">
        <v>6</v>
      </c>
      <c r="G69" s="2"/>
      <c r="H69" s="3" t="s">
        <v>4</v>
      </c>
      <c r="I69" s="3" t="s">
        <v>5</v>
      </c>
      <c r="J69" s="4" t="s">
        <v>6</v>
      </c>
    </row>
    <row r="70" spans="2:15" ht="24">
      <c r="B70" s="6">
        <v>1</v>
      </c>
      <c r="C70" s="7" t="s">
        <v>15</v>
      </c>
      <c r="D70" s="7">
        <v>7.0000000000000007E-2</v>
      </c>
      <c r="E70" s="8">
        <v>957.62429999999995</v>
      </c>
      <c r="G70" s="6">
        <v>1</v>
      </c>
      <c r="H70" s="7" t="s">
        <v>15</v>
      </c>
      <c r="I70" s="7">
        <v>0.88</v>
      </c>
      <c r="J70" s="8">
        <v>1948.2221999999999</v>
      </c>
    </row>
    <row r="71" spans="2:15" ht="24">
      <c r="B71" s="6">
        <v>2</v>
      </c>
      <c r="C71" s="7" t="s">
        <v>16</v>
      </c>
      <c r="D71" s="7">
        <v>1.73</v>
      </c>
      <c r="E71" s="8">
        <v>23502.412700000001</v>
      </c>
      <c r="G71" s="6">
        <v>2</v>
      </c>
      <c r="H71" s="7" t="s">
        <v>16</v>
      </c>
      <c r="I71" s="7">
        <v>10.91</v>
      </c>
      <c r="J71" s="8">
        <v>24132.165700000001</v>
      </c>
    </row>
    <row r="72" spans="2:15" ht="24">
      <c r="B72" s="6">
        <v>3</v>
      </c>
      <c r="C72" s="7" t="s">
        <v>17</v>
      </c>
      <c r="D72" s="7">
        <v>1.1200000000000001</v>
      </c>
      <c r="E72" s="8">
        <v>15267.466899999999</v>
      </c>
      <c r="G72" s="6">
        <v>3</v>
      </c>
      <c r="H72" s="7" t="s">
        <v>17</v>
      </c>
      <c r="I72" s="7">
        <v>7.05</v>
      </c>
      <c r="J72" s="8">
        <v>15602.374400000001</v>
      </c>
    </row>
    <row r="73" spans="2:15" ht="24">
      <c r="B73" s="6">
        <v>4</v>
      </c>
      <c r="C73" s="7" t="s">
        <v>18</v>
      </c>
      <c r="D73" s="7">
        <v>2.97</v>
      </c>
      <c r="E73" s="8">
        <v>40376.552799999998</v>
      </c>
      <c r="G73" s="6">
        <v>4</v>
      </c>
      <c r="H73" s="7" t="s">
        <v>18</v>
      </c>
      <c r="I73" s="7">
        <v>17.989999999999998</v>
      </c>
      <c r="J73" s="8">
        <v>39802.631300000001</v>
      </c>
    </row>
    <row r="74" spans="2:15" ht="24">
      <c r="B74" s="6">
        <v>5</v>
      </c>
      <c r="C74" s="7" t="s">
        <v>19</v>
      </c>
      <c r="D74" s="7">
        <v>0.16</v>
      </c>
      <c r="E74" s="8">
        <v>2201.3022000000001</v>
      </c>
      <c r="G74" s="6">
        <v>5</v>
      </c>
      <c r="H74" s="7" t="s">
        <v>19</v>
      </c>
      <c r="I74" s="7">
        <v>0.98</v>
      </c>
      <c r="J74" s="8">
        <v>2166.2782000000002</v>
      </c>
    </row>
    <row r="75" spans="2:15" ht="24">
      <c r="B75" s="9">
        <v>6</v>
      </c>
      <c r="C75" s="10" t="s">
        <v>20</v>
      </c>
      <c r="D75" s="10">
        <v>8.9499999999999993</v>
      </c>
      <c r="E75" s="11">
        <v>121773.4423</v>
      </c>
      <c r="G75" s="9">
        <v>6</v>
      </c>
      <c r="H75" s="10" t="s">
        <v>20</v>
      </c>
      <c r="I75" s="10">
        <v>54.19</v>
      </c>
      <c r="J75" s="11">
        <v>119916.1967</v>
      </c>
    </row>
    <row r="76" spans="2:15">
      <c r="B76">
        <v>1.25</v>
      </c>
      <c r="C76" t="s">
        <v>1</v>
      </c>
      <c r="D76" t="s">
        <v>2</v>
      </c>
      <c r="G76">
        <v>1.25</v>
      </c>
      <c r="H76" t="s">
        <v>1</v>
      </c>
      <c r="I76" t="s">
        <v>3</v>
      </c>
    </row>
    <row r="77" spans="2:15">
      <c r="B77" s="2"/>
      <c r="C77" s="3" t="s">
        <v>4</v>
      </c>
      <c r="D77" s="3" t="s">
        <v>5</v>
      </c>
      <c r="E77" s="4" t="s">
        <v>6</v>
      </c>
      <c r="G77" s="2"/>
      <c r="H77" s="3" t="s">
        <v>4</v>
      </c>
      <c r="I77" s="3" t="s">
        <v>5</v>
      </c>
      <c r="J77" s="4" t="s">
        <v>6</v>
      </c>
      <c r="L77" s="3" t="s">
        <v>4</v>
      </c>
      <c r="M77" t="s">
        <v>2</v>
      </c>
      <c r="N77" t="s">
        <v>3</v>
      </c>
      <c r="O77" t="s">
        <v>7</v>
      </c>
    </row>
    <row r="78" spans="2:15" ht="24">
      <c r="B78" s="6">
        <v>1</v>
      </c>
      <c r="C78" s="7" t="s">
        <v>15</v>
      </c>
      <c r="D78" s="7">
        <v>0.04</v>
      </c>
      <c r="E78" s="8">
        <v>551.96510000000001</v>
      </c>
      <c r="G78" s="6">
        <v>1</v>
      </c>
      <c r="H78" s="7" t="s">
        <v>15</v>
      </c>
      <c r="I78" s="7">
        <v>0.93</v>
      </c>
      <c r="J78" s="8">
        <v>1162.5523000000001</v>
      </c>
      <c r="L78" s="7" t="s">
        <v>8</v>
      </c>
      <c r="M78">
        <f t="shared" ref="M78:M83" si="19">(E86-E78)</f>
        <v>365.45920000000001</v>
      </c>
      <c r="N78">
        <f t="shared" ref="N78:N83" si="20">(J86-J78)</f>
        <v>688.83150000000001</v>
      </c>
      <c r="O78">
        <f t="shared" ref="O78:O83" si="21">(N78-M78)/J86</f>
        <v>0.17466518827700664</v>
      </c>
    </row>
    <row r="79" spans="2:15" ht="24">
      <c r="B79" s="6">
        <v>2</v>
      </c>
      <c r="C79" s="7" t="s">
        <v>16</v>
      </c>
      <c r="D79" s="7">
        <v>1.07</v>
      </c>
      <c r="E79" s="8">
        <v>13464.2477</v>
      </c>
      <c r="G79" s="6">
        <v>2</v>
      </c>
      <c r="H79" s="7" t="s">
        <v>16</v>
      </c>
      <c r="I79" s="7">
        <v>10.96</v>
      </c>
      <c r="J79" s="8">
        <v>13710.0141</v>
      </c>
      <c r="L79" s="7" t="s">
        <v>9</v>
      </c>
      <c r="M79">
        <f t="shared" si="19"/>
        <v>9952.2014000000017</v>
      </c>
      <c r="N79">
        <f t="shared" si="20"/>
        <v>10309.331600000001</v>
      </c>
      <c r="O79">
        <f t="shared" si="21"/>
        <v>1.4868439984191559E-2</v>
      </c>
    </row>
    <row r="80" spans="2:15" ht="24">
      <c r="B80" s="6">
        <v>3</v>
      </c>
      <c r="C80" s="7" t="s">
        <v>17</v>
      </c>
      <c r="D80" s="7">
        <v>0.72</v>
      </c>
      <c r="E80" s="8">
        <v>9047.4195</v>
      </c>
      <c r="G80" s="6">
        <v>3</v>
      </c>
      <c r="H80" s="7" t="s">
        <v>17</v>
      </c>
      <c r="I80" s="7">
        <v>7.35</v>
      </c>
      <c r="J80" s="8">
        <v>9196.9470000000001</v>
      </c>
      <c r="L80" s="7" t="s">
        <v>10</v>
      </c>
      <c r="M80">
        <f t="shared" si="19"/>
        <v>6223.5391</v>
      </c>
      <c r="N80">
        <f t="shared" si="20"/>
        <v>6422.7212999999992</v>
      </c>
      <c r="O80">
        <f t="shared" si="21"/>
        <v>1.2752012153804783E-2</v>
      </c>
    </row>
    <row r="81" spans="2:15" ht="24">
      <c r="B81" s="6">
        <v>4</v>
      </c>
      <c r="C81" s="7" t="s">
        <v>18</v>
      </c>
      <c r="D81" s="7">
        <v>2.04</v>
      </c>
      <c r="E81" s="8">
        <v>25624.021199999999</v>
      </c>
      <c r="G81" s="6">
        <v>4</v>
      </c>
      <c r="H81" s="7" t="s">
        <v>18</v>
      </c>
      <c r="I81" s="7">
        <v>19.8</v>
      </c>
      <c r="J81" s="8">
        <v>24765.1594</v>
      </c>
      <c r="L81" s="7" t="s">
        <v>11</v>
      </c>
      <c r="M81">
        <f t="shared" si="19"/>
        <v>14756.975800000004</v>
      </c>
      <c r="N81">
        <f t="shared" si="20"/>
        <v>15061.689600000002</v>
      </c>
      <c r="O81">
        <f t="shared" si="21"/>
        <v>7.6509643030006642E-3</v>
      </c>
    </row>
    <row r="82" spans="2:15" ht="24">
      <c r="B82" s="6">
        <v>5</v>
      </c>
      <c r="C82" s="7" t="s">
        <v>19</v>
      </c>
      <c r="D82" s="7">
        <v>0.1</v>
      </c>
      <c r="E82" s="8">
        <v>1287.7906</v>
      </c>
      <c r="G82" s="6">
        <v>5</v>
      </c>
      <c r="H82" s="7" t="s">
        <v>19</v>
      </c>
      <c r="I82" s="7">
        <v>0.95</v>
      </c>
      <c r="J82" s="8">
        <v>1186.4477999999999</v>
      </c>
      <c r="L82" s="7" t="s">
        <v>12</v>
      </c>
      <c r="M82">
        <f t="shared" si="19"/>
        <v>918.42820000000006</v>
      </c>
      <c r="N82">
        <f t="shared" si="20"/>
        <v>985.68389999999999</v>
      </c>
      <c r="O82">
        <f t="shared" si="21"/>
        <v>3.0962993634317815E-2</v>
      </c>
    </row>
    <row r="83" spans="2:15" ht="24">
      <c r="B83" s="9">
        <v>6</v>
      </c>
      <c r="C83" s="10" t="s">
        <v>20</v>
      </c>
      <c r="D83" s="10">
        <v>6.02</v>
      </c>
      <c r="E83" s="11">
        <v>75499.797099999996</v>
      </c>
      <c r="G83" s="9">
        <v>6</v>
      </c>
      <c r="H83" s="10" t="s">
        <v>20</v>
      </c>
      <c r="I83" s="10">
        <v>58</v>
      </c>
      <c r="J83" s="11">
        <v>72537.194300000003</v>
      </c>
      <c r="L83" s="10" t="s">
        <v>13</v>
      </c>
      <c r="M83">
        <f t="shared" si="19"/>
        <v>46271.152300000002</v>
      </c>
      <c r="N83">
        <f t="shared" si="20"/>
        <v>47383.660999999993</v>
      </c>
      <c r="O83">
        <f t="shared" si="21"/>
        <v>9.2770243942714055E-3</v>
      </c>
    </row>
    <row r="84" spans="2:15">
      <c r="B84">
        <v>1.25</v>
      </c>
      <c r="C84" t="s">
        <v>14</v>
      </c>
      <c r="D84" t="s">
        <v>2</v>
      </c>
      <c r="G84">
        <v>1.25</v>
      </c>
      <c r="H84" t="s">
        <v>14</v>
      </c>
      <c r="I84" t="s">
        <v>3</v>
      </c>
    </row>
    <row r="85" spans="2:15">
      <c r="B85" s="2"/>
      <c r="C85" s="3" t="s">
        <v>4</v>
      </c>
      <c r="D85" s="3" t="s">
        <v>5</v>
      </c>
      <c r="E85" s="4" t="s">
        <v>6</v>
      </c>
      <c r="G85" s="2"/>
      <c r="H85" s="3" t="s">
        <v>4</v>
      </c>
      <c r="I85" s="3" t="s">
        <v>5</v>
      </c>
      <c r="J85" s="4" t="s">
        <v>6</v>
      </c>
    </row>
    <row r="86" spans="2:15" ht="24">
      <c r="B86" s="6">
        <v>1</v>
      </c>
      <c r="C86" s="7" t="s">
        <v>15</v>
      </c>
      <c r="D86" s="7">
        <v>7.0000000000000007E-2</v>
      </c>
      <c r="E86" s="8">
        <v>917.42430000000002</v>
      </c>
      <c r="G86" s="6">
        <v>1</v>
      </c>
      <c r="H86" s="7" t="s">
        <v>15</v>
      </c>
      <c r="I86" s="7">
        <v>0.85</v>
      </c>
      <c r="J86" s="8">
        <v>1851.3838000000001</v>
      </c>
    </row>
    <row r="87" spans="2:15" ht="24">
      <c r="B87" s="6">
        <v>2</v>
      </c>
      <c r="C87" s="7" t="s">
        <v>16</v>
      </c>
      <c r="D87" s="7">
        <v>1.72</v>
      </c>
      <c r="E87" s="8">
        <v>23416.449100000002</v>
      </c>
      <c r="G87" s="6">
        <v>2</v>
      </c>
      <c r="H87" s="7" t="s">
        <v>16</v>
      </c>
      <c r="I87" s="7">
        <v>10.98</v>
      </c>
      <c r="J87" s="8">
        <v>24019.345700000002</v>
      </c>
    </row>
    <row r="88" spans="2:15" ht="24">
      <c r="B88" s="6">
        <v>3</v>
      </c>
      <c r="C88" s="7" t="s">
        <v>17</v>
      </c>
      <c r="D88" s="7">
        <v>1.1200000000000001</v>
      </c>
      <c r="E88" s="8">
        <v>15270.9586</v>
      </c>
      <c r="G88" s="6">
        <v>3</v>
      </c>
      <c r="H88" s="7" t="s">
        <v>17</v>
      </c>
      <c r="I88" s="7">
        <v>7.14</v>
      </c>
      <c r="J88" s="8">
        <v>15619.668299999999</v>
      </c>
    </row>
    <row r="89" spans="2:15" ht="24">
      <c r="B89" s="6">
        <v>4</v>
      </c>
      <c r="C89" s="7" t="s">
        <v>18</v>
      </c>
      <c r="D89" s="7">
        <v>2.97</v>
      </c>
      <c r="E89" s="8">
        <v>40380.997000000003</v>
      </c>
      <c r="G89" s="6">
        <v>4</v>
      </c>
      <c r="H89" s="7" t="s">
        <v>18</v>
      </c>
      <c r="I89" s="7">
        <v>18.21</v>
      </c>
      <c r="J89" s="8">
        <v>39826.849000000002</v>
      </c>
    </row>
    <row r="90" spans="2:15" ht="24">
      <c r="B90" s="6">
        <v>5</v>
      </c>
      <c r="C90" s="7" t="s">
        <v>19</v>
      </c>
      <c r="D90" s="7">
        <v>0.16</v>
      </c>
      <c r="E90" s="8">
        <v>2206.2188000000001</v>
      </c>
      <c r="G90" s="6">
        <v>5</v>
      </c>
      <c r="H90" s="7" t="s">
        <v>19</v>
      </c>
      <c r="I90" s="7">
        <v>0.99</v>
      </c>
      <c r="J90" s="8">
        <v>2172.1316999999999</v>
      </c>
    </row>
    <row r="91" spans="2:15" ht="24">
      <c r="B91" s="9">
        <v>6</v>
      </c>
      <c r="C91" s="10" t="s">
        <v>20</v>
      </c>
      <c r="D91" s="10">
        <v>8.9600000000000009</v>
      </c>
      <c r="E91" s="11">
        <v>121770.9494</v>
      </c>
      <c r="G91" s="9">
        <v>6</v>
      </c>
      <c r="H91" s="10" t="s">
        <v>20</v>
      </c>
      <c r="I91" s="10">
        <v>54.83</v>
      </c>
      <c r="J91" s="11">
        <v>119920.8553</v>
      </c>
    </row>
    <row r="92" spans="2:15">
      <c r="B92">
        <v>1.5</v>
      </c>
      <c r="C92" t="s">
        <v>1</v>
      </c>
      <c r="D92" t="s">
        <v>2</v>
      </c>
      <c r="G92">
        <v>1.5</v>
      </c>
      <c r="H92" t="s">
        <v>1</v>
      </c>
      <c r="I92" t="s">
        <v>3</v>
      </c>
    </row>
    <row r="93" spans="2:15">
      <c r="B93" s="2"/>
      <c r="C93" s="3" t="s">
        <v>4</v>
      </c>
      <c r="D93" s="3" t="s">
        <v>5</v>
      </c>
      <c r="E93" s="4" t="s">
        <v>6</v>
      </c>
      <c r="G93" s="2"/>
      <c r="H93" s="3" t="s">
        <v>4</v>
      </c>
      <c r="I93" s="3" t="s">
        <v>5</v>
      </c>
      <c r="J93" s="4" t="s">
        <v>6</v>
      </c>
      <c r="L93" s="3" t="s">
        <v>4</v>
      </c>
      <c r="M93" t="s">
        <v>2</v>
      </c>
      <c r="N93" t="s">
        <v>3</v>
      </c>
      <c r="O93" t="s">
        <v>7</v>
      </c>
    </row>
    <row r="94" spans="2:15" ht="24">
      <c r="B94" s="6">
        <v>1</v>
      </c>
      <c r="C94" s="7" t="s">
        <v>15</v>
      </c>
      <c r="D94" s="7">
        <v>0.05</v>
      </c>
      <c r="E94" s="8">
        <v>571.82429999999999</v>
      </c>
      <c r="G94" s="6">
        <v>1</v>
      </c>
      <c r="H94" s="7" t="s">
        <v>15</v>
      </c>
      <c r="I94" s="7">
        <v>0.89</v>
      </c>
      <c r="J94" s="8">
        <v>1085.3766000000001</v>
      </c>
      <c r="L94" s="7" t="s">
        <v>8</v>
      </c>
      <c r="M94">
        <f t="shared" ref="M94:M99" si="22">(E102-E94)</f>
        <v>361.55880000000002</v>
      </c>
      <c r="N94">
        <f t="shared" ref="N94:N99" si="23">(J102-J94)</f>
        <v>762.24469999999997</v>
      </c>
      <c r="O94">
        <f t="shared" ref="O94:O99" si="24">(N94-M94)/J102</f>
        <v>0.21686581552182796</v>
      </c>
    </row>
    <row r="95" spans="2:15" ht="24">
      <c r="B95" s="6">
        <v>2</v>
      </c>
      <c r="C95" s="7" t="s">
        <v>16</v>
      </c>
      <c r="D95" s="7">
        <v>1.07</v>
      </c>
      <c r="E95" s="8">
        <v>13174.1124</v>
      </c>
      <c r="G95" s="6">
        <v>2</v>
      </c>
      <c r="H95" s="7" t="s">
        <v>16</v>
      </c>
      <c r="I95" s="7">
        <v>10.85</v>
      </c>
      <c r="J95" s="8">
        <v>13304.2682</v>
      </c>
      <c r="L95" s="7" t="s">
        <v>9</v>
      </c>
      <c r="M95">
        <f t="shared" si="22"/>
        <v>10220.35</v>
      </c>
      <c r="N95">
        <f t="shared" si="23"/>
        <v>10658.5129</v>
      </c>
      <c r="O95">
        <f t="shared" si="24"/>
        <v>1.8285143872553231E-2</v>
      </c>
    </row>
    <row r="96" spans="2:15" ht="24">
      <c r="B96" s="6">
        <v>3</v>
      </c>
      <c r="C96" s="7" t="s">
        <v>17</v>
      </c>
      <c r="D96" s="7">
        <v>0.72</v>
      </c>
      <c r="E96" s="8">
        <v>8899.1131000000005</v>
      </c>
      <c r="G96" s="6">
        <v>3</v>
      </c>
      <c r="H96" s="7" t="s">
        <v>17</v>
      </c>
      <c r="I96" s="7">
        <v>7.34</v>
      </c>
      <c r="J96" s="8">
        <v>9005.0650999999998</v>
      </c>
      <c r="L96" s="7" t="s">
        <v>10</v>
      </c>
      <c r="M96">
        <f t="shared" si="22"/>
        <v>6381.0424999999996</v>
      </c>
      <c r="N96">
        <f t="shared" si="23"/>
        <v>6606.4344000000001</v>
      </c>
      <c r="O96">
        <f t="shared" si="24"/>
        <v>1.4437556110481286E-2</v>
      </c>
    </row>
    <row r="97" spans="2:15" ht="24">
      <c r="B97" s="6">
        <v>4</v>
      </c>
      <c r="C97" s="7" t="s">
        <v>18</v>
      </c>
      <c r="D97" s="7">
        <v>2.04</v>
      </c>
      <c r="E97" s="8">
        <v>25184.2438</v>
      </c>
      <c r="G97" s="6">
        <v>4</v>
      </c>
      <c r="H97" s="7" t="s">
        <v>18</v>
      </c>
      <c r="I97" s="7">
        <v>19.829999999999998</v>
      </c>
      <c r="J97" s="8">
        <v>24322.7068</v>
      </c>
      <c r="L97" s="7" t="s">
        <v>11</v>
      </c>
      <c r="M97">
        <f t="shared" si="22"/>
        <v>15173.249899999999</v>
      </c>
      <c r="N97">
        <f t="shared" si="23"/>
        <v>15442.065999999999</v>
      </c>
      <c r="O97">
        <f t="shared" si="24"/>
        <v>6.7601568190023709E-3</v>
      </c>
    </row>
    <row r="98" spans="2:15" ht="24">
      <c r="B98" s="6">
        <v>5</v>
      </c>
      <c r="C98" s="7" t="s">
        <v>19</v>
      </c>
      <c r="D98" s="7">
        <v>0.1</v>
      </c>
      <c r="E98" s="8">
        <v>1252.3119999999999</v>
      </c>
      <c r="G98" s="6">
        <v>5</v>
      </c>
      <c r="H98" s="7" t="s">
        <v>19</v>
      </c>
      <c r="I98" s="7">
        <v>0.94</v>
      </c>
      <c r="J98" s="8">
        <v>1158.8005000000001</v>
      </c>
      <c r="L98" s="7" t="s">
        <v>12</v>
      </c>
      <c r="M98">
        <f t="shared" si="22"/>
        <v>946.60290000000032</v>
      </c>
      <c r="N98">
        <f t="shared" si="23"/>
        <v>1005.9217999999998</v>
      </c>
      <c r="O98">
        <f t="shared" si="24"/>
        <v>2.740254488993786E-2</v>
      </c>
    </row>
    <row r="99" spans="2:15" ht="24">
      <c r="B99" s="9">
        <v>6</v>
      </c>
      <c r="C99" s="10" t="s">
        <v>20</v>
      </c>
      <c r="D99" s="10">
        <v>6.02</v>
      </c>
      <c r="E99" s="11">
        <v>74299.652000000002</v>
      </c>
      <c r="G99" s="9">
        <v>6</v>
      </c>
      <c r="H99" s="10" t="s">
        <v>20</v>
      </c>
      <c r="I99" s="10">
        <v>58.14</v>
      </c>
      <c r="J99" s="11">
        <v>71300.637799999997</v>
      </c>
      <c r="L99" s="10" t="s">
        <v>13</v>
      </c>
      <c r="M99">
        <f t="shared" si="22"/>
        <v>47447.331600000005</v>
      </c>
      <c r="N99">
        <f t="shared" si="23"/>
        <v>48523.869900000005</v>
      </c>
      <c r="O99">
        <f t="shared" si="24"/>
        <v>8.9842914497532313E-3</v>
      </c>
    </row>
    <row r="100" spans="2:15">
      <c r="B100">
        <v>1.5</v>
      </c>
      <c r="C100" t="s">
        <v>14</v>
      </c>
      <c r="D100" t="s">
        <v>2</v>
      </c>
      <c r="G100">
        <v>1.5</v>
      </c>
      <c r="H100" t="s">
        <v>14</v>
      </c>
      <c r="I100" t="s">
        <v>3</v>
      </c>
    </row>
    <row r="101" spans="2:15">
      <c r="B101" s="2"/>
      <c r="C101" s="3" t="s">
        <v>4</v>
      </c>
      <c r="D101" s="3" t="s">
        <v>5</v>
      </c>
      <c r="E101" s="4" t="s">
        <v>6</v>
      </c>
      <c r="G101" s="2"/>
      <c r="H101" s="3" t="s">
        <v>4</v>
      </c>
      <c r="I101" s="3" t="s">
        <v>5</v>
      </c>
      <c r="J101" s="4" t="s">
        <v>6</v>
      </c>
    </row>
    <row r="102" spans="2:15" ht="24">
      <c r="B102" s="6">
        <v>1</v>
      </c>
      <c r="C102" s="7" t="s">
        <v>15</v>
      </c>
      <c r="D102" s="7">
        <v>7.0000000000000007E-2</v>
      </c>
      <c r="E102" s="8">
        <v>933.38310000000001</v>
      </c>
      <c r="G102" s="6">
        <v>1</v>
      </c>
      <c r="H102" s="7" t="s">
        <v>15</v>
      </c>
      <c r="I102" s="7">
        <v>0.85</v>
      </c>
      <c r="J102" s="8">
        <v>1847.6213</v>
      </c>
    </row>
    <row r="103" spans="2:15" ht="24">
      <c r="B103" s="6">
        <v>2</v>
      </c>
      <c r="C103" s="7" t="s">
        <v>16</v>
      </c>
      <c r="D103" s="7">
        <v>1.72</v>
      </c>
      <c r="E103" s="8">
        <v>23394.4624</v>
      </c>
      <c r="G103" s="6">
        <v>2</v>
      </c>
      <c r="H103" s="7" t="s">
        <v>16</v>
      </c>
      <c r="I103" s="7">
        <v>10.97</v>
      </c>
      <c r="J103" s="8">
        <v>23962.7811</v>
      </c>
    </row>
    <row r="104" spans="2:15" ht="24">
      <c r="B104" s="6">
        <v>3</v>
      </c>
      <c r="C104" s="7" t="s">
        <v>17</v>
      </c>
      <c r="D104" s="7">
        <v>1.1200000000000001</v>
      </c>
      <c r="E104" s="8">
        <v>15280.1556</v>
      </c>
      <c r="G104" s="6">
        <v>3</v>
      </c>
      <c r="H104" s="7" t="s">
        <v>17</v>
      </c>
      <c r="I104" s="7">
        <v>7.15</v>
      </c>
      <c r="J104" s="8">
        <v>15611.4995</v>
      </c>
    </row>
    <row r="105" spans="2:15" ht="24">
      <c r="B105" s="6">
        <v>4</v>
      </c>
      <c r="C105" s="7" t="s">
        <v>18</v>
      </c>
      <c r="D105" s="7">
        <v>2.97</v>
      </c>
      <c r="E105" s="8">
        <v>40357.493699999999</v>
      </c>
      <c r="G105" s="6">
        <v>4</v>
      </c>
      <c r="H105" s="7" t="s">
        <v>18</v>
      </c>
      <c r="I105" s="7">
        <v>18.2</v>
      </c>
      <c r="J105" s="8">
        <v>39764.772799999999</v>
      </c>
    </row>
    <row r="106" spans="2:15" ht="24">
      <c r="B106" s="6">
        <v>5</v>
      </c>
      <c r="C106" s="7" t="s">
        <v>19</v>
      </c>
      <c r="D106" s="7">
        <v>0.16</v>
      </c>
      <c r="E106" s="8">
        <v>2198.9149000000002</v>
      </c>
      <c r="G106" s="6">
        <v>5</v>
      </c>
      <c r="H106" s="7" t="s">
        <v>19</v>
      </c>
      <c r="I106" s="7">
        <v>0.99</v>
      </c>
      <c r="J106" s="8">
        <v>2164.7222999999999</v>
      </c>
    </row>
    <row r="107" spans="2:15" ht="24">
      <c r="B107" s="9">
        <v>6</v>
      </c>
      <c r="C107" s="10" t="s">
        <v>20</v>
      </c>
      <c r="D107" s="10">
        <v>8.9600000000000009</v>
      </c>
      <c r="E107" s="11">
        <v>121746.98360000001</v>
      </c>
      <c r="G107" s="9">
        <v>6</v>
      </c>
      <c r="H107" s="10" t="s">
        <v>20</v>
      </c>
      <c r="I107" s="10">
        <v>54.85</v>
      </c>
      <c r="J107" s="11">
        <v>119824.5077</v>
      </c>
    </row>
    <row r="108" spans="2:15">
      <c r="B108">
        <v>1.75</v>
      </c>
      <c r="C108" t="s">
        <v>1</v>
      </c>
      <c r="D108" t="s">
        <v>2</v>
      </c>
      <c r="G108">
        <v>1.75</v>
      </c>
      <c r="H108" t="s">
        <v>1</v>
      </c>
      <c r="I108" t="s">
        <v>3</v>
      </c>
    </row>
    <row r="109" spans="2:15">
      <c r="B109" s="2"/>
      <c r="C109" s="3" t="s">
        <v>4</v>
      </c>
      <c r="D109" s="3" t="s">
        <v>5</v>
      </c>
      <c r="E109" s="4" t="s">
        <v>6</v>
      </c>
      <c r="G109" s="2"/>
      <c r="H109" s="3" t="s">
        <v>4</v>
      </c>
      <c r="I109" s="3" t="s">
        <v>5</v>
      </c>
      <c r="J109" s="4" t="s">
        <v>6</v>
      </c>
      <c r="L109" s="3" t="s">
        <v>4</v>
      </c>
      <c r="M109" t="s">
        <v>2</v>
      </c>
      <c r="N109" t="s">
        <v>3</v>
      </c>
      <c r="O109" t="s">
        <v>7</v>
      </c>
    </row>
    <row r="110" spans="2:15" ht="24">
      <c r="B110" s="6">
        <v>1</v>
      </c>
      <c r="C110" s="7" t="s">
        <v>15</v>
      </c>
      <c r="D110" s="7">
        <v>0.04</v>
      </c>
      <c r="E110" s="8">
        <v>542.43259999999998</v>
      </c>
      <c r="G110" s="6">
        <v>1</v>
      </c>
      <c r="H110" s="7" t="s">
        <v>15</v>
      </c>
      <c r="I110" s="7">
        <v>0.86</v>
      </c>
      <c r="J110" s="8">
        <v>1032.7108000000001</v>
      </c>
      <c r="L110" s="7" t="s">
        <v>8</v>
      </c>
      <c r="M110">
        <f t="shared" ref="M110:M115" si="25">(E118-E110)</f>
        <v>399.99200000000008</v>
      </c>
      <c r="N110">
        <f t="shared" ref="N110:N115" si="26">(J118-J110)</f>
        <v>817.50729999999999</v>
      </c>
      <c r="O110">
        <f t="shared" ref="O110:O115" si="27">(N110-M110)/J118</f>
        <v>0.22565734277488686</v>
      </c>
    </row>
    <row r="111" spans="2:15" ht="24">
      <c r="B111" s="6">
        <v>2</v>
      </c>
      <c r="C111" s="7" t="s">
        <v>16</v>
      </c>
      <c r="D111" s="7">
        <v>1.06</v>
      </c>
      <c r="E111" s="8">
        <v>12948.872799999999</v>
      </c>
      <c r="G111" s="6">
        <v>2</v>
      </c>
      <c r="H111" s="7" t="s">
        <v>16</v>
      </c>
      <c r="I111" s="7">
        <v>10.88</v>
      </c>
      <c r="J111" s="8">
        <v>13022.2292</v>
      </c>
      <c r="L111" s="7" t="s">
        <v>9</v>
      </c>
      <c r="M111">
        <f t="shared" si="25"/>
        <v>10431.983399999999</v>
      </c>
      <c r="N111">
        <f t="shared" si="26"/>
        <v>10908.704100000001</v>
      </c>
      <c r="O111">
        <f t="shared" si="27"/>
        <v>1.9920689846225165E-2</v>
      </c>
    </row>
    <row r="112" spans="2:15" ht="24">
      <c r="B112" s="6">
        <v>3</v>
      </c>
      <c r="C112" s="7" t="s">
        <v>17</v>
      </c>
      <c r="D112" s="7">
        <v>0.72</v>
      </c>
      <c r="E112" s="8">
        <v>8777.7919999999995</v>
      </c>
      <c r="G112" s="6">
        <v>3</v>
      </c>
      <c r="H112" s="7" t="s">
        <v>17</v>
      </c>
      <c r="I112" s="7">
        <v>7.4</v>
      </c>
      <c r="J112" s="8">
        <v>8857.8734999999997</v>
      </c>
      <c r="L112" s="7" t="s">
        <v>10</v>
      </c>
      <c r="M112">
        <f t="shared" si="25"/>
        <v>6515.142600000001</v>
      </c>
      <c r="N112">
        <f t="shared" si="26"/>
        <v>6767.7409000000007</v>
      </c>
      <c r="O112">
        <f t="shared" si="27"/>
        <v>1.6165655540559074E-2</v>
      </c>
    </row>
    <row r="113" spans="2:15" ht="24">
      <c r="B113" s="6">
        <v>4</v>
      </c>
      <c r="C113" s="7" t="s">
        <v>18</v>
      </c>
      <c r="D113" s="7">
        <v>2.04</v>
      </c>
      <c r="E113" s="8">
        <v>24923.261699999999</v>
      </c>
      <c r="G113" s="6">
        <v>4</v>
      </c>
      <c r="H113" s="7" t="s">
        <v>18</v>
      </c>
      <c r="I113" s="7">
        <v>20.059999999999999</v>
      </c>
      <c r="J113" s="8">
        <v>24011.764500000001</v>
      </c>
      <c r="L113" s="7" t="s">
        <v>11</v>
      </c>
      <c r="M113">
        <f t="shared" si="25"/>
        <v>15444.150799999999</v>
      </c>
      <c r="N113">
        <f t="shared" si="26"/>
        <v>15784.080299999998</v>
      </c>
      <c r="O113">
        <f t="shared" si="27"/>
        <v>8.541833995693901E-3</v>
      </c>
    </row>
    <row r="114" spans="2:15" ht="24">
      <c r="B114" s="6">
        <v>5</v>
      </c>
      <c r="C114" s="7" t="s">
        <v>19</v>
      </c>
      <c r="D114" s="7">
        <v>0.1</v>
      </c>
      <c r="E114" s="8">
        <v>1235.8631</v>
      </c>
      <c r="G114" s="6">
        <v>5</v>
      </c>
      <c r="H114" s="7" t="s">
        <v>19</v>
      </c>
      <c r="I114" s="7">
        <v>0.94</v>
      </c>
      <c r="J114" s="8">
        <v>1125.394</v>
      </c>
      <c r="L114" s="7" t="s">
        <v>12</v>
      </c>
      <c r="M114">
        <f t="shared" si="25"/>
        <v>961.73439999999982</v>
      </c>
      <c r="N114">
        <f t="shared" si="26"/>
        <v>1052.7115000000001</v>
      </c>
      <c r="O114">
        <f t="shared" si="27"/>
        <v>4.1768913397445755E-2</v>
      </c>
    </row>
    <row r="115" spans="2:15" ht="24">
      <c r="B115" s="9">
        <v>6</v>
      </c>
      <c r="C115" s="10" t="s">
        <v>20</v>
      </c>
      <c r="D115" s="10">
        <v>6.03</v>
      </c>
      <c r="E115" s="11">
        <v>73567.633600000001</v>
      </c>
      <c r="G115" s="9">
        <v>6</v>
      </c>
      <c r="H115" s="10" t="s">
        <v>20</v>
      </c>
      <c r="I115" s="10">
        <v>58.85</v>
      </c>
      <c r="J115" s="11">
        <v>70434.307100000005</v>
      </c>
      <c r="L115" s="10" t="s">
        <v>13</v>
      </c>
      <c r="M115">
        <f t="shared" si="25"/>
        <v>48228.593299999993</v>
      </c>
      <c r="N115">
        <f t="shared" si="26"/>
        <v>49444.765499999994</v>
      </c>
      <c r="O115">
        <f t="shared" si="27"/>
        <v>1.0144991728940025E-2</v>
      </c>
    </row>
    <row r="116" spans="2:15">
      <c r="B116">
        <v>1.75</v>
      </c>
      <c r="C116" t="s">
        <v>14</v>
      </c>
      <c r="D116" t="s">
        <v>2</v>
      </c>
      <c r="G116">
        <v>1.75</v>
      </c>
      <c r="H116" t="s">
        <v>14</v>
      </c>
      <c r="I116" t="s">
        <v>3</v>
      </c>
    </row>
    <row r="117" spans="2:15">
      <c r="B117" s="2"/>
      <c r="C117" s="3" t="s">
        <v>4</v>
      </c>
      <c r="D117" s="3" t="s">
        <v>5</v>
      </c>
      <c r="E117" s="4" t="s">
        <v>6</v>
      </c>
      <c r="G117" s="2"/>
      <c r="H117" s="3" t="s">
        <v>4</v>
      </c>
      <c r="I117" s="3" t="s">
        <v>5</v>
      </c>
      <c r="J117" s="4" t="s">
        <v>6</v>
      </c>
    </row>
    <row r="118" spans="2:15" ht="24">
      <c r="B118" s="6">
        <v>1</v>
      </c>
      <c r="C118" s="7" t="s">
        <v>15</v>
      </c>
      <c r="D118" s="7">
        <v>7.0000000000000007E-2</v>
      </c>
      <c r="E118" s="8">
        <v>942.42460000000005</v>
      </c>
      <c r="G118" s="6">
        <v>1</v>
      </c>
      <c r="H118" s="7" t="s">
        <v>15</v>
      </c>
      <c r="I118" s="7">
        <v>0.85</v>
      </c>
      <c r="J118" s="8">
        <v>1850.2181</v>
      </c>
    </row>
    <row r="119" spans="2:15" ht="24">
      <c r="B119" s="6">
        <v>2</v>
      </c>
      <c r="C119" s="7" t="s">
        <v>16</v>
      </c>
      <c r="D119" s="7">
        <v>1.72</v>
      </c>
      <c r="E119" s="8">
        <v>23380.856199999998</v>
      </c>
      <c r="G119" s="6">
        <v>2</v>
      </c>
      <c r="H119" s="7" t="s">
        <v>16</v>
      </c>
      <c r="I119" s="7">
        <v>10.95</v>
      </c>
      <c r="J119" s="8">
        <v>23930.933300000001</v>
      </c>
    </row>
    <row r="120" spans="2:15" ht="24">
      <c r="B120" s="6">
        <v>3</v>
      </c>
      <c r="C120" s="7" t="s">
        <v>17</v>
      </c>
      <c r="D120" s="7">
        <v>1.1200000000000001</v>
      </c>
      <c r="E120" s="8">
        <v>15292.934600000001</v>
      </c>
      <c r="G120" s="6">
        <v>3</v>
      </c>
      <c r="H120" s="7" t="s">
        <v>17</v>
      </c>
      <c r="I120" s="7">
        <v>7.15</v>
      </c>
      <c r="J120" s="8">
        <v>15625.6144</v>
      </c>
    </row>
    <row r="121" spans="2:15" ht="24">
      <c r="B121" s="6">
        <v>4</v>
      </c>
      <c r="C121" s="7" t="s">
        <v>18</v>
      </c>
      <c r="D121" s="7">
        <v>2.97</v>
      </c>
      <c r="E121" s="8">
        <v>40367.412499999999</v>
      </c>
      <c r="G121" s="6">
        <v>4</v>
      </c>
      <c r="H121" s="7" t="s">
        <v>18</v>
      </c>
      <c r="I121" s="7">
        <v>18.21</v>
      </c>
      <c r="J121" s="8">
        <v>39795.844799999999</v>
      </c>
    </row>
    <row r="122" spans="2:15" ht="24">
      <c r="B122" s="6">
        <v>5</v>
      </c>
      <c r="C122" s="7" t="s">
        <v>19</v>
      </c>
      <c r="D122" s="7">
        <v>0.16</v>
      </c>
      <c r="E122" s="8">
        <v>2197.5974999999999</v>
      </c>
      <c r="G122" s="6">
        <v>5</v>
      </c>
      <c r="H122" s="7" t="s">
        <v>19</v>
      </c>
      <c r="I122" s="7">
        <v>1</v>
      </c>
      <c r="J122" s="8">
        <v>2178.1055000000001</v>
      </c>
    </row>
    <row r="123" spans="2:15" ht="24">
      <c r="B123" s="9">
        <v>6</v>
      </c>
      <c r="C123" s="10" t="s">
        <v>20</v>
      </c>
      <c r="D123" s="10">
        <v>8.9600000000000009</v>
      </c>
      <c r="E123" s="11">
        <v>121796.22689999999</v>
      </c>
      <c r="G123" s="9">
        <v>6</v>
      </c>
      <c r="H123" s="10" t="s">
        <v>20</v>
      </c>
      <c r="I123" s="10">
        <v>54.85</v>
      </c>
      <c r="J123" s="11">
        <v>119879.0726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5F49-12CC-4B8C-AD96-9EC511E2E253}">
  <dimension ref="B2:W54"/>
  <sheetViews>
    <sheetView tabSelected="1" workbookViewId="0">
      <selection activeCell="L24" sqref="L24"/>
    </sheetView>
  </sheetViews>
  <sheetFormatPr baseColWidth="10" defaultColWidth="8.83203125" defaultRowHeight="15"/>
  <cols>
    <col min="2" max="2" width="35.6640625" customWidth="1"/>
  </cols>
  <sheetData>
    <row r="2" spans="2:23">
      <c r="B2" t="s">
        <v>27</v>
      </c>
      <c r="K2">
        <f>AVERAGE(4.26,4.15)</f>
        <v>4.2050000000000001</v>
      </c>
    </row>
    <row r="3" spans="2:23">
      <c r="B3" t="s">
        <v>4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K3" t="s">
        <v>4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  <c r="T3" t="s">
        <v>28</v>
      </c>
      <c r="U3">
        <f>_xlfn.T.INV.2T(0.05,5)</f>
        <v>2.570581835636315</v>
      </c>
      <c r="V3" t="s">
        <v>24</v>
      </c>
      <c r="W3">
        <v>6</v>
      </c>
    </row>
    <row r="4" spans="2:23">
      <c r="B4" t="s">
        <v>8</v>
      </c>
      <c r="C4">
        <v>1.0838357801359768E-2</v>
      </c>
      <c r="D4">
        <v>-1.0569759489236951E-2</v>
      </c>
      <c r="E4">
        <v>-6.3416985070352649E-2</v>
      </c>
      <c r="F4">
        <v>-3.6608630163800553E-2</v>
      </c>
      <c r="G4">
        <v>6.6286440596068461E-2</v>
      </c>
      <c r="H4">
        <v>1.0951685157378818E-2</v>
      </c>
      <c r="I4">
        <v>-1.1939003548569822E-2</v>
      </c>
      <c r="K4" t="s">
        <v>8</v>
      </c>
      <c r="L4">
        <f>AVERAGE(C4,C13,C22,C31,C40,C49)</f>
        <v>6.5708280731556198E-2</v>
      </c>
      <c r="M4">
        <f t="shared" ref="M4:R4" si="0">AVERAGE(D4,D13,D22,D31,D40,D49)</f>
        <v>2.4242268411875583E-2</v>
      </c>
      <c r="N4">
        <f t="shared" si="0"/>
        <v>3.3383843276409753E-2</v>
      </c>
      <c r="O4">
        <f t="shared" si="0"/>
        <v>7.9823195409510384E-2</v>
      </c>
      <c r="P4">
        <f t="shared" si="0"/>
        <v>9.4301448040662275E-2</v>
      </c>
      <c r="Q4">
        <f t="shared" si="0"/>
        <v>8.0397550614794588E-2</v>
      </c>
      <c r="R4">
        <f t="shared" si="0"/>
        <v>8.7828665973577594E-2</v>
      </c>
    </row>
    <row r="5" spans="2:23">
      <c r="B5" s="12" t="s">
        <v>9</v>
      </c>
      <c r="C5">
        <v>2.8270872478271484E-3</v>
      </c>
      <c r="D5">
        <v>4.0503956978298998E-3</v>
      </c>
      <c r="E5">
        <v>4.6758669674016517E-3</v>
      </c>
      <c r="F5">
        <v>4.4589550031564201E-3</v>
      </c>
      <c r="G5">
        <v>8.0478251259622144E-3</v>
      </c>
      <c r="H5">
        <v>7.197336143206879E-3</v>
      </c>
      <c r="I5">
        <v>8.7071164831501024E-3</v>
      </c>
      <c r="K5" s="12" t="s">
        <v>9</v>
      </c>
      <c r="L5">
        <f t="shared" ref="L5:L9" si="1">AVERAGE(C5,C14,C23,C32,C41,C50)</f>
        <v>6.2301113270216571E-3</v>
      </c>
      <c r="M5">
        <f t="shared" ref="M5:M9" si="2">AVERAGE(D5,D14,D23,D32,D41,D50)</f>
        <v>8.7363276829372834E-3</v>
      </c>
      <c r="N5">
        <f t="shared" ref="N5:N9" si="3">AVERAGE(E5,E14,E23,E32,E41,E50)</f>
        <v>1.0504791621233737E-2</v>
      </c>
      <c r="O5">
        <f t="shared" ref="O5:O9" si="4">AVERAGE(F5,F14,F23,F32,F41,F50)</f>
        <v>1.2826637943813855E-2</v>
      </c>
      <c r="P5">
        <f t="shared" ref="P5:P9" si="5">AVERAGE(G5,G14,G23,G32,G41,G50)</f>
        <v>1.360143934937348E-2</v>
      </c>
      <c r="Q5">
        <f t="shared" ref="Q5:Q9" si="6">AVERAGE(H5,H14,H23,H32,H41,H50)</f>
        <v>1.4098631539461991E-2</v>
      </c>
      <c r="R5">
        <f t="shared" ref="R5:R9" si="7">AVERAGE(I5,I14,I23,I32,I41,I50)</f>
        <v>1.5767783724237469E-2</v>
      </c>
    </row>
    <row r="6" spans="2:23">
      <c r="B6" s="12" t="s">
        <v>10</v>
      </c>
      <c r="C6">
        <v>6.81988431531836E-4</v>
      </c>
      <c r="D6">
        <v>2.6671100833430611E-3</v>
      </c>
      <c r="E6">
        <v>1.7025912284183463E-3</v>
      </c>
      <c r="F6">
        <v>1.1052154052865828E-3</v>
      </c>
      <c r="G6">
        <v>4.305745983093562E-3</v>
      </c>
      <c r="H6">
        <v>4.1187158552971857E-3</v>
      </c>
      <c r="I6">
        <v>3.7015271217036437E-3</v>
      </c>
      <c r="K6" s="12" t="s">
        <v>10</v>
      </c>
      <c r="L6">
        <f t="shared" si="1"/>
        <v>4.5655761372693122E-3</v>
      </c>
      <c r="M6">
        <f t="shared" si="2"/>
        <v>7.3710696657551195E-3</v>
      </c>
      <c r="N6">
        <f t="shared" si="3"/>
        <v>7.1431834436792609E-3</v>
      </c>
      <c r="O6">
        <f t="shared" si="4"/>
        <v>8.4954786489689505E-3</v>
      </c>
      <c r="P6">
        <f t="shared" si="5"/>
        <v>9.6485746785611639E-3</v>
      </c>
      <c r="Q6">
        <f t="shared" si="6"/>
        <v>9.3380680442274582E-3</v>
      </c>
      <c r="R6">
        <f t="shared" si="7"/>
        <v>1.0233674665293352E-2</v>
      </c>
    </row>
    <row r="7" spans="2:23">
      <c r="B7" s="12" t="s">
        <v>11</v>
      </c>
      <c r="C7">
        <v>2.5084031377551747E-3</v>
      </c>
      <c r="D7">
        <v>4.911872082835474E-3</v>
      </c>
      <c r="E7">
        <v>3.1789930014925858E-3</v>
      </c>
      <c r="F7">
        <v>3.3430634363270481E-3</v>
      </c>
      <c r="G7">
        <v>4.5061010317924786E-3</v>
      </c>
      <c r="H7">
        <v>4.5171145182127783E-3</v>
      </c>
      <c r="I7">
        <v>3.7327218702925733E-3</v>
      </c>
      <c r="K7" s="12" t="s">
        <v>11</v>
      </c>
      <c r="L7">
        <f t="shared" si="1"/>
        <v>5.9728494620686608E-3</v>
      </c>
      <c r="M7">
        <f t="shared" si="2"/>
        <v>9.2236205258595071E-3</v>
      </c>
      <c r="N7">
        <f t="shared" si="3"/>
        <v>8.2449089484017291E-3</v>
      </c>
      <c r="O7">
        <f t="shared" si="4"/>
        <v>8.8114989288850618E-3</v>
      </c>
      <c r="P7">
        <f t="shared" si="5"/>
        <v>9.3795682012199396E-3</v>
      </c>
      <c r="Q7">
        <f t="shared" si="6"/>
        <v>8.4541870468388871E-3</v>
      </c>
      <c r="R7">
        <f t="shared" si="7"/>
        <v>8.8277740832779141E-3</v>
      </c>
    </row>
    <row r="8" spans="2:23">
      <c r="B8" t="s">
        <v>12</v>
      </c>
      <c r="C8">
        <v>1.2850001404858199E-3</v>
      </c>
      <c r="D8">
        <v>9.8022800685027382E-3</v>
      </c>
      <c r="E8">
        <v>-5.9628601248498617E-3</v>
      </c>
      <c r="F8">
        <v>1.9275506453771047E-3</v>
      </c>
      <c r="G8">
        <v>8.4612913721321351E-3</v>
      </c>
      <c r="H8">
        <v>7.3908659679792913E-3</v>
      </c>
      <c r="I8">
        <v>-8.8643279937773614E-4</v>
      </c>
      <c r="K8" t="s">
        <v>12</v>
      </c>
      <c r="L8">
        <f t="shared" si="1"/>
        <v>2.1729151020773094E-2</v>
      </c>
      <c r="M8">
        <f t="shared" si="2"/>
        <v>3.5192845270254965E-2</v>
      </c>
      <c r="N8">
        <f t="shared" si="3"/>
        <v>2.7610703717762978E-2</v>
      </c>
      <c r="O8">
        <f t="shared" si="4"/>
        <v>3.7032885829245576E-2</v>
      </c>
      <c r="P8">
        <f t="shared" si="5"/>
        <v>4.0419133678426873E-2</v>
      </c>
      <c r="Q8">
        <f t="shared" si="6"/>
        <v>3.4751125295614145E-2</v>
      </c>
      <c r="R8">
        <f t="shared" si="7"/>
        <v>3.7889576919567562E-2</v>
      </c>
    </row>
    <row r="9" spans="2:23">
      <c r="B9" s="12" t="s">
        <v>13</v>
      </c>
      <c r="C9">
        <v>2.723420393306543E-3</v>
      </c>
      <c r="D9">
        <v>5.6422330172935719E-3</v>
      </c>
      <c r="E9">
        <v>4.7679446194864314E-3</v>
      </c>
      <c r="F9">
        <v>4.5925554305187299E-3</v>
      </c>
      <c r="G9">
        <v>6.4343488580247549E-3</v>
      </c>
      <c r="H9">
        <v>6.3220110022301447E-3</v>
      </c>
      <c r="I9">
        <v>5.9988401347672695E-3</v>
      </c>
      <c r="K9" s="12" t="s">
        <v>13</v>
      </c>
      <c r="L9">
        <f t="shared" si="1"/>
        <v>5.4045446275847444E-3</v>
      </c>
      <c r="M9">
        <f t="shared" si="2"/>
        <v>9.06235776045476E-3</v>
      </c>
      <c r="N9">
        <f t="shared" si="3"/>
        <v>8.8247771359088959E-3</v>
      </c>
      <c r="O9">
        <f t="shared" si="4"/>
        <v>9.3636719780759922E-3</v>
      </c>
      <c r="P9">
        <f t="shared" si="5"/>
        <v>9.8835902214155572E-3</v>
      </c>
      <c r="Q9">
        <f t="shared" si="6"/>
        <v>9.2688077863394124E-3</v>
      </c>
      <c r="R9">
        <f t="shared" si="7"/>
        <v>9.8005184356165526E-3</v>
      </c>
    </row>
    <row r="11" spans="2:23">
      <c r="B11" t="s">
        <v>26</v>
      </c>
    </row>
    <row r="12" spans="2:23">
      <c r="B12" t="s">
        <v>4</v>
      </c>
      <c r="C12">
        <v>0.25</v>
      </c>
      <c r="D12">
        <v>0.5</v>
      </c>
      <c r="E12">
        <v>0.75</v>
      </c>
      <c r="F12">
        <v>1</v>
      </c>
      <c r="G12">
        <v>1.25</v>
      </c>
      <c r="H12">
        <v>1.5</v>
      </c>
      <c r="I12">
        <v>1.75</v>
      </c>
      <c r="K12" t="s">
        <v>4</v>
      </c>
      <c r="L12">
        <v>0.25</v>
      </c>
      <c r="M12">
        <v>0.5</v>
      </c>
      <c r="N12">
        <v>0.75</v>
      </c>
      <c r="O12">
        <v>1</v>
      </c>
      <c r="P12">
        <v>1.25</v>
      </c>
      <c r="Q12">
        <v>1.5</v>
      </c>
      <c r="R12">
        <v>1.75</v>
      </c>
    </row>
    <row r="13" spans="2:23">
      <c r="B13" t="s">
        <v>8</v>
      </c>
      <c r="C13">
        <v>2.3492309353585986E-2</v>
      </c>
      <c r="D13">
        <v>-6.0890370468996091E-2</v>
      </c>
      <c r="E13">
        <v>-9.0566838748874751E-2</v>
      </c>
      <c r="F13">
        <v>-2.46272705537268E-2</v>
      </c>
      <c r="G13">
        <v>-3.2782678059198607E-2</v>
      </c>
      <c r="H13">
        <v>-5.4727716858573777E-2</v>
      </c>
      <c r="I13">
        <v>-0.10661354040885355</v>
      </c>
      <c r="K13" t="s">
        <v>8</v>
      </c>
      <c r="L13">
        <f>_xlfn.STDEV.S(C4,C13,C22,C31,C40,C49)</f>
        <v>4.0846829027206093E-2</v>
      </c>
      <c r="M13">
        <f t="shared" ref="M13:R13" si="8">_xlfn.STDEV.S(D4,D13,D22,D31,D40,D49)</f>
        <v>7.237919853038341E-2</v>
      </c>
      <c r="N13">
        <f t="shared" si="8"/>
        <v>0.10271365952844566</v>
      </c>
      <c r="O13">
        <f t="shared" si="8"/>
        <v>0.11904954317165245</v>
      </c>
      <c r="P13">
        <f t="shared" si="8"/>
        <v>8.2502343927388894E-2</v>
      </c>
      <c r="Q13">
        <f t="shared" si="8"/>
        <v>0.11928523581505396</v>
      </c>
      <c r="R13">
        <f t="shared" si="8"/>
        <v>0.14109783354801342</v>
      </c>
    </row>
    <row r="14" spans="2:23">
      <c r="B14" s="12" t="s">
        <v>9</v>
      </c>
      <c r="C14">
        <v>4.4076493310909121E-3</v>
      </c>
      <c r="D14">
        <v>6.7292873665737926E-3</v>
      </c>
      <c r="E14">
        <v>5.9903559254787303E-3</v>
      </c>
      <c r="F14">
        <v>6.9492386755881201E-3</v>
      </c>
      <c r="G14">
        <v>7.2554468087923252E-3</v>
      </c>
      <c r="H14">
        <v>7.5803738527302914E-3</v>
      </c>
      <c r="I14">
        <v>5.830539400645914E-3</v>
      </c>
      <c r="K14" t="s">
        <v>9</v>
      </c>
      <c r="L14">
        <f t="shared" ref="L14:L18" si="9">_xlfn.STDEV.S(C5,C14,C23,C32,C41,C50)</f>
        <v>4.0431449557505536E-3</v>
      </c>
      <c r="M14">
        <f t="shared" ref="M14:M18" si="10">_xlfn.STDEV.S(D5,D14,D23,D32,D41,D50)</f>
        <v>3.6911798544167311E-3</v>
      </c>
      <c r="N14">
        <f t="shared" ref="N14:N18" si="11">_xlfn.STDEV.S(E5,E14,E23,E32,E41,E50)</f>
        <v>5.3480597332995197E-3</v>
      </c>
      <c r="O14">
        <f t="shared" ref="O14:O18" si="12">_xlfn.STDEV.S(F5,F14,F23,F32,F41,F50)</f>
        <v>6.9712720617565596E-3</v>
      </c>
      <c r="P14">
        <f t="shared" ref="P14:P18" si="13">_xlfn.STDEV.S(G5,G14,G23,G32,G41,G50)</f>
        <v>5.8007948165083225E-3</v>
      </c>
      <c r="Q14">
        <f t="shared" ref="Q14:Q18" si="14">_xlfn.STDEV.S(H5,H14,H23,H32,H41,H50)</f>
        <v>7.4005281612808723E-3</v>
      </c>
      <c r="R14">
        <f t="shared" ref="R14:R18" si="15">_xlfn.STDEV.S(I5,I14,I23,I32,I41,I50)</f>
        <v>9.3059268487638291E-3</v>
      </c>
    </row>
    <row r="15" spans="2:23">
      <c r="B15" s="12" t="s">
        <v>10</v>
      </c>
      <c r="C15">
        <v>2.8769784871838823E-3</v>
      </c>
      <c r="D15">
        <v>5.6306216516128563E-3</v>
      </c>
      <c r="E15">
        <v>3.7484117289839219E-3</v>
      </c>
      <c r="F15">
        <v>4.1673246207677324E-3</v>
      </c>
      <c r="G15">
        <v>4.1944170381826131E-3</v>
      </c>
      <c r="H15">
        <v>3.5928445580341406E-3</v>
      </c>
      <c r="I15">
        <v>3.9954995561192414E-3</v>
      </c>
      <c r="K15" t="s">
        <v>10</v>
      </c>
      <c r="L15">
        <f t="shared" si="9"/>
        <v>2.4628369249249157E-3</v>
      </c>
      <c r="M15">
        <f t="shared" si="10"/>
        <v>2.9522704982042434E-3</v>
      </c>
      <c r="N15">
        <f t="shared" si="11"/>
        <v>3.7000278029287849E-3</v>
      </c>
      <c r="O15">
        <f t="shared" si="12"/>
        <v>5.3040288123699158E-3</v>
      </c>
      <c r="P15">
        <f t="shared" si="13"/>
        <v>4.8922537695994753E-3</v>
      </c>
      <c r="Q15">
        <f t="shared" si="14"/>
        <v>5.7779276875697724E-3</v>
      </c>
      <c r="R15">
        <f t="shared" si="15"/>
        <v>6.5260713551830579E-3</v>
      </c>
    </row>
    <row r="16" spans="2:23">
      <c r="B16" s="12" t="s">
        <v>11</v>
      </c>
      <c r="C16">
        <v>5.1884288456660278E-3</v>
      </c>
      <c r="D16">
        <v>7.2747200313877719E-3</v>
      </c>
      <c r="E16">
        <v>5.9137074238244623E-3</v>
      </c>
      <c r="F16">
        <v>6.5857500412852604E-3</v>
      </c>
      <c r="G16">
        <v>6.3217829004792048E-3</v>
      </c>
      <c r="H16">
        <v>5.3033384337333803E-3</v>
      </c>
      <c r="I16">
        <v>5.4879609140782038E-3</v>
      </c>
      <c r="K16" t="s">
        <v>11</v>
      </c>
      <c r="L16">
        <f t="shared" si="9"/>
        <v>2.6776778037436483E-3</v>
      </c>
      <c r="M16">
        <f t="shared" si="10"/>
        <v>3.8697161963885244E-3</v>
      </c>
      <c r="N16">
        <f t="shared" si="11"/>
        <v>4.4462260637189652E-3</v>
      </c>
      <c r="O16">
        <f t="shared" si="12"/>
        <v>4.3031538523928521E-3</v>
      </c>
      <c r="P16">
        <f t="shared" si="13"/>
        <v>3.7225197752826212E-3</v>
      </c>
      <c r="Q16">
        <f t="shared" si="14"/>
        <v>3.3522565554009254E-3</v>
      </c>
      <c r="R16">
        <f t="shared" si="15"/>
        <v>3.6804337125464705E-3</v>
      </c>
    </row>
    <row r="17" spans="2:18">
      <c r="B17" t="s">
        <v>12</v>
      </c>
      <c r="C17">
        <v>1.4095443843305846E-2</v>
      </c>
      <c r="D17">
        <v>1.1144844454935045E-3</v>
      </c>
      <c r="E17">
        <v>-8.3785251165745481E-3</v>
      </c>
      <c r="F17">
        <v>6.2771990365631854E-3</v>
      </c>
      <c r="G17">
        <v>5.5487208745709168E-4</v>
      </c>
      <c r="H17">
        <v>-5.1358264425149375E-3</v>
      </c>
      <c r="I17">
        <v>4.5892087318491403E-3</v>
      </c>
      <c r="K17" t="s">
        <v>12</v>
      </c>
      <c r="L17">
        <f t="shared" si="9"/>
        <v>3.8740723394111262E-2</v>
      </c>
      <c r="M17">
        <f t="shared" si="10"/>
        <v>6.0776368789694668E-2</v>
      </c>
      <c r="N17">
        <f t="shared" si="11"/>
        <v>7.6524629858534712E-2</v>
      </c>
      <c r="O17">
        <f t="shared" si="12"/>
        <v>7.5176054806119288E-2</v>
      </c>
      <c r="P17">
        <f t="shared" si="13"/>
        <v>7.5977281435166799E-2</v>
      </c>
      <c r="Q17">
        <f t="shared" si="14"/>
        <v>7.711612239955716E-2</v>
      </c>
      <c r="R17">
        <f t="shared" si="15"/>
        <v>8.343527927528048E-2</v>
      </c>
    </row>
    <row r="18" spans="2:18">
      <c r="B18" s="12" t="s">
        <v>13</v>
      </c>
      <c r="C18">
        <v>4.9894969159442939E-3</v>
      </c>
      <c r="D18">
        <v>7.8440955544474694E-3</v>
      </c>
      <c r="E18">
        <v>7.3940647314769924E-3</v>
      </c>
      <c r="F18">
        <v>7.7282990500310801E-3</v>
      </c>
      <c r="G18">
        <v>7.5118175429091461E-3</v>
      </c>
      <c r="H18">
        <v>7.2755045424513515E-3</v>
      </c>
      <c r="I18">
        <v>7.5207914303500592E-3</v>
      </c>
      <c r="K18" t="s">
        <v>13</v>
      </c>
      <c r="L18">
        <f t="shared" si="9"/>
        <v>1.7320750744053773E-3</v>
      </c>
      <c r="M18">
        <f t="shared" si="10"/>
        <v>2.7043986253632067E-3</v>
      </c>
      <c r="N18">
        <f t="shared" si="11"/>
        <v>3.3924736101064445E-3</v>
      </c>
      <c r="O18">
        <f t="shared" si="12"/>
        <v>4.3568181189511624E-3</v>
      </c>
      <c r="P18">
        <f t="shared" si="13"/>
        <v>4.6836828562779789E-3</v>
      </c>
      <c r="Q18">
        <f t="shared" si="14"/>
        <v>5.1237928330925865E-3</v>
      </c>
      <c r="R18">
        <f t="shared" si="15"/>
        <v>5.1980367756937346E-3</v>
      </c>
    </row>
    <row r="20" spans="2:18">
      <c r="B20" t="s">
        <v>25</v>
      </c>
    </row>
    <row r="21" spans="2:18">
      <c r="B21" t="s">
        <v>4</v>
      </c>
      <c r="C21">
        <v>0.25</v>
      </c>
      <c r="D21">
        <v>0.5</v>
      </c>
      <c r="E21">
        <v>0.75</v>
      </c>
      <c r="F21">
        <v>1</v>
      </c>
      <c r="G21">
        <v>1.25</v>
      </c>
      <c r="H21">
        <v>1.5</v>
      </c>
      <c r="I21">
        <v>1.75</v>
      </c>
      <c r="K21" t="s">
        <v>4</v>
      </c>
      <c r="L21">
        <v>0.25</v>
      </c>
      <c r="M21">
        <v>0.5</v>
      </c>
      <c r="N21">
        <v>0.75</v>
      </c>
      <c r="O21">
        <v>1</v>
      </c>
      <c r="P21">
        <v>1.25</v>
      </c>
      <c r="Q21">
        <v>1.5</v>
      </c>
      <c r="R21">
        <v>1.75</v>
      </c>
    </row>
    <row r="22" spans="2:18">
      <c r="B22" t="s">
        <v>8</v>
      </c>
      <c r="C22">
        <v>9.2902806984365857E-2</v>
      </c>
      <c r="D22">
        <v>-4.849571749797954E-2</v>
      </c>
      <c r="E22">
        <v>-1.8287506196151517E-2</v>
      </c>
      <c r="F22">
        <v>-1.7553917868206977E-2</v>
      </c>
      <c r="G22">
        <v>4.2968197043609588E-2</v>
      </c>
      <c r="H22">
        <v>-3.0057811864185675E-2</v>
      </c>
      <c r="I22">
        <v>1.9370888627833417E-2</v>
      </c>
      <c r="K22" t="s">
        <v>8</v>
      </c>
      <c r="L22" t="b">
        <f>IF(ABS(L4)-$U$3*L13/SQRT($W$3)&gt;0,TRUE,FALSE)</f>
        <v>1</v>
      </c>
      <c r="M22" t="b">
        <f t="shared" ref="M22:R22" si="16">IF(ABS(M4)-$U$3*M13/SQRT($W$3)&gt;0,TRUE,FALSE)</f>
        <v>0</v>
      </c>
      <c r="N22" t="b">
        <f t="shared" si="16"/>
        <v>0</v>
      </c>
      <c r="O22" t="b">
        <f t="shared" si="16"/>
        <v>0</v>
      </c>
      <c r="P22" t="b">
        <f t="shared" si="16"/>
        <v>1</v>
      </c>
      <c r="Q22" t="b">
        <f t="shared" si="16"/>
        <v>0</v>
      </c>
      <c r="R22" t="b">
        <f t="shared" si="16"/>
        <v>0</v>
      </c>
    </row>
    <row r="23" spans="2:18">
      <c r="B23" s="12" t="s">
        <v>9</v>
      </c>
      <c r="C23">
        <v>1.1773277311823193E-2</v>
      </c>
      <c r="D23">
        <v>1.2828151015153817E-2</v>
      </c>
      <c r="E23">
        <v>1.5423612070391035E-2</v>
      </c>
      <c r="F23">
        <v>1.5366624594824933E-2</v>
      </c>
      <c r="G23">
        <v>1.6855295470709339E-2</v>
      </c>
      <c r="H23">
        <v>1.5836600062476315E-2</v>
      </c>
      <c r="I23">
        <v>1.7475445715433486E-2</v>
      </c>
      <c r="K23" s="12" t="s">
        <v>9</v>
      </c>
      <c r="L23" t="b">
        <f>IF(ABS(L5)-$U$3*L14/SQRT($W$3)&gt;0,TRUE,FALSE)</f>
        <v>1</v>
      </c>
      <c r="M23" t="b">
        <f t="shared" ref="L23:R23" si="17">IF(ABS(M5)-$U$3*M14/SQRT($W$3)&gt;0,TRUE,FALSE)</f>
        <v>1</v>
      </c>
      <c r="N23" t="b">
        <f t="shared" si="17"/>
        <v>1</v>
      </c>
      <c r="O23" t="b">
        <f t="shared" si="17"/>
        <v>1</v>
      </c>
      <c r="P23" t="b">
        <f t="shared" si="17"/>
        <v>1</v>
      </c>
      <c r="Q23" t="b">
        <f t="shared" si="17"/>
        <v>1</v>
      </c>
      <c r="R23" t="b">
        <f t="shared" si="17"/>
        <v>1</v>
      </c>
    </row>
    <row r="24" spans="2:18">
      <c r="B24" s="12" t="s">
        <v>10</v>
      </c>
      <c r="C24">
        <v>7.4842731466742514E-3</v>
      </c>
      <c r="D24">
        <v>9.7213856766658596E-3</v>
      </c>
      <c r="E24">
        <v>9.9605512573066567E-3</v>
      </c>
      <c r="F24">
        <v>1.0847160726072254E-2</v>
      </c>
      <c r="G24">
        <v>1.1837878249875819E-2</v>
      </c>
      <c r="H24">
        <v>1.1181328753889124E-2</v>
      </c>
      <c r="I24">
        <v>1.1441959560466586E-2</v>
      </c>
      <c r="K24" s="12" t="s">
        <v>10</v>
      </c>
      <c r="L24" t="b">
        <f t="shared" ref="L24:R24" si="18">IF(ABS(L6)-$U$3*L15/SQRT($W$3)&gt;0,TRUE,FALSE)</f>
        <v>1</v>
      </c>
      <c r="M24" t="b">
        <f t="shared" si="18"/>
        <v>1</v>
      </c>
      <c r="N24" t="b">
        <f t="shared" si="18"/>
        <v>1</v>
      </c>
      <c r="O24" t="b">
        <f t="shared" si="18"/>
        <v>1</v>
      </c>
      <c r="P24" t="b">
        <f t="shared" si="18"/>
        <v>1</v>
      </c>
      <c r="Q24" t="b">
        <f t="shared" si="18"/>
        <v>1</v>
      </c>
      <c r="R24" t="b">
        <f t="shared" si="18"/>
        <v>1</v>
      </c>
    </row>
    <row r="25" spans="2:18">
      <c r="B25" s="12" t="s">
        <v>11</v>
      </c>
      <c r="C25">
        <v>7.2210137059103841E-3</v>
      </c>
      <c r="D25">
        <v>1.0646479750411003E-2</v>
      </c>
      <c r="E25">
        <v>9.8169461519956383E-3</v>
      </c>
      <c r="F25">
        <v>1.0938253022465337E-2</v>
      </c>
      <c r="G25">
        <v>1.1427444518560183E-2</v>
      </c>
      <c r="H25">
        <v>1.0898643349142241E-2</v>
      </c>
      <c r="I25">
        <v>9.930365157060141E-3</v>
      </c>
      <c r="K25" s="12" t="s">
        <v>11</v>
      </c>
      <c r="L25" t="b">
        <f t="shared" ref="L25:R25" si="19">IF(ABS(L7)-$U$3*L16/SQRT($W$3)&gt;0,TRUE,FALSE)</f>
        <v>1</v>
      </c>
      <c r="M25" t="b">
        <f t="shared" si="19"/>
        <v>1</v>
      </c>
      <c r="N25" t="b">
        <f t="shared" si="19"/>
        <v>1</v>
      </c>
      <c r="O25" t="b">
        <f t="shared" si="19"/>
        <v>1</v>
      </c>
      <c r="P25" t="b">
        <f t="shared" si="19"/>
        <v>1</v>
      </c>
      <c r="Q25" t="b">
        <f t="shared" si="19"/>
        <v>1</v>
      </c>
      <c r="R25" t="b">
        <f t="shared" si="19"/>
        <v>1</v>
      </c>
    </row>
    <row r="26" spans="2:18">
      <c r="B26" t="s">
        <v>12</v>
      </c>
      <c r="C26">
        <v>-9.9026180665426101E-3</v>
      </c>
      <c r="D26">
        <v>-1.6866273810987528E-2</v>
      </c>
      <c r="E26">
        <v>-3.3616048504973531E-2</v>
      </c>
      <c r="F26">
        <v>-2.1501515188895159E-2</v>
      </c>
      <c r="G26">
        <v>-2.2729144626745499E-2</v>
      </c>
      <c r="H26">
        <v>-3.2712359185050811E-2</v>
      </c>
      <c r="I26">
        <v>-3.9785268723200928E-2</v>
      </c>
      <c r="K26" t="s">
        <v>12</v>
      </c>
      <c r="L26" t="b">
        <f t="shared" ref="L26:R26" si="20">IF(ABS(L8)-$U$3*L17/SQRT($W$3)&gt;0,TRUE,FALSE)</f>
        <v>0</v>
      </c>
      <c r="M26" t="b">
        <f t="shared" si="20"/>
        <v>0</v>
      </c>
      <c r="N26" t="b">
        <f t="shared" si="20"/>
        <v>0</v>
      </c>
      <c r="O26" t="b">
        <f t="shared" si="20"/>
        <v>0</v>
      </c>
      <c r="P26" t="b">
        <f t="shared" si="20"/>
        <v>0</v>
      </c>
      <c r="Q26" t="b">
        <f t="shared" si="20"/>
        <v>0</v>
      </c>
      <c r="R26" t="b">
        <f t="shared" si="20"/>
        <v>0</v>
      </c>
    </row>
    <row r="27" spans="2:18">
      <c r="B27" s="12" t="s">
        <v>13</v>
      </c>
      <c r="C27">
        <v>7.7860040099710015E-3</v>
      </c>
      <c r="D27">
        <v>1.198014546178784E-2</v>
      </c>
      <c r="E27">
        <v>1.2344289378834073E-2</v>
      </c>
      <c r="F27">
        <v>1.3597324756333932E-2</v>
      </c>
      <c r="G27">
        <v>1.4168558069158833E-2</v>
      </c>
      <c r="H27">
        <v>1.3981351687780549E-2</v>
      </c>
      <c r="I27">
        <v>1.3596083358869474E-2</v>
      </c>
      <c r="K27" s="12" t="s">
        <v>13</v>
      </c>
      <c r="L27" t="b">
        <f t="shared" ref="L27:R27" si="21">IF(ABS(L9)-$U$3*L18/SQRT($W$3)&gt;0,TRUE,FALSE)</f>
        <v>1</v>
      </c>
      <c r="M27" t="b">
        <f t="shared" si="21"/>
        <v>1</v>
      </c>
      <c r="N27" t="b">
        <f t="shared" si="21"/>
        <v>1</v>
      </c>
      <c r="O27" t="b">
        <f t="shared" si="21"/>
        <v>1</v>
      </c>
      <c r="P27" t="b">
        <f t="shared" si="21"/>
        <v>1</v>
      </c>
      <c r="Q27" t="b">
        <f t="shared" si="21"/>
        <v>1</v>
      </c>
      <c r="R27" t="b">
        <f t="shared" si="21"/>
        <v>1</v>
      </c>
    </row>
    <row r="29" spans="2:18">
      <c r="B29" t="s">
        <v>23</v>
      </c>
    </row>
    <row r="30" spans="2:18">
      <c r="B30" t="s">
        <v>4</v>
      </c>
      <c r="C30">
        <v>0.25</v>
      </c>
      <c r="D30">
        <v>0.5</v>
      </c>
      <c r="E30">
        <v>0.75</v>
      </c>
      <c r="F30">
        <v>1</v>
      </c>
      <c r="G30">
        <v>1.25</v>
      </c>
      <c r="H30">
        <v>1.5</v>
      </c>
      <c r="I30">
        <v>1.75</v>
      </c>
    </row>
    <row r="31" spans="2:18">
      <c r="B31" t="s">
        <v>8</v>
      </c>
      <c r="C31">
        <v>0.10037900169791419</v>
      </c>
      <c r="D31">
        <v>9.2365521108858775E-2</v>
      </c>
      <c r="E31">
        <v>0.1040866500317378</v>
      </c>
      <c r="F31">
        <v>0.14046446054685094</v>
      </c>
      <c r="G31">
        <v>0.16271550428090673</v>
      </c>
      <c r="H31">
        <v>0.14420338563810611</v>
      </c>
      <c r="I31">
        <v>0.16268394542346162</v>
      </c>
    </row>
    <row r="32" spans="2:18">
      <c r="B32" s="12" t="s">
        <v>9</v>
      </c>
      <c r="C32">
        <v>7.7008547065480293E-3</v>
      </c>
      <c r="D32">
        <v>1.0196115415364878E-2</v>
      </c>
      <c r="E32">
        <v>9.1540824951644936E-3</v>
      </c>
      <c r="F32">
        <v>1.0911924734687885E-2</v>
      </c>
      <c r="G32">
        <v>1.1918849901507475E-2</v>
      </c>
      <c r="H32">
        <v>9.6276504518696248E-3</v>
      </c>
      <c r="I32">
        <v>1.1281193702419742E-2</v>
      </c>
    </row>
    <row r="33" spans="2:9">
      <c r="B33" s="12" t="s">
        <v>10</v>
      </c>
      <c r="C33">
        <v>5.4725116509271969E-3</v>
      </c>
      <c r="D33">
        <v>9.9538173981383628E-3</v>
      </c>
      <c r="E33">
        <v>8.1622051500314444E-3</v>
      </c>
      <c r="F33">
        <v>8.0436561526221976E-3</v>
      </c>
      <c r="G33">
        <v>8.4129443028220594E-3</v>
      </c>
      <c r="H33">
        <v>5.4675243083083559E-3</v>
      </c>
      <c r="I33">
        <v>6.7690878037787519E-3</v>
      </c>
    </row>
    <row r="34" spans="2:9">
      <c r="B34" s="12" t="s">
        <v>11</v>
      </c>
      <c r="C34">
        <v>1.0492855620828828E-2</v>
      </c>
      <c r="D34">
        <v>1.5614870356722875E-2</v>
      </c>
      <c r="E34">
        <v>1.5545732291155823E-2</v>
      </c>
      <c r="F34">
        <v>1.4479160760964763E-2</v>
      </c>
      <c r="G34">
        <v>1.3058977831134556E-2</v>
      </c>
      <c r="H34">
        <v>1.0665671268400402E-2</v>
      </c>
      <c r="I34">
        <v>1.2250883611100846E-2</v>
      </c>
    </row>
    <row r="35" spans="2:9">
      <c r="B35" t="s">
        <v>12</v>
      </c>
      <c r="C35">
        <v>9.7007320037360428E-2</v>
      </c>
      <c r="D35">
        <v>0.15322329673784726</v>
      </c>
      <c r="E35">
        <v>0.17892719317157238</v>
      </c>
      <c r="F35">
        <v>0.186419088276575</v>
      </c>
      <c r="G35">
        <v>0.18926672011603965</v>
      </c>
      <c r="H35">
        <v>0.18546509876495029</v>
      </c>
      <c r="I35">
        <v>0.19887948422618873</v>
      </c>
    </row>
    <row r="36" spans="2:9">
      <c r="B36" s="12" t="s">
        <v>13</v>
      </c>
      <c r="C36">
        <v>5.4211866583216434E-3</v>
      </c>
      <c r="D36">
        <v>8.9262655835992601E-3</v>
      </c>
      <c r="E36">
        <v>7.7455291539426331E-3</v>
      </c>
      <c r="F36">
        <v>6.4418712692488255E-3</v>
      </c>
      <c r="G36">
        <v>4.9909382688589831E-3</v>
      </c>
      <c r="H36">
        <v>2.5898145586806432E-3</v>
      </c>
      <c r="I36">
        <v>3.7342072219322215E-3</v>
      </c>
    </row>
    <row r="38" spans="2:9">
      <c r="B38" t="s">
        <v>29</v>
      </c>
    </row>
    <row r="39" spans="2:9">
      <c r="B39" t="s">
        <v>4</v>
      </c>
      <c r="C39">
        <v>0.25</v>
      </c>
      <c r="D39">
        <v>0.5</v>
      </c>
      <c r="E39">
        <v>0.75</v>
      </c>
      <c r="F39">
        <v>1</v>
      </c>
      <c r="G39">
        <v>1.25</v>
      </c>
      <c r="H39">
        <v>1.5</v>
      </c>
      <c r="I39">
        <v>1.75</v>
      </c>
    </row>
    <row r="40" spans="2:9">
      <c r="B40" t="s">
        <v>8</v>
      </c>
      <c r="C40">
        <v>0.10553990469943345</v>
      </c>
      <c r="D40">
        <v>9.127508287857225E-2</v>
      </c>
      <c r="E40">
        <v>0.13324332574232947</v>
      </c>
      <c r="F40">
        <v>0.21385149064864289</v>
      </c>
      <c r="G40">
        <v>0.15195603610558084</v>
      </c>
      <c r="H40">
        <v>0.19514994609421413</v>
      </c>
      <c r="I40">
        <v>0.23781236297270703</v>
      </c>
    </row>
    <row r="41" spans="2:9">
      <c r="B41" s="12" t="s">
        <v>9</v>
      </c>
      <c r="C41">
        <v>9.3573522123965077E-3</v>
      </c>
      <c r="D41">
        <v>1.2669486780494846E-2</v>
      </c>
      <c r="E41">
        <v>1.8346684471915752E-2</v>
      </c>
      <c r="F41">
        <v>2.385341181523359E-2</v>
      </c>
      <c r="G41">
        <v>2.2662778805077971E-2</v>
      </c>
      <c r="H41">
        <v>2.6064684853935611E-2</v>
      </c>
      <c r="I41">
        <v>3.1391717197550399E-2</v>
      </c>
    </row>
    <row r="42" spans="2:9">
      <c r="B42" s="12" t="s">
        <v>10</v>
      </c>
      <c r="C42">
        <v>6.3128277948273784E-3</v>
      </c>
      <c r="D42">
        <v>9.7214922168199838E-3</v>
      </c>
      <c r="E42">
        <v>1.1353762530112818E-2</v>
      </c>
      <c r="F42">
        <v>1.5991078277278224E-2</v>
      </c>
      <c r="G42">
        <v>1.6388450343588143E-2</v>
      </c>
      <c r="H42">
        <v>1.7230438679354657E-2</v>
      </c>
      <c r="I42">
        <v>1.9328318409132808E-2</v>
      </c>
    </row>
    <row r="43" spans="2:9">
      <c r="B43" s="12" t="s">
        <v>11</v>
      </c>
      <c r="C43">
        <v>5.4248305574269113E-3</v>
      </c>
      <c r="D43">
        <v>1.0496879184832466E-2</v>
      </c>
      <c r="E43">
        <v>9.83988919109351E-3</v>
      </c>
      <c r="F43">
        <v>1.2007721381055018E-2</v>
      </c>
      <c r="G43">
        <v>1.3312138622352549E-2</v>
      </c>
      <c r="H43">
        <v>1.2580197892542154E-2</v>
      </c>
      <c r="I43">
        <v>1.3022878951441814E-2</v>
      </c>
    </row>
    <row r="44" spans="2:9">
      <c r="B44" t="s">
        <v>12</v>
      </c>
      <c r="C44">
        <v>3.0036698932169917E-3</v>
      </c>
      <c r="D44">
        <v>3.2353674337207892E-2</v>
      </c>
      <c r="E44">
        <v>1.8245340290233721E-2</v>
      </c>
      <c r="F44">
        <v>2.8009969255430738E-2</v>
      </c>
      <c r="G44">
        <v>3.5998069487360049E-2</v>
      </c>
      <c r="H44">
        <v>2.6096427778383165E-2</v>
      </c>
      <c r="I44">
        <v>2.277155668450043E-2</v>
      </c>
    </row>
    <row r="45" spans="2:9">
      <c r="B45" s="12" t="s">
        <v>13</v>
      </c>
      <c r="C45">
        <v>6.6821410316543319E-3</v>
      </c>
      <c r="D45">
        <v>1.2553103313676987E-2</v>
      </c>
      <c r="E45">
        <v>1.3576795973798359E-2</v>
      </c>
      <c r="F45">
        <v>1.5786098583195796E-2</v>
      </c>
      <c r="G45">
        <v>1.6918854195270221E-2</v>
      </c>
      <c r="H45">
        <v>1.6459873477140553E-2</v>
      </c>
      <c r="I45">
        <v>1.7808196738840265E-2</v>
      </c>
    </row>
    <row r="47" spans="2:9">
      <c r="B47" t="s">
        <v>30</v>
      </c>
    </row>
    <row r="48" spans="2:9">
      <c r="B48" t="s">
        <v>4</v>
      </c>
      <c r="C48">
        <v>0.25</v>
      </c>
      <c r="D48">
        <v>0.5</v>
      </c>
      <c r="E48">
        <v>0.75</v>
      </c>
      <c r="F48">
        <v>1</v>
      </c>
      <c r="G48">
        <v>1.25</v>
      </c>
      <c r="H48">
        <v>1.5</v>
      </c>
      <c r="I48">
        <v>1.75</v>
      </c>
    </row>
    <row r="49" spans="2:9">
      <c r="B49" t="s">
        <v>8</v>
      </c>
      <c r="C49">
        <v>6.1097303852677948E-2</v>
      </c>
      <c r="D49">
        <v>8.1768853940035052E-2</v>
      </c>
      <c r="E49">
        <v>0.13524441389977016</v>
      </c>
      <c r="F49">
        <v>0.2034130398473028</v>
      </c>
      <c r="G49">
        <v>0.17466518827700664</v>
      </c>
      <c r="H49">
        <v>0.21686581552182796</v>
      </c>
      <c r="I49">
        <v>0.22565734277488686</v>
      </c>
    </row>
    <row r="50" spans="2:9">
      <c r="B50" s="12" t="s">
        <v>9</v>
      </c>
      <c r="C50">
        <v>1.3144471524441578E-3</v>
      </c>
      <c r="D50">
        <v>5.9445298222064631E-3</v>
      </c>
      <c r="E50">
        <v>9.4381477970507648E-3</v>
      </c>
      <c r="F50">
        <v>1.5419672839392185E-2</v>
      </c>
      <c r="G50">
        <v>1.4868439984191559E-2</v>
      </c>
      <c r="H50">
        <v>1.8285143872553231E-2</v>
      </c>
      <c r="I50">
        <v>1.9920689846225165E-2</v>
      </c>
    </row>
    <row r="51" spans="2:9">
      <c r="B51" s="12" t="s">
        <v>10</v>
      </c>
      <c r="C51">
        <v>4.5648773124713294E-3</v>
      </c>
      <c r="D51">
        <v>6.5319909679505874E-3</v>
      </c>
      <c r="E51">
        <v>7.9315787672223775E-3</v>
      </c>
      <c r="F51">
        <v>1.0818436711786712E-2</v>
      </c>
      <c r="G51">
        <v>1.2752012153804783E-2</v>
      </c>
      <c r="H51">
        <v>1.4437556110481286E-2</v>
      </c>
      <c r="I51">
        <v>1.6165655540559074E-2</v>
      </c>
    </row>
    <row r="52" spans="2:9">
      <c r="B52" s="12" t="s">
        <v>11</v>
      </c>
      <c r="C52">
        <v>5.0015649048246414E-3</v>
      </c>
      <c r="D52">
        <v>6.3969017489674488E-3</v>
      </c>
      <c r="E52">
        <v>5.1741856308483514E-3</v>
      </c>
      <c r="F52">
        <v>5.515044931212936E-3</v>
      </c>
      <c r="G52">
        <v>7.6509643030006642E-3</v>
      </c>
      <c r="H52">
        <v>6.7601568190023709E-3</v>
      </c>
      <c r="I52">
        <v>8.541833995693901E-3</v>
      </c>
    </row>
    <row r="53" spans="2:9">
      <c r="B53" t="s">
        <v>12</v>
      </c>
      <c r="C53">
        <v>2.488609027681208E-2</v>
      </c>
      <c r="D53">
        <v>3.1529609843465915E-2</v>
      </c>
      <c r="E53">
        <v>1.644912259116971E-2</v>
      </c>
      <c r="F53">
        <v>2.1065022950422577E-2</v>
      </c>
      <c r="G53">
        <v>3.0962993634317815E-2</v>
      </c>
      <c r="H53">
        <v>2.740254488993786E-2</v>
      </c>
      <c r="I53">
        <v>4.1768913397445755E-2</v>
      </c>
    </row>
    <row r="54" spans="2:9">
      <c r="B54" s="12" t="s">
        <v>13</v>
      </c>
      <c r="C54">
        <v>4.825018756310649E-3</v>
      </c>
      <c r="D54">
        <v>7.4283036319234292E-3</v>
      </c>
      <c r="E54">
        <v>7.1200389579148876E-3</v>
      </c>
      <c r="F54">
        <v>8.0358827791275917E-3</v>
      </c>
      <c r="G54">
        <v>9.2770243942714055E-3</v>
      </c>
      <c r="H54">
        <v>8.9842914497532313E-3</v>
      </c>
      <c r="I54">
        <v>1.0144991728940025E-2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34C1-8FBF-4178-BEE3-C0F282BCE322}">
  <dimension ref="A1:AG59"/>
  <sheetViews>
    <sheetView workbookViewId="0">
      <selection activeCell="U52" sqref="U52"/>
    </sheetView>
  </sheetViews>
  <sheetFormatPr baseColWidth="10" defaultColWidth="8.83203125" defaultRowHeight="15"/>
  <cols>
    <col min="27" max="27" width="12" bestFit="1" customWidth="1"/>
  </cols>
  <sheetData>
    <row r="1" spans="1:33">
      <c r="A1" t="s">
        <v>48</v>
      </c>
      <c r="B1">
        <f>20/14.35</f>
        <v>1.3937282229965158</v>
      </c>
    </row>
    <row r="2" spans="1:33">
      <c r="B2" t="s">
        <v>31</v>
      </c>
      <c r="L2" t="s">
        <v>32</v>
      </c>
    </row>
    <row r="3" spans="1:33">
      <c r="B3" t="s">
        <v>4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L3" t="s">
        <v>4</v>
      </c>
      <c r="M3">
        <v>0.25</v>
      </c>
      <c r="N3">
        <v>0.5</v>
      </c>
      <c r="O3">
        <v>0.75</v>
      </c>
      <c r="P3">
        <v>1</v>
      </c>
      <c r="Q3">
        <v>1.25</v>
      </c>
      <c r="R3">
        <v>1.5</v>
      </c>
      <c r="S3">
        <v>1.75</v>
      </c>
      <c r="U3" t="s">
        <v>33</v>
      </c>
      <c r="V3" t="s">
        <v>34</v>
      </c>
      <c r="W3" t="s">
        <v>35</v>
      </c>
      <c r="X3" t="s">
        <v>36</v>
      </c>
      <c r="Z3" t="s">
        <v>4</v>
      </c>
      <c r="AA3">
        <v>0.25</v>
      </c>
      <c r="AB3">
        <v>0.5</v>
      </c>
      <c r="AC3">
        <v>0.75</v>
      </c>
      <c r="AD3">
        <v>1</v>
      </c>
      <c r="AE3">
        <v>1.25</v>
      </c>
      <c r="AF3">
        <v>1.5</v>
      </c>
      <c r="AG3">
        <v>1.75</v>
      </c>
    </row>
    <row r="4" spans="1:33">
      <c r="B4" s="12" t="s">
        <v>9</v>
      </c>
      <c r="C4">
        <v>2.8270872478271484E-3</v>
      </c>
      <c r="D4">
        <v>4.0503956978298998E-3</v>
      </c>
      <c r="E4">
        <v>4.6758669674016517E-3</v>
      </c>
      <c r="F4">
        <v>4.4589550031564201E-3</v>
      </c>
      <c r="G4">
        <v>8.0478251259622144E-3</v>
      </c>
      <c r="H4">
        <v>7.197336143206879E-3</v>
      </c>
      <c r="I4">
        <v>8.7071164831501024E-3</v>
      </c>
      <c r="L4" s="12" t="s">
        <v>9</v>
      </c>
      <c r="M4">
        <f>$V$4*(1-EXP(-$W$4*M3))</f>
        <v>2.7075617875005334E-3</v>
      </c>
      <c r="N4">
        <f t="shared" ref="N4:S4" si="0">$V$4*(1-EXP(-$W$4*N3))</f>
        <v>4.9562862951155759E-3</v>
      </c>
      <c r="O4">
        <f t="shared" si="0"/>
        <v>6.8239304369752648E-3</v>
      </c>
      <c r="P4">
        <f t="shared" si="0"/>
        <v>8.3750740425217792E-3</v>
      </c>
      <c r="Q4">
        <f t="shared" si="0"/>
        <v>9.6633529127309881E-3</v>
      </c>
      <c r="R4">
        <f t="shared" si="0"/>
        <v>1.073331345119626E-2</v>
      </c>
      <c r="S4">
        <f t="shared" si="0"/>
        <v>1.1621952999935412E-2</v>
      </c>
      <c r="U4">
        <f>SUM(AA4:AG4)</f>
        <v>9.9248048569850384E-6</v>
      </c>
      <c r="V4">
        <v>1.5977103767511252E-2</v>
      </c>
      <c r="W4">
        <v>0.74274140211683004</v>
      </c>
      <c r="X4">
        <f>V4*W4</f>
        <v>1.1866856454047395E-2</v>
      </c>
      <c r="Z4" s="12" t="s">
        <v>9</v>
      </c>
      <c r="AA4">
        <f>($B$1*C4-M4)^2</f>
        <v>1.5193754809907374E-6</v>
      </c>
      <c r="AB4">
        <f t="shared" ref="AB4:AG4" si="1">($B$1*D4-N4)^2</f>
        <v>4.7453430384286046E-7</v>
      </c>
      <c r="AC4">
        <f t="shared" si="1"/>
        <v>9.4275205825069851E-8</v>
      </c>
      <c r="AD4">
        <f t="shared" si="1"/>
        <v>4.6677715258773664E-6</v>
      </c>
      <c r="AE4">
        <f t="shared" si="1"/>
        <v>2.4122068920991719E-6</v>
      </c>
      <c r="AF4">
        <f t="shared" si="1"/>
        <v>4.9306087844069754E-7</v>
      </c>
      <c r="AG4">
        <f t="shared" si="1"/>
        <v>2.6358056990913384E-7</v>
      </c>
    </row>
    <row r="5" spans="1:33">
      <c r="B5" s="12" t="s">
        <v>10</v>
      </c>
      <c r="C5">
        <v>6.81988431531836E-4</v>
      </c>
      <c r="D5">
        <v>2.6671100833430611E-3</v>
      </c>
      <c r="E5">
        <v>1.7025912284183463E-3</v>
      </c>
      <c r="F5">
        <v>1.1052154052865828E-3</v>
      </c>
      <c r="G5">
        <v>4.305745983093562E-3</v>
      </c>
      <c r="H5">
        <v>4.1187158552971857E-3</v>
      </c>
      <c r="I5">
        <v>3.7015271217036437E-3</v>
      </c>
      <c r="L5" s="12" t="s">
        <v>10</v>
      </c>
      <c r="M5">
        <f>$V$5*(1-EXP(-$W$5*M3))</f>
        <v>1.1127260193197661E-3</v>
      </c>
      <c r="N5">
        <f t="shared" ref="N5:S5" si="2">$V$5*(1-EXP(-$W$5*N3))</f>
        <v>2.1052002627499553E-3</v>
      </c>
      <c r="O5">
        <f t="shared" si="2"/>
        <v>2.9904182829724709E-3</v>
      </c>
      <c r="P5">
        <f t="shared" si="2"/>
        <v>3.7799712094225882E-3</v>
      </c>
      <c r="Q5">
        <f t="shared" si="2"/>
        <v>4.4841975236465598E-3</v>
      </c>
      <c r="R5">
        <f t="shared" si="2"/>
        <v>5.1123184323679507E-3</v>
      </c>
      <c r="S5">
        <f t="shared" si="2"/>
        <v>5.6725586108505545E-3</v>
      </c>
      <c r="U5">
        <f t="shared" ref="U5:U7" si="3">SUM(AA5:AG5)</f>
        <v>1.0981107188556647E-5</v>
      </c>
      <c r="V5">
        <v>1.0296390094131849E-2</v>
      </c>
      <c r="W5">
        <v>0.457468383272923</v>
      </c>
      <c r="X5">
        <f t="shared" ref="X5:X7" si="4">V5*W5</f>
        <v>4.7102729299098364E-3</v>
      </c>
      <c r="Z5" s="12" t="s">
        <v>10</v>
      </c>
      <c r="AA5">
        <f t="shared" ref="AA5:AA7" si="5">($B$1*C5-M5)^2</f>
        <v>2.6315164407748744E-8</v>
      </c>
      <c r="AB5">
        <f t="shared" ref="AB5:AB7" si="6">($B$1*D5-N5)^2</f>
        <v>2.5986289022956912E-6</v>
      </c>
      <c r="AC5">
        <f t="shared" ref="AC5:AC7" si="7">($B$1*E5-O5)^2</f>
        <v>3.8126776306011378E-7</v>
      </c>
      <c r="AD5">
        <f t="shared" ref="AD5:AD7" si="8">($B$1*F5-P5)^2</f>
        <v>5.0158140124534099E-6</v>
      </c>
      <c r="AE5">
        <f t="shared" ref="AE5:AE7" si="9">($B$1*G5-Q5)^2</f>
        <v>2.3008101809610035E-6</v>
      </c>
      <c r="AF5">
        <f t="shared" ref="AF5:AF7" si="10">($B$1*H5-R5)^2</f>
        <v>3.9444943737885704E-7</v>
      </c>
      <c r="AG5">
        <f t="shared" ref="AG5:AG7" si="11">($B$1*I5-S5)^2</f>
        <v>2.6382172799982367E-7</v>
      </c>
    </row>
    <row r="6" spans="1:33">
      <c r="B6" s="12" t="s">
        <v>11</v>
      </c>
      <c r="C6">
        <v>2.5084031377551747E-3</v>
      </c>
      <c r="D6">
        <v>4.911872082835474E-3</v>
      </c>
      <c r="E6">
        <v>3.1789930014925858E-3</v>
      </c>
      <c r="F6">
        <v>3.3430634363270481E-3</v>
      </c>
      <c r="G6">
        <v>4.5061010317924786E-3</v>
      </c>
      <c r="H6">
        <v>4.5171145182127783E-3</v>
      </c>
      <c r="I6">
        <v>3.7327218702925733E-3</v>
      </c>
      <c r="L6" s="12" t="s">
        <v>11</v>
      </c>
      <c r="M6">
        <f>$V$6*(1-EXP(-$W$6*M3))</f>
        <v>4.0942556726361557E-3</v>
      </c>
      <c r="N6">
        <f t="shared" ref="N6:S6" si="12">$V$6*(1-EXP(-$W$6*N3))</f>
        <v>5.2089612958664743E-3</v>
      </c>
      <c r="O6">
        <f t="shared" si="12"/>
        <v>5.5124520218526327E-3</v>
      </c>
      <c r="P6">
        <f t="shared" si="12"/>
        <v>5.5950806718209432E-3</v>
      </c>
      <c r="Q6">
        <f t="shared" si="12"/>
        <v>5.6175772201863018E-3</v>
      </c>
      <c r="R6">
        <f t="shared" si="12"/>
        <v>5.6237021500810669E-3</v>
      </c>
      <c r="S6">
        <f t="shared" si="12"/>
        <v>5.6253697288405503E-3</v>
      </c>
      <c r="U6">
        <f t="shared" si="3"/>
        <v>6.1526615392383524E-6</v>
      </c>
      <c r="V6">
        <v>5.6259936013681316E-3</v>
      </c>
      <c r="W6">
        <v>5.203978323383474</v>
      </c>
      <c r="X6">
        <f t="shared" si="4"/>
        <v>2.9277548749013883E-2</v>
      </c>
      <c r="Z6" s="12" t="s">
        <v>11</v>
      </c>
      <c r="AA6">
        <f t="shared" si="5"/>
        <v>3.5787126609161037E-7</v>
      </c>
      <c r="AB6">
        <f t="shared" si="6"/>
        <v>2.6792892289878473E-6</v>
      </c>
      <c r="AC6">
        <f t="shared" si="7"/>
        <v>1.1702907098401943E-6</v>
      </c>
      <c r="AD6">
        <f t="shared" si="8"/>
        <v>8.7564454926531429E-7</v>
      </c>
      <c r="AE6">
        <f t="shared" si="9"/>
        <v>4.3917521782716966E-7</v>
      </c>
      <c r="AF6">
        <f t="shared" si="10"/>
        <v>4.5148702278442141E-7</v>
      </c>
      <c r="AG6">
        <f t="shared" si="11"/>
        <v>1.789035444417949E-7</v>
      </c>
    </row>
    <row r="7" spans="1:33">
      <c r="B7" s="12" t="s">
        <v>13</v>
      </c>
      <c r="C7">
        <v>2.723420393306543E-3</v>
      </c>
      <c r="D7">
        <v>5.6422330172935719E-3</v>
      </c>
      <c r="E7">
        <v>4.7679446194864314E-3</v>
      </c>
      <c r="F7">
        <v>4.5925554305187299E-3</v>
      </c>
      <c r="G7">
        <v>6.4343488580247549E-3</v>
      </c>
      <c r="H7">
        <v>6.3220110022301447E-3</v>
      </c>
      <c r="I7">
        <v>5.9988401347672695E-3</v>
      </c>
      <c r="L7" s="12" t="s">
        <v>13</v>
      </c>
      <c r="M7">
        <f>$V$7*(1-EXP(-$W$7*M3))</f>
        <v>4.2751091738766293E-3</v>
      </c>
      <c r="N7">
        <f t="shared" ref="N7:S7" si="13">$V$7*(1-EXP(-$W$7*N3))</f>
        <v>6.3821694360901701E-3</v>
      </c>
      <c r="O7">
        <f t="shared" si="13"/>
        <v>7.420669920645869E-3</v>
      </c>
      <c r="P7">
        <f t="shared" si="13"/>
        <v>7.9325125460150362E-3</v>
      </c>
      <c r="Q7">
        <f t="shared" si="13"/>
        <v>8.1847828887264152E-3</v>
      </c>
      <c r="R7">
        <f t="shared" si="13"/>
        <v>8.3091186174395464E-3</v>
      </c>
      <c r="S7">
        <f t="shared" si="13"/>
        <v>8.3703995958869896E-3</v>
      </c>
      <c r="U7">
        <f t="shared" si="3"/>
        <v>6.2375775380342767E-6</v>
      </c>
      <c r="V7">
        <v>8.4299566998902956E-3</v>
      </c>
      <c r="W7">
        <v>2.8300636177714558</v>
      </c>
      <c r="X7">
        <f t="shared" si="4"/>
        <v>2.3857313755748254E-2</v>
      </c>
      <c r="Z7" s="12" t="s">
        <v>13</v>
      </c>
      <c r="AA7">
        <f t="shared" si="5"/>
        <v>2.2982561472673107E-7</v>
      </c>
      <c r="AB7">
        <f t="shared" si="6"/>
        <v>2.1950495488476453E-6</v>
      </c>
      <c r="AC7">
        <f t="shared" si="7"/>
        <v>6.0132415845981759E-7</v>
      </c>
      <c r="AD7">
        <f t="shared" si="8"/>
        <v>2.3462226082128419E-6</v>
      </c>
      <c r="AE7">
        <f t="shared" si="9"/>
        <v>6.1301181633783843E-7</v>
      </c>
      <c r="AF7">
        <f t="shared" si="10"/>
        <v>2.5205073079914757E-7</v>
      </c>
      <c r="AG7">
        <f t="shared" si="11"/>
        <v>9.3060650253327294E-11</v>
      </c>
    </row>
    <row r="9" spans="1:33">
      <c r="B9" t="s">
        <v>21</v>
      </c>
      <c r="L9" t="s">
        <v>32</v>
      </c>
    </row>
    <row r="10" spans="1:33">
      <c r="B10" t="s">
        <v>4</v>
      </c>
      <c r="C10">
        <v>0.25</v>
      </c>
      <c r="D10">
        <v>0.5</v>
      </c>
      <c r="E10">
        <v>0.75</v>
      </c>
      <c r="F10">
        <v>1</v>
      </c>
      <c r="G10">
        <v>1.25</v>
      </c>
      <c r="H10">
        <v>1.5</v>
      </c>
      <c r="I10">
        <v>1.75</v>
      </c>
      <c r="L10" t="s">
        <v>4</v>
      </c>
      <c r="M10">
        <v>0.25</v>
      </c>
      <c r="N10">
        <v>0.5</v>
      </c>
      <c r="O10">
        <v>0.75</v>
      </c>
      <c r="P10">
        <v>1</v>
      </c>
      <c r="Q10">
        <v>1.25</v>
      </c>
      <c r="R10">
        <v>1.5</v>
      </c>
      <c r="S10">
        <v>1.75</v>
      </c>
      <c r="U10" t="s">
        <v>33</v>
      </c>
      <c r="V10" t="s">
        <v>34</v>
      </c>
      <c r="W10" t="s">
        <v>35</v>
      </c>
      <c r="X10" t="s">
        <v>36</v>
      </c>
      <c r="Z10" t="s">
        <v>4</v>
      </c>
      <c r="AA10">
        <v>0.25</v>
      </c>
      <c r="AB10">
        <v>0.5</v>
      </c>
      <c r="AC10">
        <v>0.75</v>
      </c>
      <c r="AD10">
        <v>1</v>
      </c>
      <c r="AE10">
        <v>1.25</v>
      </c>
      <c r="AF10">
        <v>1.5</v>
      </c>
      <c r="AG10">
        <v>1.75</v>
      </c>
    </row>
    <row r="11" spans="1:33">
      <c r="B11" s="12" t="s">
        <v>9</v>
      </c>
      <c r="C11">
        <v>4.4076493310909121E-3</v>
      </c>
      <c r="D11">
        <v>6.7292873665737926E-3</v>
      </c>
      <c r="E11">
        <v>5.9903559254787303E-3</v>
      </c>
      <c r="F11">
        <v>6.9492386755881201E-3</v>
      </c>
      <c r="G11">
        <v>7.2554468087923252E-3</v>
      </c>
      <c r="H11">
        <v>7.5803738527302914E-3</v>
      </c>
      <c r="I11">
        <v>5.830539400645914E-3</v>
      </c>
      <c r="L11" s="12" t="s">
        <v>9</v>
      </c>
      <c r="M11">
        <f>$V$11*(1-EXP(-$W$11*M10))</f>
        <v>6.462325891948918E-3</v>
      </c>
      <c r="N11">
        <f t="shared" ref="N11:S11" si="14">$V$11*(1-EXP(-$W$11*N10))</f>
        <v>8.5620010979945184E-3</v>
      </c>
      <c r="O11">
        <f t="shared" si="14"/>
        <v>9.2442068617699311E-3</v>
      </c>
      <c r="P11">
        <f t="shared" si="14"/>
        <v>9.4658624315401285E-3</v>
      </c>
      <c r="Q11">
        <f t="shared" si="14"/>
        <v>9.5378805736007471E-3</v>
      </c>
      <c r="R11">
        <f t="shared" si="14"/>
        <v>9.5612799981730275E-3</v>
      </c>
      <c r="S11">
        <f t="shared" si="14"/>
        <v>9.5688827084713969E-3</v>
      </c>
      <c r="U11">
        <f>SUM(AA11:AG11)</f>
        <v>5.0373206257562435E-6</v>
      </c>
      <c r="V11">
        <v>9.572541773443943E-3</v>
      </c>
      <c r="W11">
        <v>4.4968265168289339</v>
      </c>
      <c r="X11">
        <f>V11*W11</f>
        <v>4.3046059680275389E-2</v>
      </c>
      <c r="Z11" s="12" t="s">
        <v>9</v>
      </c>
      <c r="AA11">
        <f>($B$1*C11-M11)^2</f>
        <v>1.0192734484653775E-7</v>
      </c>
      <c r="AB11">
        <f t="shared" ref="AB11:AB14" si="15">($B$1*D11-N11)^2</f>
        <v>6.6715672735186181E-7</v>
      </c>
      <c r="AC11">
        <f t="shared" ref="AC11:AC14" si="16">($B$1*E11-O11)^2</f>
        <v>8.0152402701555977E-7</v>
      </c>
      <c r="AD11">
        <f t="shared" ref="AD11:AD14" si="17">($B$1*F11-P11)^2</f>
        <v>4.8174823658852739E-8</v>
      </c>
      <c r="AE11">
        <f t="shared" ref="AE11:AE14" si="18">($B$1*G11-Q11)^2</f>
        <v>3.2975205337308226E-7</v>
      </c>
      <c r="AF11">
        <f t="shared" ref="AF11:AF14" si="19">($B$1*H11-R11)^2</f>
        <v>1.0074156597461791E-6</v>
      </c>
      <c r="AG11">
        <f t="shared" ref="AG11:AG14" si="20">($B$1*I11-S11)^2</f>
        <v>2.0813699897641698E-6</v>
      </c>
    </row>
    <row r="12" spans="1:33">
      <c r="B12" s="12" t="s">
        <v>10</v>
      </c>
      <c r="C12">
        <v>2.8769784871838823E-3</v>
      </c>
      <c r="D12">
        <v>5.6306216516128563E-3</v>
      </c>
      <c r="E12">
        <v>3.7484117289839219E-3</v>
      </c>
      <c r="F12">
        <v>4.1673246207677324E-3</v>
      </c>
      <c r="G12">
        <v>4.1944170381826131E-3</v>
      </c>
      <c r="H12">
        <v>3.5928445580341406E-3</v>
      </c>
      <c r="I12">
        <v>3.9954995561192414E-3</v>
      </c>
      <c r="L12" s="12" t="s">
        <v>10</v>
      </c>
      <c r="M12">
        <f>$V$12*(1-EXP(-$W$12*M10))</f>
        <v>4.7598481713053593E-3</v>
      </c>
      <c r="N12">
        <f t="shared" ref="N12:S12" si="21">$V$12*(1-EXP(-$W$12*N10))</f>
        <v>5.6189184417043819E-3</v>
      </c>
      <c r="O12">
        <f t="shared" si="21"/>
        <v>5.773965767359111E-3</v>
      </c>
      <c r="P12">
        <f t="shared" si="21"/>
        <v>5.8019491280002821E-3</v>
      </c>
      <c r="Q12">
        <f t="shared" si="21"/>
        <v>5.806999640606463E-3</v>
      </c>
      <c r="R12">
        <f t="shared" si="21"/>
        <v>5.8079111707801355E-3</v>
      </c>
      <c r="S12">
        <f t="shared" si="21"/>
        <v>5.808075686211004E-3</v>
      </c>
      <c r="U12">
        <f t="shared" ref="U12:U14" si="22">SUM(AA12:AG12)</f>
        <v>6.5312969917918346E-6</v>
      </c>
      <c r="V12">
        <v>5.8081119175267242E-3</v>
      </c>
      <c r="W12">
        <v>6.8484813056219105</v>
      </c>
      <c r="X12">
        <f t="shared" ref="X12:X14" si="23">V12*W12</f>
        <v>3.9776745888141597E-2</v>
      </c>
      <c r="Z12" s="12" t="s">
        <v>10</v>
      </c>
      <c r="AA12">
        <f t="shared" ref="AA12:AA14" si="24">($B$1*C12-M12)^2</f>
        <v>5.626831000428978E-7</v>
      </c>
      <c r="AB12">
        <f t="shared" si="15"/>
        <v>4.9668267429560142E-6</v>
      </c>
      <c r="AC12">
        <f t="shared" si="16"/>
        <v>3.0216849506190408E-7</v>
      </c>
      <c r="AD12">
        <f t="shared" si="17"/>
        <v>3.805422115842728E-11</v>
      </c>
      <c r="AE12">
        <f t="shared" si="18"/>
        <v>1.5114805745468179E-9</v>
      </c>
      <c r="AF12">
        <f t="shared" si="19"/>
        <v>6.4073990878360679E-7</v>
      </c>
      <c r="AG12">
        <f t="shared" si="20"/>
        <v>5.7329210151706298E-8</v>
      </c>
    </row>
    <row r="13" spans="1:33">
      <c r="B13" s="12" t="s">
        <v>11</v>
      </c>
      <c r="C13">
        <v>5.1884288456660278E-3</v>
      </c>
      <c r="D13">
        <v>7.2747200313877719E-3</v>
      </c>
      <c r="E13">
        <v>5.9137074238244623E-3</v>
      </c>
      <c r="F13">
        <v>6.5857500412852604E-3</v>
      </c>
      <c r="G13">
        <v>6.3217829004792048E-3</v>
      </c>
      <c r="H13">
        <v>5.3033384337333803E-3</v>
      </c>
      <c r="I13">
        <v>5.4879609140782038E-3</v>
      </c>
      <c r="L13" s="12" t="s">
        <v>11</v>
      </c>
      <c r="M13">
        <f>$V$13*(1-EXP(-$W$13*M10))</f>
        <v>7.5984236008246782E-3</v>
      </c>
      <c r="N13">
        <f t="shared" ref="N13:S13" si="25">$V$13*(1-EXP(-$W$13*N10))</f>
        <v>8.4279563869874442E-3</v>
      </c>
      <c r="O13">
        <f t="shared" si="25"/>
        <v>8.5185178875655729E-3</v>
      </c>
      <c r="P13">
        <f t="shared" si="25"/>
        <v>8.5284046401132348E-3</v>
      </c>
      <c r="Q13">
        <f t="shared" si="25"/>
        <v>8.5294839936499427E-3</v>
      </c>
      <c r="R13">
        <f t="shared" si="25"/>
        <v>8.5296018285053801E-3</v>
      </c>
      <c r="S13">
        <f t="shared" si="25"/>
        <v>8.5296146927363158E-3</v>
      </c>
      <c r="U13">
        <f t="shared" si="22"/>
        <v>5.7123751288773992E-6</v>
      </c>
      <c r="V13">
        <v>8.529616269257731E-3</v>
      </c>
      <c r="W13">
        <v>8.8593337990196499</v>
      </c>
      <c r="X13">
        <f t="shared" si="23"/>
        <v>7.5566717706902903E-2</v>
      </c>
      <c r="Z13" s="12" t="s">
        <v>11</v>
      </c>
      <c r="AA13">
        <f t="shared" si="24"/>
        <v>1.3480931889674816E-7</v>
      </c>
      <c r="AB13">
        <f t="shared" si="15"/>
        <v>2.9276107773914082E-6</v>
      </c>
      <c r="AC13">
        <f t="shared" si="16"/>
        <v>7.6406329383444991E-8</v>
      </c>
      <c r="AD13">
        <f t="shared" si="17"/>
        <v>4.2294349695775686E-7</v>
      </c>
      <c r="AE13">
        <f t="shared" si="18"/>
        <v>7.9165280929203062E-8</v>
      </c>
      <c r="AF13">
        <f t="shared" si="19"/>
        <v>1.2954750586191191E-6</v>
      </c>
      <c r="AG13">
        <f t="shared" si="20"/>
        <v>7.7596486669971951E-7</v>
      </c>
    </row>
    <row r="14" spans="1:33">
      <c r="B14" s="12" t="s">
        <v>13</v>
      </c>
      <c r="C14">
        <v>4.9894969159442939E-3</v>
      </c>
      <c r="D14">
        <v>7.8440955544474694E-3</v>
      </c>
      <c r="E14">
        <v>7.3940647314769924E-3</v>
      </c>
      <c r="F14">
        <v>7.7282990500310801E-3</v>
      </c>
      <c r="G14">
        <v>7.5118175429091461E-3</v>
      </c>
      <c r="H14">
        <v>7.2755045424513515E-3</v>
      </c>
      <c r="I14">
        <v>7.5207914303500592E-3</v>
      </c>
      <c r="L14" s="12" t="s">
        <v>13</v>
      </c>
      <c r="M14">
        <f>$V$14*(1-EXP(-$W$14*M10))</f>
        <v>7.6076601738473588E-3</v>
      </c>
      <c r="N14">
        <f t="shared" ref="N14:S14" si="26">$V$14*(1-EXP(-$W$14*N10))</f>
        <v>9.766668063121299E-3</v>
      </c>
      <c r="O14">
        <f t="shared" si="26"/>
        <v>1.0379381428259662E-2</v>
      </c>
      <c r="P14">
        <f t="shared" si="26"/>
        <v>1.0553265771009993E-2</v>
      </c>
      <c r="Q14">
        <f t="shared" si="26"/>
        <v>1.0602613094528692E-2</v>
      </c>
      <c r="R14">
        <f t="shared" si="26"/>
        <v>1.0616617566121374E-2</v>
      </c>
      <c r="S14">
        <f t="shared" si="26"/>
        <v>1.0620591950355526E-2</v>
      </c>
      <c r="U14">
        <f t="shared" si="22"/>
        <v>2.1035313984855727E-6</v>
      </c>
      <c r="V14">
        <v>1.062216678509784E-2</v>
      </c>
      <c r="W14">
        <v>5.0380274065460746</v>
      </c>
      <c r="X14">
        <f t="shared" si="23"/>
        <v>5.3514767380226327E-2</v>
      </c>
      <c r="Z14" s="12" t="s">
        <v>13</v>
      </c>
      <c r="AA14">
        <f t="shared" si="24"/>
        <v>4.2726813193639681E-7</v>
      </c>
      <c r="AB14">
        <f t="shared" si="15"/>
        <v>1.3592512130089724E-6</v>
      </c>
      <c r="AC14">
        <f t="shared" si="16"/>
        <v>5.485584131766548E-9</v>
      </c>
      <c r="AD14">
        <f t="shared" si="17"/>
        <v>4.7472884370182958E-8</v>
      </c>
      <c r="AE14">
        <f t="shared" si="18"/>
        <v>1.7737173160972306E-8</v>
      </c>
      <c r="AF14">
        <f t="shared" si="19"/>
        <v>2.2709184770179764E-7</v>
      </c>
      <c r="AG14">
        <f t="shared" si="20"/>
        <v>1.9224564175484125E-8</v>
      </c>
    </row>
    <row r="16" spans="1:33">
      <c r="B16" s="13" t="s">
        <v>22</v>
      </c>
      <c r="L16" t="s">
        <v>32</v>
      </c>
    </row>
    <row r="17" spans="2:33">
      <c r="B17" t="s">
        <v>4</v>
      </c>
      <c r="C17">
        <v>0.25</v>
      </c>
      <c r="D17">
        <v>0.5</v>
      </c>
      <c r="E17">
        <v>0.75</v>
      </c>
      <c r="F17">
        <v>1</v>
      </c>
      <c r="G17">
        <v>1.25</v>
      </c>
      <c r="H17">
        <v>1.5</v>
      </c>
      <c r="I17">
        <v>1.75</v>
      </c>
      <c r="L17" t="s">
        <v>4</v>
      </c>
      <c r="M17">
        <v>0.25</v>
      </c>
      <c r="N17">
        <v>0.5</v>
      </c>
      <c r="O17">
        <v>0.75</v>
      </c>
      <c r="P17">
        <v>1</v>
      </c>
      <c r="Q17">
        <v>1.25</v>
      </c>
      <c r="R17">
        <v>1.5</v>
      </c>
      <c r="S17">
        <v>1.75</v>
      </c>
      <c r="U17" t="s">
        <v>33</v>
      </c>
      <c r="V17" t="s">
        <v>34</v>
      </c>
      <c r="W17" t="s">
        <v>35</v>
      </c>
      <c r="X17" t="s">
        <v>36</v>
      </c>
      <c r="Z17" t="s">
        <v>4</v>
      </c>
      <c r="AA17">
        <v>0.25</v>
      </c>
      <c r="AB17">
        <v>0.5</v>
      </c>
      <c r="AC17">
        <v>0.75</v>
      </c>
      <c r="AD17">
        <v>1</v>
      </c>
      <c r="AE17">
        <v>1.25</v>
      </c>
      <c r="AF17">
        <v>1.5</v>
      </c>
      <c r="AG17">
        <v>1.75</v>
      </c>
    </row>
    <row r="18" spans="2:33">
      <c r="B18" s="12" t="s">
        <v>9</v>
      </c>
      <c r="C18">
        <v>1.1773277311823193E-2</v>
      </c>
      <c r="D18">
        <v>1.2828151015153817E-2</v>
      </c>
      <c r="E18">
        <v>1.5423612070391035E-2</v>
      </c>
      <c r="F18">
        <v>1.5366624594824933E-2</v>
      </c>
      <c r="G18">
        <v>1.6855295470709339E-2</v>
      </c>
      <c r="H18">
        <v>1.5836600062476315E-2</v>
      </c>
      <c r="I18">
        <v>1.7475445715433486E-2</v>
      </c>
      <c r="L18" s="12" t="s">
        <v>9</v>
      </c>
      <c r="M18">
        <f>$V$18*(1-EXP(-$W$18*M17))</f>
        <v>1.4779013148830931E-2</v>
      </c>
      <c r="N18">
        <f t="shared" ref="N18:S18" si="27">$V$18*(1-EXP(-$W$18*N17))</f>
        <v>1.9943084748994803E-2</v>
      </c>
      <c r="O18">
        <f t="shared" si="27"/>
        <v>2.1747510743008389E-2</v>
      </c>
      <c r="P18">
        <f t="shared" si="27"/>
        <v>2.2378011909523699E-2</v>
      </c>
      <c r="Q18">
        <f t="shared" si="27"/>
        <v>2.2598321150410293E-2</v>
      </c>
      <c r="R18">
        <f t="shared" si="27"/>
        <v>2.2675301438786724E-2</v>
      </c>
      <c r="S18">
        <f t="shared" si="27"/>
        <v>2.2702199832947002E-2</v>
      </c>
      <c r="U18">
        <f>SUM(AA18:AG18)</f>
        <v>1.1800828201220273E-5</v>
      </c>
      <c r="V18">
        <v>2.2716646642911474E-2</v>
      </c>
      <c r="W18">
        <v>4.2059312231528105</v>
      </c>
      <c r="X18">
        <f>V18*W18</f>
        <v>9.5544653400750842E-2</v>
      </c>
      <c r="Z18" s="12" t="s">
        <v>9</v>
      </c>
      <c r="AA18">
        <f>($B$1*C18-M18)^2</f>
        <v>2.6560385099435002E-6</v>
      </c>
      <c r="AB18">
        <f t="shared" ref="AB18:AB21" si="28">($B$1*D18-N18)^2</f>
        <v>4.2606270024799905E-6</v>
      </c>
      <c r="AC18">
        <f t="shared" ref="AC18:AC21" si="29">($B$1*E18-O18)^2</f>
        <v>6.3095059658521926E-8</v>
      </c>
      <c r="AD18">
        <f t="shared" ref="AD18:AD21" si="30">($B$1*F18-P18)^2</f>
        <v>9.2373919741140976E-7</v>
      </c>
      <c r="AE18">
        <f t="shared" ref="AE18:AE21" si="31">($B$1*G18-Q18)^2</f>
        <v>7.9812756364500835E-7</v>
      </c>
      <c r="AF18">
        <f t="shared" ref="AF18:AF21" si="32">($B$1*H18-R18)^2</f>
        <v>3.6407342854461185E-7</v>
      </c>
      <c r="AG18">
        <f t="shared" ref="AG18:AG21" si="33">($B$1*I18-S18)^2</f>
        <v>2.7351274395372306E-6</v>
      </c>
    </row>
    <row r="19" spans="2:33">
      <c r="B19" s="12" t="s">
        <v>10</v>
      </c>
      <c r="C19">
        <v>7.4842731466742514E-3</v>
      </c>
      <c r="D19">
        <v>9.7213856766658596E-3</v>
      </c>
      <c r="E19">
        <v>9.9605512573066567E-3</v>
      </c>
      <c r="F19">
        <v>1.0847160726072254E-2</v>
      </c>
      <c r="G19">
        <v>1.1837878249875819E-2</v>
      </c>
      <c r="H19">
        <v>1.1181328753889124E-2</v>
      </c>
      <c r="I19">
        <v>1.1441959560466586E-2</v>
      </c>
      <c r="L19" s="12" t="s">
        <v>10</v>
      </c>
      <c r="M19">
        <f>$V$19*(1-EXP(-$W$19*M17))</f>
        <v>9.9824007575736416E-3</v>
      </c>
      <c r="N19">
        <f t="shared" ref="N19:S19" si="34">$V$19*(1-EXP(-$W$19*N17))</f>
        <v>1.3617011650609549E-2</v>
      </c>
      <c r="O19">
        <f t="shared" si="34"/>
        <v>1.494038031357898E-2</v>
      </c>
      <c r="P19">
        <f t="shared" si="34"/>
        <v>1.5422221333063374E-2</v>
      </c>
      <c r="Q19">
        <f t="shared" si="34"/>
        <v>1.5597660554615441E-2</v>
      </c>
      <c r="R19">
        <f t="shared" si="34"/>
        <v>1.566153830518913E-2</v>
      </c>
      <c r="S19">
        <f t="shared" si="34"/>
        <v>1.5684796314329025E-2</v>
      </c>
      <c r="U19">
        <f t="shared" ref="U19:U21" si="35">SUM(AA19:AG19)</f>
        <v>2.3048147577318437E-6</v>
      </c>
      <c r="V19">
        <v>1.5698113360919124E-2</v>
      </c>
      <c r="W19">
        <v>4.0412862302653743</v>
      </c>
      <c r="X19">
        <f t="shared" ref="X19:X21" si="36">V19*W19</f>
        <v>6.3440569366627356E-2</v>
      </c>
      <c r="Z19" s="12" t="s">
        <v>10</v>
      </c>
      <c r="AA19">
        <f t="shared" ref="AA19:AA21" si="37">($B$1*C19-M19)^2</f>
        <v>2.0127960428978173E-7</v>
      </c>
      <c r="AB19">
        <f t="shared" si="28"/>
        <v>4.6297228008338627E-9</v>
      </c>
      <c r="AC19">
        <f t="shared" si="29"/>
        <v>1.1195309790826622E-6</v>
      </c>
      <c r="AD19">
        <f t="shared" si="30"/>
        <v>9.2554243832947879E-8</v>
      </c>
      <c r="AE19">
        <f t="shared" si="31"/>
        <v>8.1202529715577432E-7</v>
      </c>
      <c r="AF19">
        <f t="shared" si="32"/>
        <v>6.0535947288664426E-9</v>
      </c>
      <c r="AG19">
        <f t="shared" si="33"/>
        <v>6.8741315840976871E-8</v>
      </c>
    </row>
    <row r="20" spans="2:33">
      <c r="B20" s="12" t="s">
        <v>11</v>
      </c>
      <c r="C20">
        <v>7.2210137059103841E-3</v>
      </c>
      <c r="D20">
        <v>1.0646479750411003E-2</v>
      </c>
      <c r="E20">
        <v>9.8169461519956383E-3</v>
      </c>
      <c r="F20">
        <v>1.0938253022465337E-2</v>
      </c>
      <c r="G20">
        <v>1.1427444518560183E-2</v>
      </c>
      <c r="H20">
        <v>1.0898643349142241E-2</v>
      </c>
      <c r="I20">
        <v>9.930365157060141E-3</v>
      </c>
      <c r="L20" s="12" t="s">
        <v>11</v>
      </c>
      <c r="M20">
        <f>$V$20*(1-EXP(-$W$20*M17))</f>
        <v>1.0556741408542051E-2</v>
      </c>
      <c r="N20">
        <f t="shared" ref="N20:S20" si="38">$V$20*(1-EXP(-$W$20*N17))</f>
        <v>1.3699601383111078E-2</v>
      </c>
      <c r="O20">
        <f t="shared" si="38"/>
        <v>1.4635265944502675E-2</v>
      </c>
      <c r="P20">
        <f t="shared" si="38"/>
        <v>1.4913823748072713E-2</v>
      </c>
      <c r="Q20">
        <f t="shared" si="38"/>
        <v>1.4996753521339275E-2</v>
      </c>
      <c r="R20">
        <f t="shared" si="38"/>
        <v>1.5021442642253868E-2</v>
      </c>
      <c r="S20">
        <f t="shared" si="38"/>
        <v>1.5028792869651404E-2</v>
      </c>
      <c r="U20">
        <f t="shared" si="35"/>
        <v>4.8632694997977518E-6</v>
      </c>
      <c r="V20">
        <v>1.5031908745687111E-2</v>
      </c>
      <c r="W20">
        <v>4.8465257864780789</v>
      </c>
      <c r="X20">
        <f t="shared" si="36"/>
        <v>7.2852533355957941E-2</v>
      </c>
      <c r="Z20" s="12" t="s">
        <v>11</v>
      </c>
      <c r="AA20">
        <f t="shared" si="37"/>
        <v>2.4266540812894087E-7</v>
      </c>
      <c r="AB20">
        <f t="shared" si="28"/>
        <v>1.2966329543733832E-6</v>
      </c>
      <c r="AC20">
        <f t="shared" si="29"/>
        <v>9.0842063327606916E-7</v>
      </c>
      <c r="AD20">
        <f t="shared" si="30"/>
        <v>1.0964588457972089E-7</v>
      </c>
      <c r="AE20">
        <f t="shared" si="31"/>
        <v>8.6489706288557359E-7</v>
      </c>
      <c r="AF20">
        <f t="shared" si="32"/>
        <v>2.8326298964177257E-8</v>
      </c>
      <c r="AG20">
        <f t="shared" si="33"/>
        <v>1.412681257589887E-6</v>
      </c>
    </row>
    <row r="21" spans="2:33">
      <c r="B21" s="12" t="s">
        <v>13</v>
      </c>
      <c r="C21">
        <v>7.7860040099710015E-3</v>
      </c>
      <c r="D21">
        <v>1.198014546178784E-2</v>
      </c>
      <c r="E21">
        <v>1.2344289378834073E-2</v>
      </c>
      <c r="F21">
        <v>1.3597324756333932E-2</v>
      </c>
      <c r="G21">
        <v>1.4168558069158833E-2</v>
      </c>
      <c r="H21">
        <v>1.3981351687780549E-2</v>
      </c>
      <c r="I21">
        <v>1.3596083358869474E-2</v>
      </c>
      <c r="L21" s="12" t="s">
        <v>13</v>
      </c>
      <c r="M21">
        <f>$V$21*(1-EXP(-$W$21*M17))</f>
        <v>1.1185330503398297E-2</v>
      </c>
      <c r="N21">
        <f t="shared" ref="N21:S21" si="39">$V$21*(1-EXP(-$W$21*N17))</f>
        <v>1.5947408256331987E-2</v>
      </c>
      <c r="O21">
        <f t="shared" si="39"/>
        <v>1.797483020136045E-2</v>
      </c>
      <c r="P21">
        <f t="shared" si="39"/>
        <v>1.8837991190416278E-2</v>
      </c>
      <c r="Q21">
        <f t="shared" si="39"/>
        <v>1.9205476061957105E-2</v>
      </c>
      <c r="R21">
        <f t="shared" si="39"/>
        <v>1.9361930225807924E-2</v>
      </c>
      <c r="S21">
        <f t="shared" si="39"/>
        <v>1.9428539513106271E-2</v>
      </c>
      <c r="U21">
        <f t="shared" si="35"/>
        <v>1.8179701285431629E-6</v>
      </c>
      <c r="V21">
        <v>1.947792237526428E-2</v>
      </c>
      <c r="W21">
        <v>3.4156762703637096</v>
      </c>
      <c r="X21">
        <f t="shared" si="36"/>
        <v>6.6530277253176548E-2</v>
      </c>
      <c r="Z21" s="12" t="s">
        <v>13</v>
      </c>
      <c r="AA21">
        <f t="shared" si="37"/>
        <v>1.1139371524897842E-7</v>
      </c>
      <c r="AB21">
        <f t="shared" si="28"/>
        <v>5.6198800060924937E-7</v>
      </c>
      <c r="AC21">
        <f t="shared" si="29"/>
        <v>5.9327844028374368E-7</v>
      </c>
      <c r="AD21">
        <f t="shared" si="30"/>
        <v>1.2765402273687891E-8</v>
      </c>
      <c r="AE21">
        <f t="shared" si="31"/>
        <v>2.9337735415045326E-7</v>
      </c>
      <c r="AF21">
        <f t="shared" si="32"/>
        <v>1.5444081033778974E-8</v>
      </c>
      <c r="AG21">
        <f t="shared" si="33"/>
        <v>2.2972313494327104E-7</v>
      </c>
    </row>
    <row r="23" spans="2:33">
      <c r="B23" s="13" t="s">
        <v>23</v>
      </c>
      <c r="L23" t="s">
        <v>32</v>
      </c>
    </row>
    <row r="24" spans="2:33">
      <c r="B24" t="s">
        <v>4</v>
      </c>
      <c r="C24">
        <v>0.25</v>
      </c>
      <c r="D24">
        <v>0.5</v>
      </c>
      <c r="E24">
        <v>0.75</v>
      </c>
      <c r="F24">
        <v>1</v>
      </c>
      <c r="G24">
        <v>1.25</v>
      </c>
      <c r="H24">
        <v>1.5</v>
      </c>
      <c r="I24">
        <v>1.75</v>
      </c>
      <c r="L24" t="s">
        <v>4</v>
      </c>
      <c r="M24">
        <v>0.25</v>
      </c>
      <c r="N24">
        <v>0.5</v>
      </c>
      <c r="O24">
        <v>0.75</v>
      </c>
      <c r="P24">
        <v>1</v>
      </c>
      <c r="Q24">
        <v>1.25</v>
      </c>
      <c r="R24">
        <v>1.5</v>
      </c>
      <c r="S24">
        <v>1.75</v>
      </c>
      <c r="U24" t="s">
        <v>33</v>
      </c>
      <c r="V24" t="s">
        <v>34</v>
      </c>
      <c r="W24" t="s">
        <v>35</v>
      </c>
      <c r="X24" t="s">
        <v>36</v>
      </c>
      <c r="Z24" t="s">
        <v>4</v>
      </c>
      <c r="AA24">
        <v>0.25</v>
      </c>
      <c r="AB24">
        <v>0.5</v>
      </c>
      <c r="AC24">
        <v>0.75</v>
      </c>
      <c r="AD24">
        <v>1</v>
      </c>
      <c r="AE24">
        <v>1.25</v>
      </c>
      <c r="AF24">
        <v>1.5</v>
      </c>
      <c r="AG24">
        <v>1.75</v>
      </c>
    </row>
    <row r="25" spans="2:33">
      <c r="B25" s="12" t="s">
        <v>9</v>
      </c>
      <c r="C25">
        <v>7.7008547065480293E-3</v>
      </c>
      <c r="D25">
        <v>1.0196115415364878E-2</v>
      </c>
      <c r="E25">
        <v>9.1540824951644936E-3</v>
      </c>
      <c r="F25">
        <v>1.0911924734687885E-2</v>
      </c>
      <c r="G25">
        <v>1.1918849901507475E-2</v>
      </c>
      <c r="H25">
        <v>9.6276504518696248E-3</v>
      </c>
      <c r="I25">
        <v>1.1281193702419742E-2</v>
      </c>
      <c r="L25" s="12" t="s">
        <v>9</v>
      </c>
      <c r="M25">
        <f>$V$25*(1-EXP(-$W$25*M24))</f>
        <v>1.0638824044352622E-2</v>
      </c>
      <c r="N25">
        <f t="shared" ref="N25:S25" si="40">$V$25*(1-EXP(-$W$25*N24))</f>
        <v>1.3710716968627232E-2</v>
      </c>
      <c r="O25">
        <f t="shared" si="40"/>
        <v>1.4597706554963851E-2</v>
      </c>
      <c r="P25">
        <f t="shared" si="40"/>
        <v>1.4853819168802886E-2</v>
      </c>
      <c r="Q25">
        <f t="shared" si="40"/>
        <v>1.4927770060648609E-2</v>
      </c>
      <c r="R25">
        <f t="shared" si="40"/>
        <v>1.4949122911345042E-2</v>
      </c>
      <c r="S25">
        <f t="shared" si="40"/>
        <v>1.4955288411469304E-2</v>
      </c>
      <c r="U25">
        <f>SUM(AA25:AG25)</f>
        <v>9.5357757249135384E-6</v>
      </c>
      <c r="V25">
        <v>1.4957791375472252E-2</v>
      </c>
      <c r="W25">
        <v>4.9688639854382455</v>
      </c>
      <c r="X25">
        <f>V25*W25</f>
        <v>7.4323230867282875E-2</v>
      </c>
      <c r="Z25" s="12" t="s">
        <v>9</v>
      </c>
      <c r="AA25">
        <f>($B$1*C25-M25)^2</f>
        <v>8.8500118059289646E-9</v>
      </c>
      <c r="AB25">
        <f t="shared" ref="AB25:AB28" si="41">($B$1*D25-N25)^2</f>
        <v>2.4989686133642008E-7</v>
      </c>
      <c r="AC25">
        <f t="shared" ref="AC25:AC28" si="42">($B$1*E25-O25)^2</f>
        <v>3.3834049628989672E-6</v>
      </c>
      <c r="AD25">
        <f t="shared" ref="AD25:AD28" si="43">($B$1*F25-P25)^2</f>
        <v>1.2562650931882784E-7</v>
      </c>
      <c r="AE25">
        <f t="shared" ref="AE25:AE28" si="44">($B$1*G25-Q25)^2</f>
        <v>2.8354095310477862E-6</v>
      </c>
      <c r="AF25">
        <f t="shared" ref="AF25:AF28" si="45">($B$1*H25-R25)^2</f>
        <v>2.3433325832495027E-6</v>
      </c>
      <c r="AG25">
        <f t="shared" ref="AG25:AG28" si="46">($B$1*I25-S25)^2</f>
        <v>5.8925526525610555E-7</v>
      </c>
    </row>
    <row r="26" spans="2:33">
      <c r="B26" s="12" t="s">
        <v>10</v>
      </c>
      <c r="C26">
        <v>5.4725116509271969E-3</v>
      </c>
      <c r="D26">
        <v>9.9538173981383628E-3</v>
      </c>
      <c r="E26">
        <v>8.1622051500314444E-3</v>
      </c>
      <c r="F26">
        <v>8.0436561526221976E-3</v>
      </c>
      <c r="G26">
        <v>8.4129443028220594E-3</v>
      </c>
      <c r="H26">
        <v>5.4675243083083559E-3</v>
      </c>
      <c r="I26">
        <v>6.7690878037787519E-3</v>
      </c>
      <c r="L26" s="12" t="s">
        <v>10</v>
      </c>
      <c r="M26">
        <f>$V$26*(1-EXP(-$W$26*M24))</f>
        <v>8.8901852970687291E-3</v>
      </c>
      <c r="N26">
        <f t="shared" ref="N26:S26" si="47">$V$26*(1-EXP(-$W$26*N24))</f>
        <v>1.0425384383139877E-2</v>
      </c>
      <c r="O26">
        <f t="shared" si="47"/>
        <v>1.069048979490793E-2</v>
      </c>
      <c r="P26">
        <f t="shared" si="47"/>
        <v>1.0736269446541628E-2</v>
      </c>
      <c r="Q26">
        <f t="shared" si="47"/>
        <v>1.0744174892491317E-2</v>
      </c>
      <c r="R26">
        <f t="shared" si="47"/>
        <v>1.0745540042146968E-2</v>
      </c>
      <c r="S26">
        <f t="shared" si="47"/>
        <v>1.0745775782621848E-2</v>
      </c>
      <c r="U26">
        <f t="shared" ref="U26:U28" si="48">SUM(AA26:AG26)</f>
        <v>2.662571360653469E-5</v>
      </c>
      <c r="V26">
        <v>1.0745824988500853E-2</v>
      </c>
      <c r="W26">
        <v>7.0251512889122329</v>
      </c>
      <c r="X26">
        <f t="shared" ref="X26:X28" si="49">V26*W26</f>
        <v>7.5491046268392051E-2</v>
      </c>
      <c r="Z26" s="12" t="s">
        <v>10</v>
      </c>
      <c r="AA26">
        <f t="shared" ref="AA26:AA28" si="50">($B$1*C26-M26)^2</f>
        <v>1.5951471716311218E-6</v>
      </c>
      <c r="AB26">
        <f t="shared" si="41"/>
        <v>1.1885475865033712E-5</v>
      </c>
      <c r="AC26">
        <f t="shared" si="42"/>
        <v>4.6978122661470395E-7</v>
      </c>
      <c r="AD26">
        <f t="shared" si="43"/>
        <v>2.2505645059710811E-7</v>
      </c>
      <c r="AE26">
        <f t="shared" si="44"/>
        <v>9.6272012040341367E-7</v>
      </c>
      <c r="AF26">
        <f t="shared" si="45"/>
        <v>9.7674819866338133E-6</v>
      </c>
      <c r="AG26">
        <f t="shared" si="46"/>
        <v>1.7200507856208192E-6</v>
      </c>
    </row>
    <row r="27" spans="2:33">
      <c r="B27" s="12" t="s">
        <v>11</v>
      </c>
      <c r="C27">
        <v>1.0492855620828828E-2</v>
      </c>
      <c r="D27">
        <v>1.5614870356722875E-2</v>
      </c>
      <c r="E27">
        <v>1.5545732291155823E-2</v>
      </c>
      <c r="F27">
        <v>1.4479160760964763E-2</v>
      </c>
      <c r="G27">
        <v>1.3058977831134556E-2</v>
      </c>
      <c r="H27">
        <v>1.0665671268400402E-2</v>
      </c>
      <c r="I27">
        <v>1.2250883611100846E-2</v>
      </c>
      <c r="L27" s="12" t="s">
        <v>11</v>
      </c>
      <c r="M27">
        <f>$V$27*(1-EXP(-$W$27*M24))</f>
        <v>1.5905720361688941E-2</v>
      </c>
      <c r="N27">
        <f t="shared" ref="N27:S27" si="51">$V$27*(1-EXP(-$W$27*N24))</f>
        <v>1.8392546107618691E-2</v>
      </c>
      <c r="O27">
        <f t="shared" si="51"/>
        <v>1.8781356054605736E-2</v>
      </c>
      <c r="P27">
        <f t="shared" si="51"/>
        <v>1.8842145667679149E-2</v>
      </c>
      <c r="Q27">
        <f t="shared" si="51"/>
        <v>1.8851649995143636E-2</v>
      </c>
      <c r="R27">
        <f t="shared" si="51"/>
        <v>1.8853135976645823E-2</v>
      </c>
      <c r="S27">
        <f t="shared" si="51"/>
        <v>1.8853368306711586E-2</v>
      </c>
      <c r="U27">
        <f t="shared" si="48"/>
        <v>4.2608962972277083E-5</v>
      </c>
      <c r="V27">
        <v>1.8853411362746052E-2</v>
      </c>
      <c r="W27">
        <v>7.4226868772163082</v>
      </c>
      <c r="X27">
        <f t="shared" si="49"/>
        <v>0.13994296911301596</v>
      </c>
      <c r="Z27" s="12" t="s">
        <v>11</v>
      </c>
      <c r="AA27">
        <f t="shared" si="50"/>
        <v>1.642322583378899E-6</v>
      </c>
      <c r="AB27">
        <f t="shared" si="41"/>
        <v>1.1359187718226477E-5</v>
      </c>
      <c r="AC27">
        <f t="shared" si="42"/>
        <v>8.324204698238996E-6</v>
      </c>
      <c r="AD27">
        <f t="shared" si="43"/>
        <v>1.7898943446393543E-6</v>
      </c>
      <c r="AE27">
        <f t="shared" si="44"/>
        <v>4.2378020523915282E-7</v>
      </c>
      <c r="AF27">
        <f t="shared" si="45"/>
        <v>1.5904853175386394E-5</v>
      </c>
      <c r="AG27">
        <f t="shared" si="46"/>
        <v>3.164720247167814E-6</v>
      </c>
    </row>
    <row r="28" spans="2:33">
      <c r="B28" s="12" t="s">
        <v>13</v>
      </c>
      <c r="C28">
        <v>5.4211866583216434E-3</v>
      </c>
      <c r="D28">
        <v>8.9262655835992601E-3</v>
      </c>
      <c r="E28">
        <v>7.7455291539426331E-3</v>
      </c>
      <c r="F28">
        <v>6.4418712692488255E-3</v>
      </c>
      <c r="G28">
        <v>4.9909382688589831E-3</v>
      </c>
      <c r="H28">
        <v>2.5898145586806432E-3</v>
      </c>
      <c r="I28">
        <v>3.7342072219322215E-3</v>
      </c>
      <c r="L28" s="12" t="s">
        <v>13</v>
      </c>
      <c r="M28">
        <f>$V$28*(1-EXP(-$W$28*M24))</f>
        <v>7.773307127080735E-3</v>
      </c>
      <c r="N28">
        <f t="shared" ref="N28:S28" si="52">$V$28*(1-EXP(-$W$28*N24))</f>
        <v>7.9577947674170698E-3</v>
      </c>
      <c r="O28">
        <f t="shared" si="52"/>
        <v>7.9621733014027269E-3</v>
      </c>
      <c r="P28">
        <f t="shared" si="52"/>
        <v>7.962277219257758E-3</v>
      </c>
      <c r="Q28">
        <f t="shared" si="52"/>
        <v>7.96227968559024E-3</v>
      </c>
      <c r="R28">
        <f t="shared" si="52"/>
        <v>7.9622797441248963E-3</v>
      </c>
      <c r="S28">
        <f t="shared" si="52"/>
        <v>7.9622797455141271E-3</v>
      </c>
      <c r="U28">
        <f t="shared" si="48"/>
        <v>5.6767366427356001E-5</v>
      </c>
      <c r="V28">
        <v>7.9622797455479004E-3</v>
      </c>
      <c r="W28">
        <v>14.963474037196645</v>
      </c>
      <c r="X28">
        <f t="shared" si="49"/>
        <v>0.11914336624940272</v>
      </c>
      <c r="Z28" s="12" t="s">
        <v>13</v>
      </c>
      <c r="AA28">
        <f t="shared" si="50"/>
        <v>4.7369902869493292E-8</v>
      </c>
      <c r="AB28">
        <f t="shared" si="41"/>
        <v>2.0097230742629516E-5</v>
      </c>
      <c r="AC28">
        <f t="shared" si="42"/>
        <v>8.0258282747000661E-6</v>
      </c>
      <c r="AD28">
        <f t="shared" si="43"/>
        <v>1.0321352572238068E-6</v>
      </c>
      <c r="AE28">
        <f t="shared" si="44"/>
        <v>1.012575611939131E-6</v>
      </c>
      <c r="AF28">
        <f t="shared" si="45"/>
        <v>1.894671202195844E-5</v>
      </c>
      <c r="AG28">
        <f t="shared" si="46"/>
        <v>7.6055146160355482E-6</v>
      </c>
    </row>
    <row r="30" spans="2:33">
      <c r="B30" s="13" t="s">
        <v>29</v>
      </c>
      <c r="L30" t="s">
        <v>32</v>
      </c>
    </row>
    <row r="31" spans="2:33">
      <c r="B31" t="s">
        <v>4</v>
      </c>
      <c r="C31">
        <v>0.25</v>
      </c>
      <c r="D31">
        <v>0.5</v>
      </c>
      <c r="E31">
        <v>0.75</v>
      </c>
      <c r="F31">
        <v>1</v>
      </c>
      <c r="G31">
        <v>1.25</v>
      </c>
      <c r="H31">
        <v>1.5</v>
      </c>
      <c r="I31">
        <v>1.75</v>
      </c>
      <c r="L31" t="s">
        <v>4</v>
      </c>
      <c r="M31">
        <v>0.25</v>
      </c>
      <c r="N31">
        <v>0.5</v>
      </c>
      <c r="O31">
        <v>0.75</v>
      </c>
      <c r="P31">
        <v>1</v>
      </c>
      <c r="Q31">
        <v>1.25</v>
      </c>
      <c r="R31">
        <v>1.5</v>
      </c>
      <c r="S31">
        <v>1.75</v>
      </c>
      <c r="U31" t="s">
        <v>33</v>
      </c>
      <c r="V31" t="s">
        <v>34</v>
      </c>
      <c r="W31" t="s">
        <v>35</v>
      </c>
      <c r="X31" t="s">
        <v>36</v>
      </c>
      <c r="Z31" t="s">
        <v>4</v>
      </c>
      <c r="AA31">
        <v>0.25</v>
      </c>
      <c r="AB31">
        <v>0.5</v>
      </c>
      <c r="AC31">
        <v>0.75</v>
      </c>
      <c r="AD31">
        <v>1</v>
      </c>
      <c r="AE31">
        <v>1.25</v>
      </c>
      <c r="AF31">
        <v>1.5</v>
      </c>
      <c r="AG31">
        <v>1.75</v>
      </c>
    </row>
    <row r="32" spans="2:33">
      <c r="B32" s="12" t="s">
        <v>9</v>
      </c>
      <c r="C32">
        <v>9.3573522123965077E-3</v>
      </c>
      <c r="D32">
        <v>1.2669486780494846E-2</v>
      </c>
      <c r="E32">
        <v>1.8346684471915752E-2</v>
      </c>
      <c r="F32">
        <v>2.385341181523359E-2</v>
      </c>
      <c r="G32">
        <v>2.2662778805077971E-2</v>
      </c>
      <c r="H32">
        <v>2.6064684853935611E-2</v>
      </c>
      <c r="I32">
        <v>3.1391717197550399E-2</v>
      </c>
      <c r="L32" s="12" t="s">
        <v>9</v>
      </c>
      <c r="M32">
        <f>$V$32*(1-EXP(-$W$32*M31))</f>
        <v>1.0515638642368312E-2</v>
      </c>
      <c r="N32">
        <f t="shared" ref="N32:S32" si="53">$V$32*(1-EXP(-$W$32*N31))</f>
        <v>1.8871955267473432E-2</v>
      </c>
      <c r="O32">
        <f t="shared" si="53"/>
        <v>2.5512353431943042E-2</v>
      </c>
      <c r="P32">
        <f t="shared" si="53"/>
        <v>3.0789186486618807E-2</v>
      </c>
      <c r="Q32">
        <f t="shared" si="53"/>
        <v>3.4982454178894735E-2</v>
      </c>
      <c r="R32">
        <f t="shared" si="53"/>
        <v>3.8314660022228074E-2</v>
      </c>
      <c r="S32">
        <f t="shared" si="53"/>
        <v>4.0962617795779678E-2</v>
      </c>
      <c r="U32">
        <f>SUM(AA32:AG32)</f>
        <v>3.7155863641014883E-5</v>
      </c>
      <c r="V32">
        <v>5.1209896056643438E-2</v>
      </c>
      <c r="W32">
        <v>0.91938323481544004</v>
      </c>
      <c r="X32">
        <f>V32*W32</f>
        <v>4.7081519891119292E-2</v>
      </c>
      <c r="Z32" s="12" t="s">
        <v>9</v>
      </c>
      <c r="AA32">
        <f>($B$1*C32-M32)^2</f>
        <v>6.3805104397974176E-6</v>
      </c>
      <c r="AB32">
        <f t="shared" ref="AB32:AB35" si="54">($B$1*D32-N32)^2</f>
        <v>1.4741212986049954E-6</v>
      </c>
      <c r="AC32">
        <f t="shared" ref="AC32:AC35" si="55">($B$1*E32-O32)^2</f>
        <v>3.3568715178404423E-9</v>
      </c>
      <c r="AD32">
        <f t="shared" ref="AD32:AD35" si="56">($B$1*F32-P32)^2</f>
        <v>6.0318710391261904E-6</v>
      </c>
      <c r="AE32">
        <f t="shared" ref="AE32:AE35" si="57">($B$1*G32-Q32)^2</f>
        <v>1.153756916943777E-5</v>
      </c>
      <c r="AF32">
        <f t="shared" ref="AF32:AF35" si="58">($B$1*H32-R32)^2</f>
        <v>3.9504468985542873E-6</v>
      </c>
      <c r="AG32">
        <f t="shared" ref="AG32:AG35" si="59">($B$1*I32-S32)^2</f>
        <v>7.7779879239763819E-6</v>
      </c>
    </row>
    <row r="33" spans="2:33">
      <c r="B33" s="12" t="s">
        <v>10</v>
      </c>
      <c r="C33">
        <v>6.3128277948273784E-3</v>
      </c>
      <c r="D33">
        <v>9.7214922168199838E-3</v>
      </c>
      <c r="E33">
        <v>1.1353762530112818E-2</v>
      </c>
      <c r="F33">
        <v>1.5991078277278224E-2</v>
      </c>
      <c r="G33">
        <v>1.6388450343588143E-2</v>
      </c>
      <c r="H33">
        <v>1.7230438679354657E-2</v>
      </c>
      <c r="I33">
        <v>1.9328318409132808E-2</v>
      </c>
      <c r="L33" s="12" t="s">
        <v>10</v>
      </c>
      <c r="M33">
        <f>$V$33*(1-EXP(-$W$33*M31))</f>
        <v>7.6775081356656831E-3</v>
      </c>
      <c r="N33">
        <f t="shared" ref="N33:S33" si="60">$V$33*(1-EXP(-$W$33*N31))</f>
        <v>1.338876503765341E-2</v>
      </c>
      <c r="O33">
        <f t="shared" si="60"/>
        <v>1.7637338249705665E-2</v>
      </c>
      <c r="P33">
        <f t="shared" si="60"/>
        <v>2.0797828952178847E-2</v>
      </c>
      <c r="Q33">
        <f t="shared" si="60"/>
        <v>2.3148900943143653E-2</v>
      </c>
      <c r="R33">
        <f t="shared" si="60"/>
        <v>2.4897850719320415E-2</v>
      </c>
      <c r="S33">
        <f t="shared" si="60"/>
        <v>2.6198885026795408E-2</v>
      </c>
      <c r="U33">
        <f t="shared" ref="U33:U35" si="61">SUM(AA33:AG33)</f>
        <v>8.210207282571791E-6</v>
      </c>
      <c r="V33">
        <v>2.9977924572210084E-2</v>
      </c>
      <c r="W33">
        <v>1.1834236424968725</v>
      </c>
      <c r="X33">
        <f t="shared" ref="X33:X35" si="62">V33*W33</f>
        <v>3.5476584691741357E-2</v>
      </c>
      <c r="Z33" s="12" t="s">
        <v>10</v>
      </c>
      <c r="AA33">
        <f t="shared" ref="AA33:AA35" si="63">($B$1*C33-M33)^2</f>
        <v>1.2563229451259003E-6</v>
      </c>
      <c r="AB33">
        <f t="shared" si="54"/>
        <v>2.5713095695667935E-8</v>
      </c>
      <c r="AC33">
        <f t="shared" si="55"/>
        <v>3.2879806385916792E-6</v>
      </c>
      <c r="AD33">
        <f t="shared" si="56"/>
        <v>2.2182770882001398E-6</v>
      </c>
      <c r="AE33">
        <f t="shared" si="57"/>
        <v>9.4774804530750915E-8</v>
      </c>
      <c r="AF33">
        <f t="shared" si="58"/>
        <v>7.8022248908599683E-7</v>
      </c>
      <c r="AG33">
        <f t="shared" si="59"/>
        <v>5.4691622134165612E-7</v>
      </c>
    </row>
    <row r="34" spans="2:33">
      <c r="B34" s="12" t="s">
        <v>11</v>
      </c>
      <c r="C34">
        <v>5.4248305574269113E-3</v>
      </c>
      <c r="D34">
        <v>1.0496879184832466E-2</v>
      </c>
      <c r="E34">
        <v>9.83988919109351E-3</v>
      </c>
      <c r="F34">
        <v>1.2007721381055018E-2</v>
      </c>
      <c r="G34">
        <v>1.3312138622352549E-2</v>
      </c>
      <c r="H34">
        <v>1.2580197892542154E-2</v>
      </c>
      <c r="I34">
        <v>1.3022878951441814E-2</v>
      </c>
      <c r="L34" s="12" t="s">
        <v>11</v>
      </c>
      <c r="M34">
        <f>$V$34*(1-EXP(-$W$34*M31))</f>
        <v>8.2958945041709895E-3</v>
      </c>
      <c r="N34">
        <f t="shared" ref="N34:S34" si="64">$V$34*(1-EXP(-$W$34*N31))</f>
        <v>1.2865805901601973E-2</v>
      </c>
      <c r="O34">
        <f t="shared" si="64"/>
        <v>1.5383206547170639E-2</v>
      </c>
      <c r="P34">
        <f t="shared" si="64"/>
        <v>1.6769952472676351E-2</v>
      </c>
      <c r="Q34">
        <f t="shared" si="64"/>
        <v>1.7533861175604442E-2</v>
      </c>
      <c r="R34">
        <f t="shared" si="64"/>
        <v>1.7954671142070697E-2</v>
      </c>
      <c r="S34">
        <f t="shared" si="64"/>
        <v>1.8186480293083868E-2</v>
      </c>
      <c r="U34">
        <f t="shared" si="61"/>
        <v>7.6575800291118969E-6</v>
      </c>
      <c r="V34">
        <v>1.8470793788581904E-2</v>
      </c>
      <c r="W34">
        <v>2.3850677501184951</v>
      </c>
      <c r="X34">
        <f t="shared" si="62"/>
        <v>4.4054094584235717E-2</v>
      </c>
      <c r="Z34" s="12" t="s">
        <v>11</v>
      </c>
      <c r="AA34">
        <f t="shared" si="63"/>
        <v>5.4045294946834702E-7</v>
      </c>
      <c r="AB34">
        <f t="shared" si="54"/>
        <v>3.1116637953834047E-6</v>
      </c>
      <c r="AC34">
        <f t="shared" si="55"/>
        <v>2.7858122582116234E-6</v>
      </c>
      <c r="AD34">
        <f t="shared" si="56"/>
        <v>1.1869602877098159E-9</v>
      </c>
      <c r="AE34">
        <f t="shared" si="57"/>
        <v>1.0396700749232937E-6</v>
      </c>
      <c r="AF34">
        <f t="shared" si="58"/>
        <v>1.7748887739920301E-7</v>
      </c>
      <c r="AG34">
        <f t="shared" si="59"/>
        <v>1.3051134383147854E-9</v>
      </c>
    </row>
    <row r="35" spans="2:33">
      <c r="B35" s="12" t="s">
        <v>13</v>
      </c>
      <c r="C35">
        <v>6.6821410316543319E-3</v>
      </c>
      <c r="D35">
        <v>1.2553103313676987E-2</v>
      </c>
      <c r="E35">
        <v>1.3576795973798359E-2</v>
      </c>
      <c r="F35">
        <v>1.5786098583195796E-2</v>
      </c>
      <c r="G35">
        <v>1.6918854195270221E-2</v>
      </c>
      <c r="H35">
        <v>1.6459873477140553E-2</v>
      </c>
      <c r="I35">
        <v>1.7808196738840265E-2</v>
      </c>
      <c r="L35" s="12" t="s">
        <v>13</v>
      </c>
      <c r="M35">
        <f>$V$35*(1-EXP(-$W$35*M31))</f>
        <v>1.0148489458558544E-2</v>
      </c>
      <c r="N35">
        <f t="shared" ref="N35:S35" si="65">$V$35*(1-EXP(-$W$35*N31))</f>
        <v>1.6171559218233565E-2</v>
      </c>
      <c r="O35">
        <f t="shared" si="65"/>
        <v>1.9746216262323788E-2</v>
      </c>
      <c r="P35">
        <f t="shared" si="65"/>
        <v>2.1867754529805741E-2</v>
      </c>
      <c r="Q35">
        <f t="shared" si="65"/>
        <v>2.312687521323786E-2</v>
      </c>
      <c r="R35">
        <f t="shared" si="65"/>
        <v>2.3874156051743898E-2</v>
      </c>
      <c r="S35">
        <f t="shared" si="65"/>
        <v>2.4317662904539072E-2</v>
      </c>
      <c r="U35">
        <f t="shared" si="61"/>
        <v>4.4768991628995147E-6</v>
      </c>
      <c r="V35">
        <v>2.4965178286792716E-2</v>
      </c>
      <c r="W35">
        <v>2.0869112655492468</v>
      </c>
      <c r="X35">
        <f t="shared" si="62"/>
        <v>5.210011181315316E-2</v>
      </c>
      <c r="Z35" s="12" t="s">
        <v>13</v>
      </c>
      <c r="AA35">
        <f t="shared" si="63"/>
        <v>6.9789468493806676E-7</v>
      </c>
      <c r="AB35">
        <f t="shared" si="54"/>
        <v>1.7531220567369586E-6</v>
      </c>
      <c r="AC35">
        <f t="shared" si="55"/>
        <v>6.7873300070380774E-7</v>
      </c>
      <c r="AD35">
        <f t="shared" si="56"/>
        <v>1.7896177797758642E-8</v>
      </c>
      <c r="AE35">
        <f t="shared" si="57"/>
        <v>2.0558006539431744E-7</v>
      </c>
      <c r="AF35">
        <f t="shared" si="58"/>
        <v>8.715451770572172E-7</v>
      </c>
      <c r="AG35">
        <f t="shared" si="59"/>
        <v>2.5212800027138837E-7</v>
      </c>
    </row>
    <row r="37" spans="2:33">
      <c r="B37" s="13" t="s">
        <v>30</v>
      </c>
      <c r="L37" t="s">
        <v>32</v>
      </c>
    </row>
    <row r="38" spans="2:33">
      <c r="B38" t="s">
        <v>4</v>
      </c>
      <c r="C38">
        <v>0.25</v>
      </c>
      <c r="D38">
        <v>0.5</v>
      </c>
      <c r="E38">
        <v>0.75</v>
      </c>
      <c r="F38">
        <v>1</v>
      </c>
      <c r="G38">
        <v>1.25</v>
      </c>
      <c r="H38">
        <v>1.5</v>
      </c>
      <c r="I38">
        <v>1.75</v>
      </c>
      <c r="L38" t="s">
        <v>4</v>
      </c>
      <c r="M38">
        <v>0.25</v>
      </c>
      <c r="N38">
        <v>0.5</v>
      </c>
      <c r="O38">
        <v>0.75</v>
      </c>
      <c r="P38">
        <v>1</v>
      </c>
      <c r="Q38">
        <v>1.25</v>
      </c>
      <c r="R38">
        <v>1.5</v>
      </c>
      <c r="S38">
        <v>1.75</v>
      </c>
      <c r="U38" t="s">
        <v>33</v>
      </c>
      <c r="V38" t="s">
        <v>34</v>
      </c>
      <c r="W38" t="s">
        <v>35</v>
      </c>
      <c r="X38" t="s">
        <v>36</v>
      </c>
      <c r="Z38" t="s">
        <v>4</v>
      </c>
      <c r="AA38">
        <v>0.25</v>
      </c>
      <c r="AB38">
        <v>0.5</v>
      </c>
      <c r="AC38">
        <v>0.75</v>
      </c>
      <c r="AD38">
        <v>1</v>
      </c>
      <c r="AE38">
        <v>1.25</v>
      </c>
      <c r="AF38">
        <v>1.5</v>
      </c>
      <c r="AG38">
        <v>1.75</v>
      </c>
    </row>
    <row r="39" spans="2:33">
      <c r="B39" s="12" t="s">
        <v>9</v>
      </c>
      <c r="C39">
        <v>1.3144471524441578E-3</v>
      </c>
      <c r="D39">
        <v>5.9445298222064631E-3</v>
      </c>
      <c r="E39">
        <v>9.4381477970507648E-3</v>
      </c>
      <c r="F39">
        <v>1.5419672839392185E-2</v>
      </c>
      <c r="G39">
        <v>1.4868439984191559E-2</v>
      </c>
      <c r="H39">
        <v>1.8285143872553231E-2</v>
      </c>
      <c r="I39">
        <v>1.9920689846225165E-2</v>
      </c>
      <c r="L39" s="12" t="s">
        <v>9</v>
      </c>
      <c r="M39">
        <f>$V$39*(1-EXP(-$W$39*M38))</f>
        <v>4.82505333480016E-3</v>
      </c>
      <c r="N39">
        <f t="shared" ref="N39:S39" si="66">$V$39*(1-EXP(-$W$39*N38))</f>
        <v>9.3798035110195573E-3</v>
      </c>
      <c r="O39">
        <f t="shared" si="66"/>
        <v>1.3679393117240939E-2</v>
      </c>
      <c r="P39">
        <f t="shared" si="66"/>
        <v>1.7738116442714613E-2</v>
      </c>
      <c r="Q39">
        <f t="shared" si="66"/>
        <v>2.1569466999732362E-2</v>
      </c>
      <c r="R39">
        <f t="shared" si="66"/>
        <v>2.5186182383761923E-2</v>
      </c>
      <c r="S39">
        <f t="shared" si="66"/>
        <v>2.8600286620482505E-2</v>
      </c>
      <c r="U39">
        <f>SUM(AA39:AG39)</f>
        <v>2.6021217454796357E-5</v>
      </c>
      <c r="V39">
        <v>8.6129735982014829E-2</v>
      </c>
      <c r="W39">
        <v>0.23060442168657977</v>
      </c>
      <c r="X39">
        <f>V39*W39</f>
        <v>1.9861897956150329E-2</v>
      </c>
      <c r="Z39" s="12" t="s">
        <v>9</v>
      </c>
      <c r="AA39">
        <f>($B$1*C39-M39)^2</f>
        <v>8.958475452512035E-6</v>
      </c>
      <c r="AB39">
        <f t="shared" ref="AB39:AB42" si="67">($B$1*D39-N39)^2</f>
        <v>1.1984655758187198E-6</v>
      </c>
      <c r="AC39">
        <f t="shared" ref="AC39:AC42" si="68">($B$1*E39-O39)^2</f>
        <v>2.758142001203517E-7</v>
      </c>
      <c r="AD39">
        <f t="shared" ref="AD39:AD42" si="69">($B$1*F39-P39)^2</f>
        <v>1.4082883252802633E-5</v>
      </c>
      <c r="AE39">
        <f t="shared" ref="AE39:AE42" si="70">($B$1*G39-Q39)^2</f>
        <v>7.1724394924220787E-7</v>
      </c>
      <c r="AF39">
        <f t="shared" ref="AF39:AF42" si="71">($B$1*H39-R39)^2</f>
        <v>8.9005975721449485E-8</v>
      </c>
      <c r="AG39">
        <f t="shared" ref="AG39:AG42" si="72">($B$1*I39-S39)^2</f>
        <v>6.9932904857896125E-7</v>
      </c>
    </row>
    <row r="40" spans="2:33">
      <c r="B40" s="12" t="s">
        <v>10</v>
      </c>
      <c r="C40">
        <v>4.5648773124713294E-3</v>
      </c>
      <c r="D40">
        <v>6.5319909679505874E-3</v>
      </c>
      <c r="E40">
        <v>7.9315787672223775E-3</v>
      </c>
      <c r="F40">
        <v>1.0818436711786712E-2</v>
      </c>
      <c r="G40">
        <v>1.2752012153804783E-2</v>
      </c>
      <c r="H40">
        <v>1.4437556110481286E-2</v>
      </c>
      <c r="I40">
        <v>1.6165655540559074E-2</v>
      </c>
      <c r="L40" s="12" t="s">
        <v>10</v>
      </c>
      <c r="M40">
        <f>$V$40*(1-EXP(-$W$40*M38))</f>
        <v>4.659305886553263E-3</v>
      </c>
      <c r="N40">
        <f t="shared" ref="N40:S40" si="73">$V$40*(1-EXP(-$W$40*N38))</f>
        <v>8.700869322792135E-3</v>
      </c>
      <c r="O40">
        <f t="shared" si="73"/>
        <v>1.220659215079609E-2</v>
      </c>
      <c r="P40">
        <f t="shared" si="73"/>
        <v>1.5247517461181753E-2</v>
      </c>
      <c r="Q40">
        <f t="shared" si="73"/>
        <v>1.7885269273583079E-2</v>
      </c>
      <c r="R40">
        <f t="shared" si="73"/>
        <v>2.0173301340685738E-2</v>
      </c>
      <c r="S40">
        <f t="shared" si="73"/>
        <v>2.2157980382693173E-2</v>
      </c>
      <c r="U40">
        <f t="shared" ref="U40:U42" si="74">SUM(AA40:AG40)</f>
        <v>4.5724210139611939E-6</v>
      </c>
      <c r="V40">
        <v>3.5142689859538452E-2</v>
      </c>
      <c r="W40">
        <v>0.56893951751869443</v>
      </c>
      <c r="X40">
        <f t="shared" ref="X40:X42" si="75">V40*W40</f>
        <v>1.9994065012994923E-2</v>
      </c>
      <c r="Z40" s="12" t="s">
        <v>10</v>
      </c>
      <c r="AA40">
        <f t="shared" ref="AA40:AA42" si="76">($B$1*C40-M40)^2</f>
        <v>2.8998427247206778E-6</v>
      </c>
      <c r="AB40">
        <f t="shared" si="67"/>
        <v>1.6236938074528483E-7</v>
      </c>
      <c r="AC40">
        <f t="shared" si="68"/>
        <v>1.3273965549975803E-6</v>
      </c>
      <c r="AD40">
        <f t="shared" si="69"/>
        <v>2.8749538018314312E-8</v>
      </c>
      <c r="AE40">
        <f t="shared" si="70"/>
        <v>1.2640512732047461E-8</v>
      </c>
      <c r="AF40">
        <f t="shared" si="71"/>
        <v>2.6288096176639916E-9</v>
      </c>
      <c r="AG40">
        <f t="shared" si="72"/>
        <v>1.3879349312962514E-7</v>
      </c>
    </row>
    <row r="41" spans="2:33">
      <c r="B41" s="12" t="s">
        <v>11</v>
      </c>
      <c r="C41">
        <v>5.0015649048246414E-3</v>
      </c>
      <c r="D41">
        <v>6.3969017489674488E-3</v>
      </c>
      <c r="E41">
        <v>5.1741856308483514E-3</v>
      </c>
      <c r="F41">
        <v>5.515044931212936E-3</v>
      </c>
      <c r="G41">
        <v>7.6509643030006642E-3</v>
      </c>
      <c r="H41">
        <v>6.7601568190023709E-3</v>
      </c>
      <c r="I41">
        <v>8.541833995693901E-3</v>
      </c>
      <c r="L41" s="12" t="s">
        <v>11</v>
      </c>
      <c r="M41">
        <f>$V$41*(1-EXP(-$W$41*M38))</f>
        <v>6.2781465676141606E-3</v>
      </c>
      <c r="N41">
        <f t="shared" ref="N41:S41" si="77">$V$41*(1-EXP(-$W$41*N38))</f>
        <v>8.4905815665843008E-3</v>
      </c>
      <c r="O41">
        <f t="shared" si="77"/>
        <v>9.270249351009438E-3</v>
      </c>
      <c r="P41">
        <f t="shared" si="77"/>
        <v>9.5450062836892058E-3</v>
      </c>
      <c r="Q41">
        <f t="shared" si="77"/>
        <v>9.6418313334907125E-3</v>
      </c>
      <c r="R41">
        <f t="shared" si="77"/>
        <v>9.6759527300925262E-3</v>
      </c>
      <c r="S41">
        <f t="shared" si="77"/>
        <v>9.6879771980214885E-3</v>
      </c>
      <c r="U41">
        <f t="shared" si="74"/>
        <v>1.437664184839719E-5</v>
      </c>
      <c r="V41">
        <v>9.6945205430770502E-3</v>
      </c>
      <c r="W41">
        <v>4.171924343610323</v>
      </c>
      <c r="X41">
        <f t="shared" si="75"/>
        <v>4.0444806253293518E-2</v>
      </c>
      <c r="Z41" s="12" t="s">
        <v>11</v>
      </c>
      <c r="AA41">
        <f t="shared" si="76"/>
        <v>4.7979948598866711E-7</v>
      </c>
      <c r="AB41">
        <f t="shared" si="67"/>
        <v>1.8059180110992412E-7</v>
      </c>
      <c r="AC41">
        <f t="shared" si="68"/>
        <v>4.2388254655750993E-6</v>
      </c>
      <c r="AD41">
        <f t="shared" si="69"/>
        <v>3.4541430980266912E-6</v>
      </c>
      <c r="AE41">
        <f t="shared" si="70"/>
        <v>1.0435307912017055E-6</v>
      </c>
      <c r="AF41">
        <f t="shared" si="71"/>
        <v>6.4582758080410001E-8</v>
      </c>
      <c r="AG41">
        <f t="shared" si="72"/>
        <v>4.9151684484146928E-6</v>
      </c>
    </row>
    <row r="42" spans="2:33">
      <c r="B42" s="12" t="s">
        <v>13</v>
      </c>
      <c r="C42">
        <v>4.825018756310649E-3</v>
      </c>
      <c r="D42">
        <v>7.4283036319234292E-3</v>
      </c>
      <c r="E42">
        <v>7.1200389579148876E-3</v>
      </c>
      <c r="F42">
        <v>8.0358827791275917E-3</v>
      </c>
      <c r="G42">
        <v>9.2770243942714055E-3</v>
      </c>
      <c r="H42">
        <v>8.9842914497532313E-3</v>
      </c>
      <c r="I42">
        <v>1.0144991728940025E-2</v>
      </c>
      <c r="L42" s="12" t="s">
        <v>13</v>
      </c>
      <c r="M42">
        <f>$V$42*(1-EXP(-$W$42*M38))</f>
        <v>6.2173781403486823E-3</v>
      </c>
      <c r="N42">
        <f t="shared" ref="N42:S42" si="78">$V$42*(1-EXP(-$W$42*N38))</f>
        <v>9.4937364657519657E-3</v>
      </c>
      <c r="O42">
        <f t="shared" si="78"/>
        <v>1.122027193361678E-2</v>
      </c>
      <c r="P42">
        <f t="shared" si="78"/>
        <v>1.2130100598779118E-2</v>
      </c>
      <c r="Q42">
        <f t="shared" si="78"/>
        <v>1.2609551044691357E-2</v>
      </c>
      <c r="R42">
        <f t="shared" si="78"/>
        <v>1.2862206010277023E-2</v>
      </c>
      <c r="S42">
        <f t="shared" si="78"/>
        <v>1.2995347051607455E-2</v>
      </c>
      <c r="U42">
        <f t="shared" si="74"/>
        <v>5.0703110820356005E-6</v>
      </c>
      <c r="V42">
        <v>1.3143668989800149E-2</v>
      </c>
      <c r="W42">
        <v>2.5624630323753084</v>
      </c>
      <c r="X42">
        <f t="shared" si="75"/>
        <v>3.3680165896140597E-2</v>
      </c>
      <c r="Z42" s="12" t="s">
        <v>13</v>
      </c>
      <c r="AA42">
        <f t="shared" si="76"/>
        <v>2.5744123980329799E-7</v>
      </c>
      <c r="AB42">
        <f t="shared" si="67"/>
        <v>7.3839641274418886E-7</v>
      </c>
      <c r="AC42">
        <f t="shared" si="68"/>
        <v>1.6818787718270992E-6</v>
      </c>
      <c r="AD42">
        <f t="shared" si="69"/>
        <v>8.6539105912185773E-7</v>
      </c>
      <c r="AE42">
        <f t="shared" si="70"/>
        <v>1.0246380451629823E-7</v>
      </c>
      <c r="AF42">
        <f t="shared" si="71"/>
        <v>1.1597120564728658E-7</v>
      </c>
      <c r="AG42">
        <f t="shared" si="72"/>
        <v>1.3087685883755717E-6</v>
      </c>
    </row>
    <row r="47" spans="2:33">
      <c r="B47" t="s">
        <v>47</v>
      </c>
    </row>
    <row r="48" spans="2:33">
      <c r="B48" t="s">
        <v>4</v>
      </c>
      <c r="C48" t="s">
        <v>37</v>
      </c>
      <c r="D48" t="s">
        <v>38</v>
      </c>
      <c r="E48" t="s">
        <v>39</v>
      </c>
      <c r="F48" t="s">
        <v>40</v>
      </c>
      <c r="G48" t="s">
        <v>41</v>
      </c>
      <c r="H48" t="s">
        <v>42</v>
      </c>
      <c r="J48" t="s">
        <v>43</v>
      </c>
      <c r="K48" t="s">
        <v>46</v>
      </c>
      <c r="N48" t="s">
        <v>44</v>
      </c>
      <c r="O48" t="s">
        <v>45</v>
      </c>
    </row>
    <row r="49" spans="2:15">
      <c r="B49" s="12" t="s">
        <v>9</v>
      </c>
      <c r="C49">
        <f>X4</f>
        <v>1.1866856454047395E-2</v>
      </c>
      <c r="D49">
        <f>X11</f>
        <v>4.3046059680275389E-2</v>
      </c>
      <c r="E49">
        <f>X18</f>
        <v>9.5544653400750842E-2</v>
      </c>
      <c r="F49">
        <f>X25</f>
        <v>7.4323230867282875E-2</v>
      </c>
      <c r="G49">
        <f>X32</f>
        <v>4.7081519891119292E-2</v>
      </c>
      <c r="H49">
        <f>X39</f>
        <v>1.9861897956150329E-2</v>
      </c>
      <c r="J49">
        <f>AVERAGE(C49:H49)</f>
        <v>4.8620703041604353E-2</v>
      </c>
      <c r="K49">
        <f>_xlfn.STDEV.S(C49:H49)/SQRT(6)</f>
        <v>1.3004918167420323E-2</v>
      </c>
      <c r="N49">
        <f>QUARTILE(C49:H49,1)-1.5*(QUARTILE(C49:H49,3)-QUARTILE(C49:H49,1))</f>
        <v>-3.7124358716908987E-2</v>
      </c>
      <c r="O49">
        <f>QUARTILE(C49:H49,3)+1.5*(QUARTILE(C49:H49,3)-QUARTILE(C49:H49,1))</f>
        <v>0.13029510022733257</v>
      </c>
    </row>
    <row r="50" spans="2:15">
      <c r="B50" s="12" t="s">
        <v>10</v>
      </c>
      <c r="C50">
        <f t="shared" ref="C50:C52" si="79">X5</f>
        <v>4.7102729299098364E-3</v>
      </c>
      <c r="D50">
        <f t="shared" ref="D50:D52" si="80">X12</f>
        <v>3.9776745888141597E-2</v>
      </c>
      <c r="E50">
        <f t="shared" ref="E50:E52" si="81">X19</f>
        <v>6.3440569366627356E-2</v>
      </c>
      <c r="F50">
        <f t="shared" ref="F50:F52" si="82">X26</f>
        <v>7.5491046268392051E-2</v>
      </c>
      <c r="G50">
        <f t="shared" ref="G50:G52" si="83">X33</f>
        <v>3.5476584691741357E-2</v>
      </c>
      <c r="H50">
        <f t="shared" ref="H50:H52" si="84">X40</f>
        <v>1.9994065012994923E-2</v>
      </c>
      <c r="J50">
        <f t="shared" ref="J50" si="85">AVERAGE(C50:H50)</f>
        <v>3.9814880692967854E-2</v>
      </c>
      <c r="K50">
        <f>_xlfn.STDEV.S(C50:H50)/SQRT(6)</f>
        <v>1.0762562337945638E-2</v>
      </c>
      <c r="N50">
        <f>QUARTILE(C50:H50,1)-1.5*(QUARTILE(C50:H50,3)-QUARTILE(C50:H50,1))</f>
        <v>-2.6625182913805053E-2</v>
      </c>
      <c r="O50">
        <f>QUARTILE(C50:H50,3)+1.5*(QUARTILE(C50:H50,3)-QUARTILE(C50:H50,1))</f>
        <v>0.1080144913434925</v>
      </c>
    </row>
    <row r="51" spans="2:15">
      <c r="B51" s="12" t="s">
        <v>11</v>
      </c>
      <c r="C51">
        <f t="shared" si="79"/>
        <v>2.9277548749013883E-2</v>
      </c>
      <c r="D51">
        <f t="shared" si="80"/>
        <v>7.5566717706902903E-2</v>
      </c>
      <c r="E51">
        <f t="shared" si="81"/>
        <v>7.2852533355957941E-2</v>
      </c>
      <c r="F51" s="14">
        <f t="shared" si="82"/>
        <v>0.13994296911301596</v>
      </c>
      <c r="G51">
        <f t="shared" si="83"/>
        <v>4.4054094584235717E-2</v>
      </c>
      <c r="H51">
        <f t="shared" si="84"/>
        <v>4.0444806253293518E-2</v>
      </c>
      <c r="J51">
        <f>AVERAGE(C51:E51,G51:H51)</f>
        <v>5.2439140129880789E-2</v>
      </c>
      <c r="K51">
        <f>_xlfn.STDEV.S(C51:E51,G51:H51)/SQRT(5)</f>
        <v>9.2255726565440566E-3</v>
      </c>
      <c r="N51">
        <f>QUARTILE(C51:H51,1)-1.5*(QUARTILE(C51:H51,3)-QUARTILE(C51:H51,1))</f>
        <v>-8.9644365886773283E-3</v>
      </c>
      <c r="O51">
        <f>QUARTILE(C51:H51,3)+1.5*(QUARTILE(C51:H51,3)-QUARTILE(C51:H51,1))</f>
        <v>0.12519973654387306</v>
      </c>
    </row>
    <row r="52" spans="2:15">
      <c r="B52" s="12" t="s">
        <v>13</v>
      </c>
      <c r="C52">
        <f t="shared" si="79"/>
        <v>2.3857313755748254E-2</v>
      </c>
      <c r="D52">
        <f t="shared" si="80"/>
        <v>5.3514767380226327E-2</v>
      </c>
      <c r="E52">
        <f t="shared" si="81"/>
        <v>6.6530277253176548E-2</v>
      </c>
      <c r="F52" s="14">
        <f t="shared" si="82"/>
        <v>0.11914336624940272</v>
      </c>
      <c r="G52">
        <f t="shared" si="83"/>
        <v>5.210011181315316E-2</v>
      </c>
      <c r="H52">
        <f t="shared" si="84"/>
        <v>3.3680165896140597E-2</v>
      </c>
      <c r="J52">
        <f>AVERAGE(C52:E52,G52:H52)</f>
        <v>4.5936527219688973E-2</v>
      </c>
      <c r="K52">
        <f>_xlfn.STDEV.S(C52:E52,G52:H52)/SQRT(5)</f>
        <v>7.6066816007145186E-3</v>
      </c>
      <c r="N52">
        <f>QUARTILE(C52:H52,1)-1.5*(QUARTILE(C52:H52,3)-QUARTILE(C52:H52,1))</f>
        <v>7.982812610758741E-4</v>
      </c>
      <c r="O52">
        <f>QUARTILE(C52:H52,3)+1.5*(QUARTILE(C52:H52,3)-QUARTILE(C52:H52,1))</f>
        <v>0.10076327089925685</v>
      </c>
    </row>
    <row r="54" spans="2:15">
      <c r="B54" s="13" t="s">
        <v>5</v>
      </c>
    </row>
    <row r="55" spans="2:15">
      <c r="B55" t="s">
        <v>4</v>
      </c>
      <c r="C55" t="s">
        <v>37</v>
      </c>
      <c r="D55" t="s">
        <v>38</v>
      </c>
      <c r="E55" t="s">
        <v>39</v>
      </c>
      <c r="F55" t="s">
        <v>40</v>
      </c>
      <c r="G55" t="s">
        <v>41</v>
      </c>
      <c r="H55" t="s">
        <v>42</v>
      </c>
      <c r="J55" t="s">
        <v>43</v>
      </c>
    </row>
    <row r="56" spans="2:15">
      <c r="B56" s="12" t="s">
        <v>9</v>
      </c>
      <c r="C56">
        <f>C49/$J$51</f>
        <v>0.22629769337665859</v>
      </c>
      <c r="D56">
        <f t="shared" ref="D56:H56" si="86">D49/$J$51</f>
        <v>0.82087653561174534</v>
      </c>
      <c r="E56">
        <f t="shared" si="86"/>
        <v>1.8220102992556078</v>
      </c>
      <c r="F56">
        <f t="shared" si="86"/>
        <v>1.4173235999522449</v>
      </c>
      <c r="G56">
        <f t="shared" si="86"/>
        <v>0.89783165350362737</v>
      </c>
      <c r="H56">
        <f t="shared" si="86"/>
        <v>0.37876093900389213</v>
      </c>
      <c r="J56">
        <f>J49/$J$51</f>
        <v>0.92718345345062936</v>
      </c>
      <c r="K56">
        <f>_xlfn.STDEV.S(C56:H56)/SQRT(6)</f>
        <v>0.24800021768491745</v>
      </c>
    </row>
    <row r="57" spans="2:15">
      <c r="B57" s="12" t="s">
        <v>10</v>
      </c>
      <c r="C57">
        <f t="shared" ref="C57:H57" si="87">C50/$J$51</f>
        <v>8.9823611108867815E-2</v>
      </c>
      <c r="D57">
        <f t="shared" si="87"/>
        <v>0.75853161950449444</v>
      </c>
      <c r="E57">
        <f t="shared" si="87"/>
        <v>1.209794234030122</v>
      </c>
      <c r="F57">
        <f t="shared" si="87"/>
        <v>1.4395935189138591</v>
      </c>
      <c r="G57">
        <f t="shared" si="87"/>
        <v>0.67652872651750717</v>
      </c>
      <c r="H57">
        <f t="shared" si="87"/>
        <v>0.3812813284785716</v>
      </c>
      <c r="J57">
        <f t="shared" ref="J57:J59" si="88">J50/$J$51</f>
        <v>0.75925883975890374</v>
      </c>
      <c r="K57">
        <f>_xlfn.STDEV.S(C57:H57)/SQRT(6)</f>
        <v>0.20523910787417615</v>
      </c>
    </row>
    <row r="58" spans="2:15">
      <c r="B58" s="12" t="s">
        <v>11</v>
      </c>
      <c r="C58">
        <f t="shared" ref="C58:H58" si="89">C51/$J$51</f>
        <v>0.55831481363919233</v>
      </c>
      <c r="D58">
        <f t="shared" si="89"/>
        <v>1.4410365524632924</v>
      </c>
      <c r="E58">
        <f t="shared" si="89"/>
        <v>1.3892778023346195</v>
      </c>
      <c r="F58" s="14">
        <f t="shared" si="89"/>
        <v>2.6686739860037076</v>
      </c>
      <c r="G58">
        <f t="shared" si="89"/>
        <v>0.84009948437603921</v>
      </c>
      <c r="H58">
        <f t="shared" si="89"/>
        <v>0.77127134718685675</v>
      </c>
      <c r="J58">
        <f t="shared" si="88"/>
        <v>1</v>
      </c>
      <c r="K58">
        <f>_xlfn.STDEV.S(C58:E58,G58:H58)/SQRT(5)</f>
        <v>0.17592913678016547</v>
      </c>
    </row>
    <row r="59" spans="2:15">
      <c r="B59" s="12" t="s">
        <v>13</v>
      </c>
      <c r="C59">
        <f t="shared" ref="C59:H59" si="90">C52/$J$51</f>
        <v>0.45495242097140942</v>
      </c>
      <c r="D59">
        <f t="shared" si="90"/>
        <v>1.0205119162457934</v>
      </c>
      <c r="E59">
        <f t="shared" si="90"/>
        <v>1.2687141148461809</v>
      </c>
      <c r="F59" s="14">
        <f t="shared" si="90"/>
        <v>2.2720312719527724</v>
      </c>
      <c r="G59">
        <f t="shared" si="90"/>
        <v>0.99353482311327135</v>
      </c>
      <c r="H59">
        <f t="shared" si="90"/>
        <v>0.64227151346726641</v>
      </c>
      <c r="J59">
        <f t="shared" si="88"/>
        <v>0.87599695772878416</v>
      </c>
      <c r="K59">
        <f>_xlfn.STDEV.S(C59:E59,G59:H59)/SQRT(5)</f>
        <v>0.14505732896981829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HPC_370k_20uM (1)</vt:lpstr>
      <vt:lpstr>HPC_370k_20uM (2)</vt:lpstr>
      <vt:lpstr>HPC_370k_20uM (3)</vt:lpstr>
      <vt:lpstr>HPC_370k_20uM (4)</vt:lpstr>
      <vt:lpstr>HPC_370k_20uM (5)</vt:lpstr>
      <vt:lpstr>HPC_370k_20uM (6)</vt:lpstr>
      <vt:lpstr>Complete</vt:lpstr>
      <vt:lpstr>Complete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Watchorn</dc:creator>
  <cp:lastModifiedBy>Microsoft Office User</cp:lastModifiedBy>
  <dcterms:created xsi:type="dcterms:W3CDTF">2021-01-05T16:29:29Z</dcterms:created>
  <dcterms:modified xsi:type="dcterms:W3CDTF">2021-10-21T14:22:53Z</dcterms:modified>
</cp:coreProperties>
</file>