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tuart/repos/disco-data-processing/data/input/"/>
    </mc:Choice>
  </mc:AlternateContent>
  <xr:revisionPtr revIDLastSave="0" documentId="13_ncr:1_{3865CD10-3C47-8545-A3F5-7623F206AD62}" xr6:coauthVersionLast="36" xr6:coauthVersionMax="47" xr10:uidLastSave="{00000000-0000-0000-0000-000000000000}"/>
  <bookViews>
    <workbookView xWindow="-29640" yWindow="-1960" windowWidth="25280" windowHeight="15000" firstSheet="2" activeTab="7" xr2:uid="{90DF95F9-7D8C-4CDE-8AF2-3A3C491AA475}"/>
  </bookViews>
  <sheets>
    <sheet name="PVA86-89_85-124k_20uM (1)" sheetId="1" r:id="rId1"/>
    <sheet name="PVA86-89_85-124k_20uM (2)" sheetId="2" r:id="rId2"/>
    <sheet name="PVA86-89_85-124k_20uM (3)" sheetId="3" r:id="rId3"/>
    <sheet name="PVA86-89_85-124k_20uM (4)" sheetId="5" r:id="rId4"/>
    <sheet name="PVA86-89_85-124k_20uM (5)" sheetId="6" r:id="rId5"/>
    <sheet name="PVA86-89_85-124k_20uM (6)" sheetId="7" r:id="rId6"/>
    <sheet name="PVA86-89 Complete" sheetId="4" r:id="rId7"/>
    <sheet name="PVA86-89 Complete (2)" sheetId="8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8" l="1"/>
  <c r="L4" i="8"/>
  <c r="M4" i="8"/>
  <c r="N4" i="8"/>
  <c r="N16" i="8" s="1"/>
  <c r="O4" i="8"/>
  <c r="P4" i="8"/>
  <c r="Q4" i="8"/>
  <c r="R4" i="8"/>
  <c r="R16" i="8" s="1"/>
  <c r="L5" i="8"/>
  <c r="M5" i="8"/>
  <c r="N5" i="8"/>
  <c r="O5" i="8"/>
  <c r="O17" i="8" s="1"/>
  <c r="P5" i="8"/>
  <c r="Q5" i="8"/>
  <c r="R5" i="8"/>
  <c r="L6" i="8"/>
  <c r="L18" i="8" s="1"/>
  <c r="M6" i="8"/>
  <c r="N6" i="8"/>
  <c r="O6" i="8"/>
  <c r="P6" i="8"/>
  <c r="P18" i="8" s="1"/>
  <c r="Q6" i="8"/>
  <c r="R6" i="8"/>
  <c r="L10" i="8"/>
  <c r="M10" i="8"/>
  <c r="M16" i="8" s="1"/>
  <c r="N10" i="8"/>
  <c r="O10" i="8"/>
  <c r="P10" i="8"/>
  <c r="Q10" i="8"/>
  <c r="Q16" i="8" s="1"/>
  <c r="R10" i="8"/>
  <c r="L11" i="8"/>
  <c r="M11" i="8"/>
  <c r="N11" i="8"/>
  <c r="N17" i="8" s="1"/>
  <c r="O11" i="8"/>
  <c r="P11" i="8"/>
  <c r="Q11" i="8"/>
  <c r="R11" i="8"/>
  <c r="R17" i="8" s="1"/>
  <c r="L12" i="8"/>
  <c r="M12" i="8"/>
  <c r="N12" i="8"/>
  <c r="O12" i="8"/>
  <c r="O18" i="8" s="1"/>
  <c r="P12" i="8"/>
  <c r="Q12" i="8"/>
  <c r="R12" i="8"/>
  <c r="L16" i="8"/>
  <c r="P16" i="8"/>
  <c r="M17" i="8"/>
  <c r="Q17" i="8"/>
  <c r="N18" i="8"/>
  <c r="R18" i="8"/>
  <c r="G8" i="7"/>
  <c r="G9" i="7"/>
  <c r="H9" i="7" s="1"/>
  <c r="M14" i="7"/>
  <c r="O14" i="7" s="1"/>
  <c r="S14" i="7" s="1"/>
  <c r="N14" i="7"/>
  <c r="M15" i="7"/>
  <c r="N15" i="7"/>
  <c r="O15" i="7"/>
  <c r="S15" i="7" s="1"/>
  <c r="M16" i="7"/>
  <c r="O16" i="7" s="1"/>
  <c r="S16" i="7" s="1"/>
  <c r="N16" i="7"/>
  <c r="M24" i="7"/>
  <c r="N24" i="7"/>
  <c r="O24" i="7"/>
  <c r="T14" i="7" s="1"/>
  <c r="M25" i="7"/>
  <c r="N25" i="7"/>
  <c r="O25" i="7" s="1"/>
  <c r="T15" i="7" s="1"/>
  <c r="M26" i="7"/>
  <c r="O26" i="7" s="1"/>
  <c r="T16" i="7" s="1"/>
  <c r="N26" i="7"/>
  <c r="M34" i="7"/>
  <c r="N34" i="7"/>
  <c r="O34" i="7" s="1"/>
  <c r="U14" i="7" s="1"/>
  <c r="M35" i="7"/>
  <c r="N35" i="7"/>
  <c r="O35" i="7"/>
  <c r="U15" i="7" s="1"/>
  <c r="M36" i="7"/>
  <c r="N36" i="7"/>
  <c r="O36" i="7" s="1"/>
  <c r="U16" i="7" s="1"/>
  <c r="M44" i="7"/>
  <c r="N44" i="7"/>
  <c r="O44" i="7" s="1"/>
  <c r="V14" i="7" s="1"/>
  <c r="M45" i="7"/>
  <c r="N45" i="7"/>
  <c r="O45" i="7" s="1"/>
  <c r="V15" i="7" s="1"/>
  <c r="M46" i="7"/>
  <c r="N46" i="7"/>
  <c r="O46" i="7"/>
  <c r="V16" i="7" s="1"/>
  <c r="M54" i="7"/>
  <c r="N54" i="7"/>
  <c r="O54" i="7" s="1"/>
  <c r="W14" i="7" s="1"/>
  <c r="M55" i="7"/>
  <c r="N55" i="7"/>
  <c r="O55" i="7" s="1"/>
  <c r="W15" i="7" s="1"/>
  <c r="M56" i="7"/>
  <c r="N56" i="7"/>
  <c r="O56" i="7" s="1"/>
  <c r="W16" i="7" s="1"/>
  <c r="M64" i="7"/>
  <c r="N64" i="7"/>
  <c r="O64" i="7"/>
  <c r="X14" i="7" s="1"/>
  <c r="M65" i="7"/>
  <c r="N65" i="7"/>
  <c r="O65" i="7" s="1"/>
  <c r="X15" i="7" s="1"/>
  <c r="M66" i="7"/>
  <c r="N66" i="7"/>
  <c r="O66" i="7" s="1"/>
  <c r="X16" i="7" s="1"/>
  <c r="M74" i="7"/>
  <c r="N74" i="7"/>
  <c r="O74" i="7" s="1"/>
  <c r="Y14" i="7" s="1"/>
  <c r="M75" i="7"/>
  <c r="N75" i="7"/>
  <c r="O75" i="7"/>
  <c r="Y15" i="7" s="1"/>
  <c r="M76" i="7"/>
  <c r="N76" i="7"/>
  <c r="O76" i="7" s="1"/>
  <c r="Y16" i="7" s="1"/>
  <c r="G8" i="6"/>
  <c r="G9" i="6"/>
  <c r="H9" i="6" s="1"/>
  <c r="M14" i="6"/>
  <c r="N14" i="6"/>
  <c r="O14" i="6" s="1"/>
  <c r="S14" i="6" s="1"/>
  <c r="M15" i="6"/>
  <c r="O15" i="6" s="1"/>
  <c r="S15" i="6" s="1"/>
  <c r="N15" i="6"/>
  <c r="M16" i="6"/>
  <c r="N16" i="6"/>
  <c r="O16" i="6" s="1"/>
  <c r="S16" i="6" s="1"/>
  <c r="M24" i="6"/>
  <c r="O24" i="6" s="1"/>
  <c r="T14" i="6" s="1"/>
  <c r="N24" i="6"/>
  <c r="M25" i="6"/>
  <c r="N25" i="6"/>
  <c r="O25" i="6" s="1"/>
  <c r="T15" i="6" s="1"/>
  <c r="M26" i="6"/>
  <c r="N26" i="6"/>
  <c r="O26" i="6" s="1"/>
  <c r="T16" i="6" s="1"/>
  <c r="M34" i="6"/>
  <c r="N34" i="6"/>
  <c r="O34" i="6"/>
  <c r="U14" i="6" s="1"/>
  <c r="M35" i="6"/>
  <c r="O35" i="6" s="1"/>
  <c r="U15" i="6" s="1"/>
  <c r="N35" i="6"/>
  <c r="M36" i="6"/>
  <c r="N36" i="6"/>
  <c r="O36" i="6" s="1"/>
  <c r="U16" i="6" s="1"/>
  <c r="M44" i="6"/>
  <c r="N44" i="6"/>
  <c r="O44" i="6" s="1"/>
  <c r="V14" i="6" s="1"/>
  <c r="M45" i="6"/>
  <c r="N45" i="6"/>
  <c r="O45" i="6"/>
  <c r="V15" i="6" s="1"/>
  <c r="M46" i="6"/>
  <c r="O46" i="6" s="1"/>
  <c r="V16" i="6" s="1"/>
  <c r="N46" i="6"/>
  <c r="M54" i="6"/>
  <c r="N54" i="6"/>
  <c r="O54" i="6" s="1"/>
  <c r="W14" i="6" s="1"/>
  <c r="M55" i="6"/>
  <c r="N55" i="6"/>
  <c r="O55" i="6" s="1"/>
  <c r="W15" i="6" s="1"/>
  <c r="M56" i="6"/>
  <c r="N56" i="6"/>
  <c r="O56" i="6"/>
  <c r="W16" i="6" s="1"/>
  <c r="M64" i="6"/>
  <c r="O64" i="6" s="1"/>
  <c r="X14" i="6" s="1"/>
  <c r="N64" i="6"/>
  <c r="M65" i="6"/>
  <c r="N65" i="6"/>
  <c r="O65" i="6" s="1"/>
  <c r="X15" i="6" s="1"/>
  <c r="M66" i="6"/>
  <c r="N66" i="6"/>
  <c r="O66" i="6" s="1"/>
  <c r="X16" i="6" s="1"/>
  <c r="M74" i="6"/>
  <c r="N74" i="6"/>
  <c r="O74" i="6"/>
  <c r="Y14" i="6" s="1"/>
  <c r="M75" i="6"/>
  <c r="O75" i="6" s="1"/>
  <c r="Y15" i="6" s="1"/>
  <c r="N75" i="6"/>
  <c r="M76" i="6"/>
  <c r="N76" i="6"/>
  <c r="O76" i="6" s="1"/>
  <c r="Y16" i="6" s="1"/>
  <c r="G8" i="5"/>
  <c r="G9" i="5"/>
  <c r="H9" i="5"/>
  <c r="M14" i="5"/>
  <c r="O14" i="5" s="1"/>
  <c r="S14" i="5" s="1"/>
  <c r="N14" i="5"/>
  <c r="M15" i="5"/>
  <c r="N15" i="5"/>
  <c r="O15" i="5"/>
  <c r="S15" i="5" s="1"/>
  <c r="M16" i="5"/>
  <c r="O16" i="5" s="1"/>
  <c r="S16" i="5" s="1"/>
  <c r="N16" i="5"/>
  <c r="M24" i="5"/>
  <c r="N24" i="5"/>
  <c r="O24" i="5"/>
  <c r="T14" i="5" s="1"/>
  <c r="M25" i="5"/>
  <c r="N25" i="5"/>
  <c r="O25" i="5"/>
  <c r="T15" i="5" s="1"/>
  <c r="M26" i="5"/>
  <c r="O26" i="5" s="1"/>
  <c r="T16" i="5" s="1"/>
  <c r="N26" i="5"/>
  <c r="M34" i="5"/>
  <c r="N34" i="5"/>
  <c r="O34" i="5" s="1"/>
  <c r="U14" i="5" s="1"/>
  <c r="M35" i="5"/>
  <c r="N35" i="5"/>
  <c r="O35" i="5"/>
  <c r="U15" i="5" s="1"/>
  <c r="M36" i="5"/>
  <c r="N36" i="5"/>
  <c r="O36" i="5"/>
  <c r="U16" i="5" s="1"/>
  <c r="M44" i="5"/>
  <c r="O44" i="5" s="1"/>
  <c r="V14" i="5" s="1"/>
  <c r="N44" i="5"/>
  <c r="M45" i="5"/>
  <c r="N45" i="5"/>
  <c r="O45" i="5" s="1"/>
  <c r="V15" i="5" s="1"/>
  <c r="M46" i="5"/>
  <c r="N46" i="5"/>
  <c r="O46" i="5"/>
  <c r="V16" i="5" s="1"/>
  <c r="M54" i="5"/>
  <c r="N54" i="5"/>
  <c r="O54" i="5"/>
  <c r="W14" i="5" s="1"/>
  <c r="M55" i="5"/>
  <c r="O55" i="5" s="1"/>
  <c r="W15" i="5" s="1"/>
  <c r="N55" i="5"/>
  <c r="M56" i="5"/>
  <c r="N56" i="5"/>
  <c r="O56" i="5" s="1"/>
  <c r="W16" i="5" s="1"/>
  <c r="M64" i="5"/>
  <c r="N64" i="5"/>
  <c r="O64" i="5"/>
  <c r="X14" i="5" s="1"/>
  <c r="M65" i="5"/>
  <c r="N65" i="5"/>
  <c r="O65" i="5"/>
  <c r="X15" i="5" s="1"/>
  <c r="M66" i="5"/>
  <c r="O66" i="5" s="1"/>
  <c r="X16" i="5" s="1"/>
  <c r="N66" i="5"/>
  <c r="M74" i="5"/>
  <c r="N74" i="5"/>
  <c r="O74" i="5" s="1"/>
  <c r="Y14" i="5" s="1"/>
  <c r="M75" i="5"/>
  <c r="N75" i="5"/>
  <c r="O75" i="5"/>
  <c r="Y15" i="5" s="1"/>
  <c r="M76" i="5"/>
  <c r="N76" i="5"/>
  <c r="O76" i="5"/>
  <c r="Y16" i="5" s="1"/>
  <c r="Q18" i="8" l="1"/>
  <c r="M18" i="8"/>
  <c r="P17" i="8"/>
  <c r="L17" i="8"/>
  <c r="O16" i="8"/>
  <c r="G9" i="1"/>
  <c r="G8" i="1"/>
  <c r="M16" i="4"/>
  <c r="N16" i="4"/>
  <c r="O16" i="4"/>
  <c r="P16" i="4"/>
  <c r="Q16" i="4"/>
  <c r="R16" i="4"/>
  <c r="M17" i="4"/>
  <c r="N17" i="4"/>
  <c r="O17" i="4"/>
  <c r="P17" i="4"/>
  <c r="Q17" i="4"/>
  <c r="R17" i="4"/>
  <c r="M18" i="4"/>
  <c r="N18" i="4"/>
  <c r="O18" i="4"/>
  <c r="P18" i="4"/>
  <c r="Q18" i="4"/>
  <c r="R18" i="4"/>
  <c r="L17" i="4"/>
  <c r="L18" i="4"/>
  <c r="L16" i="4"/>
  <c r="U2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L11" i="4"/>
  <c r="L12" i="4"/>
  <c r="L10" i="4"/>
  <c r="M4" i="4"/>
  <c r="N4" i="4"/>
  <c r="O4" i="4"/>
  <c r="P4" i="4"/>
  <c r="Q4" i="4"/>
  <c r="R4" i="4"/>
  <c r="M5" i="4"/>
  <c r="N5" i="4"/>
  <c r="O5" i="4"/>
  <c r="P5" i="4"/>
  <c r="Q5" i="4"/>
  <c r="R5" i="4"/>
  <c r="M6" i="4"/>
  <c r="N6" i="4"/>
  <c r="O6" i="4"/>
  <c r="P6" i="4"/>
  <c r="Q6" i="4"/>
  <c r="R6" i="4"/>
  <c r="L5" i="4"/>
  <c r="L6" i="4"/>
  <c r="L4" i="4"/>
  <c r="N76" i="3" l="1"/>
  <c r="M76" i="3"/>
  <c r="N75" i="3"/>
  <c r="M75" i="3"/>
  <c r="N74" i="3"/>
  <c r="M74" i="3"/>
  <c r="N66" i="3"/>
  <c r="M66" i="3"/>
  <c r="N65" i="3"/>
  <c r="M65" i="3"/>
  <c r="N64" i="3"/>
  <c r="M64" i="3"/>
  <c r="N56" i="3"/>
  <c r="M56" i="3"/>
  <c r="N55" i="3"/>
  <c r="M55" i="3"/>
  <c r="N54" i="3"/>
  <c r="M54" i="3"/>
  <c r="N46" i="3"/>
  <c r="M46" i="3"/>
  <c r="N45" i="3"/>
  <c r="M45" i="3"/>
  <c r="N44" i="3"/>
  <c r="M44" i="3"/>
  <c r="N36" i="3"/>
  <c r="M36" i="3"/>
  <c r="N35" i="3"/>
  <c r="M35" i="3"/>
  <c r="N34" i="3"/>
  <c r="M34" i="3"/>
  <c r="N26" i="3"/>
  <c r="M26" i="3"/>
  <c r="N25" i="3"/>
  <c r="M25" i="3"/>
  <c r="N24" i="3"/>
  <c r="M24" i="3"/>
  <c r="N16" i="3"/>
  <c r="M16" i="3"/>
  <c r="N15" i="3"/>
  <c r="M15" i="3"/>
  <c r="N14" i="3"/>
  <c r="M14" i="3"/>
  <c r="G9" i="3"/>
  <c r="G8" i="3"/>
  <c r="N76" i="2"/>
  <c r="M76" i="2"/>
  <c r="N75" i="2"/>
  <c r="M75" i="2"/>
  <c r="N74" i="2"/>
  <c r="M74" i="2"/>
  <c r="N66" i="2"/>
  <c r="M66" i="2"/>
  <c r="N65" i="2"/>
  <c r="M65" i="2"/>
  <c r="N64" i="2"/>
  <c r="M64" i="2"/>
  <c r="N56" i="2"/>
  <c r="M56" i="2"/>
  <c r="N55" i="2"/>
  <c r="M55" i="2"/>
  <c r="N54" i="2"/>
  <c r="M54" i="2"/>
  <c r="N46" i="2"/>
  <c r="M46" i="2"/>
  <c r="N45" i="2"/>
  <c r="M45" i="2"/>
  <c r="N44" i="2"/>
  <c r="M44" i="2"/>
  <c r="N36" i="2"/>
  <c r="M36" i="2"/>
  <c r="N35" i="2"/>
  <c r="M35" i="2"/>
  <c r="N34" i="2"/>
  <c r="M34" i="2"/>
  <c r="N26" i="2"/>
  <c r="M26" i="2"/>
  <c r="N25" i="2"/>
  <c r="M25" i="2"/>
  <c r="N24" i="2"/>
  <c r="M24" i="2"/>
  <c r="N16" i="2"/>
  <c r="M16" i="2"/>
  <c r="N15" i="2"/>
  <c r="M15" i="2"/>
  <c r="O15" i="2" s="1"/>
  <c r="S15" i="2" s="1"/>
  <c r="N14" i="2"/>
  <c r="M14" i="2"/>
  <c r="G9" i="2"/>
  <c r="G8" i="2"/>
  <c r="H9" i="1"/>
  <c r="N26" i="1"/>
  <c r="N25" i="1"/>
  <c r="N24" i="1"/>
  <c r="N16" i="1"/>
  <c r="N15" i="1"/>
  <c r="N14" i="1"/>
  <c r="N76" i="1"/>
  <c r="M76" i="1"/>
  <c r="N75" i="1"/>
  <c r="M75" i="1"/>
  <c r="N74" i="1"/>
  <c r="M74" i="1"/>
  <c r="N66" i="1"/>
  <c r="M66" i="1"/>
  <c r="N65" i="1"/>
  <c r="M65" i="1"/>
  <c r="N64" i="1"/>
  <c r="M64" i="1"/>
  <c r="N56" i="1"/>
  <c r="M56" i="1"/>
  <c r="N55" i="1"/>
  <c r="M55" i="1"/>
  <c r="N54" i="1"/>
  <c r="M54" i="1"/>
  <c r="N46" i="1"/>
  <c r="M46" i="1"/>
  <c r="N45" i="1"/>
  <c r="M45" i="1"/>
  <c r="N44" i="1"/>
  <c r="M44" i="1"/>
  <c r="N36" i="1"/>
  <c r="M36" i="1"/>
  <c r="N35" i="1"/>
  <c r="M35" i="1"/>
  <c r="N34" i="1"/>
  <c r="M34" i="1"/>
  <c r="M26" i="1"/>
  <c r="M25" i="1"/>
  <c r="M24" i="1"/>
  <c r="M16" i="1"/>
  <c r="M15" i="1"/>
  <c r="M14" i="1"/>
  <c r="O74" i="3" l="1"/>
  <c r="Y14" i="3" s="1"/>
  <c r="O76" i="3"/>
  <c r="Y16" i="3" s="1"/>
  <c r="O66" i="3"/>
  <c r="X16" i="3" s="1"/>
  <c r="O55" i="3"/>
  <c r="W15" i="3" s="1"/>
  <c r="O26" i="3"/>
  <c r="T16" i="3" s="1"/>
  <c r="O25" i="3"/>
  <c r="T15" i="3" s="1"/>
  <c r="O16" i="3"/>
  <c r="S16" i="3" s="1"/>
  <c r="O75" i="3"/>
  <c r="Y15" i="3" s="1"/>
  <c r="O64" i="3"/>
  <c r="X14" i="3" s="1"/>
  <c r="O65" i="3"/>
  <c r="X15" i="3" s="1"/>
  <c r="O54" i="3"/>
  <c r="W14" i="3" s="1"/>
  <c r="O56" i="3"/>
  <c r="W16" i="3" s="1"/>
  <c r="O45" i="3"/>
  <c r="V15" i="3" s="1"/>
  <c r="O44" i="3"/>
  <c r="V14" i="3" s="1"/>
  <c r="O46" i="3"/>
  <c r="V16" i="3" s="1"/>
  <c r="O36" i="3"/>
  <c r="U16" i="3" s="1"/>
  <c r="O34" i="3"/>
  <c r="U14" i="3" s="1"/>
  <c r="O35" i="3"/>
  <c r="U15" i="3" s="1"/>
  <c r="O24" i="3"/>
  <c r="T14" i="3" s="1"/>
  <c r="O14" i="3"/>
  <c r="S14" i="3" s="1"/>
  <c r="O15" i="3"/>
  <c r="S15" i="3" s="1"/>
  <c r="H9" i="3"/>
  <c r="O55" i="2"/>
  <c r="W15" i="2" s="1"/>
  <c r="O46" i="2"/>
  <c r="V16" i="2" s="1"/>
  <c r="O74" i="2"/>
  <c r="Y14" i="2" s="1"/>
  <c r="O76" i="2"/>
  <c r="Y16" i="2" s="1"/>
  <c r="O66" i="2"/>
  <c r="X16" i="2" s="1"/>
  <c r="O54" i="2"/>
  <c r="W14" i="2" s="1"/>
  <c r="O35" i="2"/>
  <c r="U15" i="2" s="1"/>
  <c r="O26" i="2"/>
  <c r="T16" i="2" s="1"/>
  <c r="O16" i="2"/>
  <c r="S16" i="2" s="1"/>
  <c r="O75" i="2"/>
  <c r="Y15" i="2" s="1"/>
  <c r="O65" i="2"/>
  <c r="X15" i="2" s="1"/>
  <c r="O64" i="2"/>
  <c r="X14" i="2" s="1"/>
  <c r="O56" i="2"/>
  <c r="W16" i="2" s="1"/>
  <c r="O44" i="2"/>
  <c r="V14" i="2" s="1"/>
  <c r="O45" i="2"/>
  <c r="V15" i="2" s="1"/>
  <c r="O34" i="2"/>
  <c r="U14" i="2" s="1"/>
  <c r="O36" i="2"/>
  <c r="U16" i="2" s="1"/>
  <c r="O24" i="2"/>
  <c r="T14" i="2" s="1"/>
  <c r="O25" i="2"/>
  <c r="T15" i="2" s="1"/>
  <c r="O14" i="2"/>
  <c r="S14" i="2" s="1"/>
  <c r="H9" i="2"/>
  <c r="O76" i="1"/>
  <c r="Y16" i="1" s="1"/>
  <c r="O64" i="1"/>
  <c r="X14" i="1" s="1"/>
  <c r="O26" i="1"/>
  <c r="T16" i="1" s="1"/>
  <c r="O15" i="1"/>
  <c r="S15" i="1" s="1"/>
  <c r="O75" i="1"/>
  <c r="Y15" i="1" s="1"/>
  <c r="O74" i="1"/>
  <c r="Y14" i="1" s="1"/>
  <c r="O66" i="1"/>
  <c r="X16" i="1" s="1"/>
  <c r="O65" i="1"/>
  <c r="X15" i="1" s="1"/>
  <c r="O54" i="1"/>
  <c r="W14" i="1" s="1"/>
  <c r="O55" i="1"/>
  <c r="W15" i="1" s="1"/>
  <c r="O56" i="1"/>
  <c r="W16" i="1" s="1"/>
  <c r="O46" i="1"/>
  <c r="V16" i="1" s="1"/>
  <c r="O44" i="1"/>
  <c r="V14" i="1" s="1"/>
  <c r="O45" i="1"/>
  <c r="V15" i="1" s="1"/>
  <c r="O34" i="1"/>
  <c r="U14" i="1" s="1"/>
  <c r="O35" i="1"/>
  <c r="U15" i="1" s="1"/>
  <c r="O36" i="1"/>
  <c r="U16" i="1" s="1"/>
  <c r="O24" i="1"/>
  <c r="T14" i="1" s="1"/>
  <c r="O25" i="1"/>
  <c r="T15" i="1" s="1"/>
  <c r="O16" i="1"/>
  <c r="S16" i="1" s="1"/>
  <c r="O14" i="1"/>
  <c r="S14" i="1" s="1"/>
</calcChain>
</file>

<file path=xl/sharedStrings.xml><?xml version="1.0" encoding="utf-8"?>
<sst xmlns="http://schemas.openxmlformats.org/spreadsheetml/2006/main" count="1730" uniqueCount="19">
  <si>
    <t>Proton Assignments</t>
  </si>
  <si>
    <t>On</t>
  </si>
  <si>
    <t>Control</t>
  </si>
  <si>
    <t>BSM</t>
  </si>
  <si>
    <t>Range</t>
  </si>
  <si>
    <t>Normalized</t>
  </si>
  <si>
    <t>Absolute</t>
  </si>
  <si>
    <t>Diff</t>
  </si>
  <si>
    <t>Off</t>
  </si>
  <si>
    <t>4.2633 .. 3.8904</t>
  </si>
  <si>
    <t>2.2210 .. 2.0151</t>
  </si>
  <si>
    <t>1.8286 .. 1.3343</t>
  </si>
  <si>
    <t>Rep1</t>
  </si>
  <si>
    <t>rep2</t>
  </si>
  <si>
    <t>rep3</t>
  </si>
  <si>
    <t>Average</t>
  </si>
  <si>
    <t>Stderr</t>
  </si>
  <si>
    <t>t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</si>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</sst>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theme="1"/>
      <name val="MS Shell Dlg 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'PVA86-89_85-124k_20uM (1)'!$R$14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'PVA86-89_85-124k_20uM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(1)'!$S$14:$Y$14</c:f>
              <c:numCache>
                <c:formatCode>General</c:formatCode>
                <c:ptCount val="7"/>
                <c:pt idx="0">
                  <c:v>-1.5675365401400096E-3</c:v>
                </c:pt>
                <c:pt idx="1">
                  <c:v>8.9234265143138352E-4</c:v>
                </c:pt>
                <c:pt idx="2">
                  <c:v>3.6617831527930358E-4</c:v>
                </c:pt>
                <c:pt idx="3">
                  <c:v>1.4598484303393778E-3</c:v>
                </c:pt>
                <c:pt idx="4">
                  <c:v>6.351069240475894E-4</c:v>
                </c:pt>
                <c:pt idx="5">
                  <c:v>5.3901234776387624E-4</c:v>
                </c:pt>
                <c:pt idx="6">
                  <c:v>1.2039219598468375E-4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E-49DE-9B2A-B834D3FDEE2C}"/>
            </c:ext>
          </c:extLst>
        </c:ser>
        <c:ser>
          <c:idx val="1"/>
          <c:order val="1"/>
          <c:tx>
            <c:strRef>
              <c:f>'PVA86-89_85-124k_20uM (1)'!$R$15</c:f>
              <c:strCache>
                <c:ptCount val="1"/>
                <c:pt idx="0">
                  <c:v>2.2210 .. 2.0151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'PVA86-89_85-124k_20uM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(1)'!$S$15:$Y$15</c:f>
              <c:numCache>
                <c:formatCode>General</c:formatCode>
                <c:ptCount val="7"/>
                <c:pt idx="0">
                  <c:v>-9.7131464223899281E-4</c:v>
                </c:pt>
                <c:pt idx="1">
                  <c:v>2.9042368131623818E-3</c:v>
                </c:pt>
                <c:pt idx="2">
                  <c:v>2.0504039286559288E-3</c:v>
                </c:pt>
                <c:pt idx="3">
                  <c:v>4.8971593890180885E-3</c:v>
                </c:pt>
                <c:pt idx="4">
                  <c:v>3.9351124913130676E-3</c:v>
                </c:pt>
                <c:pt idx="5">
                  <c:v>3.9125997951533738E-3</c:v>
                </c:pt>
                <c:pt idx="6">
                  <c:v>3.8512993588087595E-3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E-49DE-9B2A-B834D3FDEE2C}"/>
            </c:ext>
          </c:extLst>
        </c:ser>
        <c:ser>
          <c:idx val="2"/>
          <c:order val="2"/>
          <c:tx>
            <c:strRef>
              <c:f>'PVA86-89_85-124k_20uM (1)'!$R$16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'PVA86-89_85-124k_20uM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(1)'!$S$16:$Y$16</c:f>
              <c:numCache>
                <c:formatCode>General</c:formatCode>
                <c:ptCount val="7"/>
                <c:pt idx="0">
                  <c:v>2.6298184726556502E-3</c:v>
                </c:pt>
                <c:pt idx="1">
                  <c:v>3.9699998218291788E-4</c:v>
                </c:pt>
                <c:pt idx="2">
                  <c:v>6.171707042485436E-4</c:v>
                </c:pt>
                <c:pt idx="3">
                  <c:v>-1.9551424524520645E-4</c:v>
                </c:pt>
                <c:pt idx="4">
                  <c:v>9.6895807015227723E-4</c:v>
                </c:pt>
                <c:pt idx="5">
                  <c:v>9.2280642775849743E-4</c:v>
                </c:pt>
                <c:pt idx="6">
                  <c:v>1.1265303853202643E-3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E-49DE-9B2A-B834D3FD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'PVA86-89_85-124k_20uM (2)'!$R$14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'PVA86-89_85-124k_20uM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(2)'!$S$14:$Y$14</c:f>
              <c:numCache>
                <c:formatCode>General</c:formatCode>
                <c:ptCount val="7"/>
                <c:pt idx="0">
                  <c:v>-8.305425483705769E-4</c:v>
                </c:pt>
                <c:pt idx="1">
                  <c:v>8.0477181510730817E-4</c:v>
                </c:pt>
                <c:pt idx="2">
                  <c:v>8.3069114649980021E-5</c:v>
                </c:pt>
                <c:pt idx="3">
                  <c:v>4.1221688717317875E-4</c:v>
                </c:pt>
                <c:pt idx="4">
                  <c:v>1.8515634164149801E-4</c:v>
                </c:pt>
                <c:pt idx="5">
                  <c:v>6.7288623141664478E-4</c:v>
                </c:pt>
                <c:pt idx="6">
                  <c:v>3.5902206787314565E-4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8-4883-A555-56D882BF5180}"/>
            </c:ext>
          </c:extLst>
        </c:ser>
        <c:ser>
          <c:idx val="1"/>
          <c:order val="1"/>
          <c:tx>
            <c:strRef>
              <c:f>'PVA86-89_85-124k_20uM (2)'!$R$15</c:f>
              <c:strCache>
                <c:ptCount val="1"/>
                <c:pt idx="0">
                  <c:v>2.2210 .. 2.0151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'PVA86-89_85-124k_20uM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(2)'!$S$15:$Y$15</c:f>
              <c:numCache>
                <c:formatCode>General</c:formatCode>
                <c:ptCount val="7"/>
                <c:pt idx="0">
                  <c:v>-2.5785838492037539E-3</c:v>
                </c:pt>
                <c:pt idx="1">
                  <c:v>1.6285120589082959E-3</c:v>
                </c:pt>
                <c:pt idx="2">
                  <c:v>7.6892150386842549E-4</c:v>
                </c:pt>
                <c:pt idx="3">
                  <c:v>1.6160999513322209E-3</c:v>
                </c:pt>
                <c:pt idx="4">
                  <c:v>1.4339864218577364E-3</c:v>
                </c:pt>
                <c:pt idx="5">
                  <c:v>3.9409188673155708E-3</c:v>
                </c:pt>
                <c:pt idx="6">
                  <c:v>2.9110858016354953E-3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8-4883-A555-56D882BF5180}"/>
            </c:ext>
          </c:extLst>
        </c:ser>
        <c:ser>
          <c:idx val="2"/>
          <c:order val="2"/>
          <c:tx>
            <c:strRef>
              <c:f>'PVA86-89_85-124k_20uM (2)'!$R$16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'PVA86-89_85-124k_20uM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(2)'!$S$16:$Y$16</c:f>
              <c:numCache>
                <c:formatCode>General</c:formatCode>
                <c:ptCount val="7"/>
                <c:pt idx="0">
                  <c:v>1.5538114089987649E-4</c:v>
                </c:pt>
                <c:pt idx="1">
                  <c:v>-6.0213272991420028E-4</c:v>
                </c:pt>
                <c:pt idx="2">
                  <c:v>-1.8298392211397858E-4</c:v>
                </c:pt>
                <c:pt idx="3">
                  <c:v>-2.4798246016779737E-4</c:v>
                </c:pt>
                <c:pt idx="4">
                  <c:v>-1.7778711872812249E-4</c:v>
                </c:pt>
                <c:pt idx="5">
                  <c:v>-9.7310746728750542E-4</c:v>
                </c:pt>
                <c:pt idx="6">
                  <c:v>-6.5367719409248869E-4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98-4883-A555-56D882BF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'PVA86-89_85-124k_20uM (3)'!$R$14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'PVA86-89_85-124k_20uM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(3)'!$S$14:$Y$14</c:f>
              <c:numCache>
                <c:formatCode>General</c:formatCode>
                <c:ptCount val="7"/>
                <c:pt idx="0">
                  <c:v>-1.5633474592741619E-4</c:v>
                </c:pt>
                <c:pt idx="1">
                  <c:v>7.2980664102606095E-4</c:v>
                </c:pt>
                <c:pt idx="2">
                  <c:v>3.1159399088506929E-4</c:v>
                </c:pt>
                <c:pt idx="3">
                  <c:v>2.1928022226396759E-4</c:v>
                </c:pt>
                <c:pt idx="4">
                  <c:v>4.7752572414649105E-4</c:v>
                </c:pt>
                <c:pt idx="5">
                  <c:v>1.7420195221355254E-3</c:v>
                </c:pt>
                <c:pt idx="6">
                  <c:v>5.1650422297909947E-4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9-4E90-8E45-48D40420B0D8}"/>
            </c:ext>
          </c:extLst>
        </c:ser>
        <c:ser>
          <c:idx val="1"/>
          <c:order val="1"/>
          <c:tx>
            <c:strRef>
              <c:f>'PVA86-89_85-124k_20uM (3)'!$R$15</c:f>
              <c:strCache>
                <c:ptCount val="1"/>
                <c:pt idx="0">
                  <c:v>2.2210 .. 2.0151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'PVA86-89_85-124k_20uM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(3)'!$S$15:$Y$15</c:f>
              <c:numCache>
                <c:formatCode>General</c:formatCode>
                <c:ptCount val="7"/>
                <c:pt idx="0">
                  <c:v>3.7302383950185236E-4</c:v>
                </c:pt>
                <c:pt idx="1">
                  <c:v>1.6643680028807031E-3</c:v>
                </c:pt>
                <c:pt idx="2">
                  <c:v>1.607246814261045E-3</c:v>
                </c:pt>
                <c:pt idx="3">
                  <c:v>1.7351077855845148E-3</c:v>
                </c:pt>
                <c:pt idx="4">
                  <c:v>2.96863621103552E-3</c:v>
                </c:pt>
                <c:pt idx="5">
                  <c:v>5.5435280208298316E-3</c:v>
                </c:pt>
                <c:pt idx="6">
                  <c:v>3.417181554743571E-3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9-4E90-8E45-48D40420B0D8}"/>
            </c:ext>
          </c:extLst>
        </c:ser>
        <c:ser>
          <c:idx val="2"/>
          <c:order val="2"/>
          <c:tx>
            <c:strRef>
              <c:f>'PVA86-89_85-124k_20uM (3)'!$R$16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'PVA86-89_85-124k_20uM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(3)'!$S$16:$Y$16</c:f>
              <c:numCache>
                <c:formatCode>General</c:formatCode>
                <c:ptCount val="7"/>
                <c:pt idx="0">
                  <c:v>-8.5295082706716952E-5</c:v>
                </c:pt>
                <c:pt idx="1">
                  <c:v>5.5258792891212832E-4</c:v>
                </c:pt>
                <c:pt idx="2">
                  <c:v>5.8644255395662553E-4</c:v>
                </c:pt>
                <c:pt idx="3">
                  <c:v>4.8913732341325598E-4</c:v>
                </c:pt>
                <c:pt idx="4">
                  <c:v>1.0539971083148524E-3</c:v>
                </c:pt>
                <c:pt idx="5">
                  <c:v>2.0308588312972206E-4</c:v>
                </c:pt>
                <c:pt idx="6">
                  <c:v>9.9031032938201612E-4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9-4E90-8E45-48D40420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'PVA86-89_85-124k_20uM (4)'!$R$14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'PVA86-89_85-124k_20uM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(4)'!$S$14:$Y$14</c:f>
              <c:numCache>
                <c:formatCode>General</c:formatCode>
                <c:ptCount val="7"/>
                <c:pt idx="0">
                  <c:v>-1.8993543316110531E-3</c:v>
                </c:pt>
                <c:pt idx="1">
                  <c:v>2.4680870710056635E-3</c:v>
                </c:pt>
                <c:pt idx="2">
                  <c:v>-2.6329196322751923E-3</c:v>
                </c:pt>
                <c:pt idx="3">
                  <c:v>1.4378715940525811E-3</c:v>
                </c:pt>
                <c:pt idx="4">
                  <c:v>7.5424394029381225E-4</c:v>
                </c:pt>
                <c:pt idx="5">
                  <c:v>3.6365734325338591E-3</c:v>
                </c:pt>
                <c:pt idx="6">
                  <c:v>-2.6636394486117564E-3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0-AB4F-A9B6-01A5B71916B1}"/>
            </c:ext>
          </c:extLst>
        </c:ser>
        <c:ser>
          <c:idx val="1"/>
          <c:order val="1"/>
          <c:tx>
            <c:strRef>
              <c:f>'PVA86-89_85-124k_20uM (4)'!$R$15</c:f>
              <c:strCache>
                <c:ptCount val="1"/>
                <c:pt idx="0">
                  <c:v>2.2210 .. 2.0151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'PVA86-89_85-124k_20uM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(4)'!$S$15:$Y$15</c:f>
              <c:numCache>
                <c:formatCode>General</c:formatCode>
                <c:ptCount val="7"/>
                <c:pt idx="0">
                  <c:v>-7.5919827730904833E-4</c:v>
                </c:pt>
                <c:pt idx="1">
                  <c:v>4.8259564955085935E-3</c:v>
                </c:pt>
                <c:pt idx="2">
                  <c:v>-1.8006354393312993E-3</c:v>
                </c:pt>
                <c:pt idx="3">
                  <c:v>4.3088880771357206E-4</c:v>
                </c:pt>
                <c:pt idx="4">
                  <c:v>4.5340254473373335E-3</c:v>
                </c:pt>
                <c:pt idx="5">
                  <c:v>4.8602673147022804E-3</c:v>
                </c:pt>
                <c:pt idx="6">
                  <c:v>-1.4925961485139818E-3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0-AB4F-A9B6-01A5B71916B1}"/>
            </c:ext>
          </c:extLst>
        </c:ser>
        <c:ser>
          <c:idx val="2"/>
          <c:order val="2"/>
          <c:tx>
            <c:strRef>
              <c:f>'PVA86-89_85-124k_20uM (4)'!$R$16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'PVA86-89_85-124k_20uM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(4)'!$S$16:$Y$16</c:f>
              <c:numCache>
                <c:formatCode>General</c:formatCode>
                <c:ptCount val="7"/>
                <c:pt idx="0">
                  <c:v>7.0395243091172979E-4</c:v>
                </c:pt>
                <c:pt idx="1">
                  <c:v>8.4498142310625608E-5</c:v>
                </c:pt>
                <c:pt idx="2">
                  <c:v>1.3785119974573531E-3</c:v>
                </c:pt>
                <c:pt idx="3">
                  <c:v>1.0718454599398474E-3</c:v>
                </c:pt>
                <c:pt idx="4">
                  <c:v>-2.926227890193295E-4</c:v>
                </c:pt>
                <c:pt idx="5">
                  <c:v>2.7216437079491569E-4</c:v>
                </c:pt>
                <c:pt idx="6">
                  <c:v>9.2475983395398436E-4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0-AB4F-A9B6-01A5B719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'PVA86-89_85-124k_20uM (5)'!$R$14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'PVA86-89_85-124k_20uM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(5)'!$S$14:$Y$14</c:f>
              <c:numCache>
                <c:formatCode>General</c:formatCode>
                <c:ptCount val="7"/>
                <c:pt idx="0">
                  <c:v>-1.3067258130178375E-4</c:v>
                </c:pt>
                <c:pt idx="1">
                  <c:v>1.0079429090270981E-3</c:v>
                </c:pt>
                <c:pt idx="2">
                  <c:v>-5.9952911990771813E-5</c:v>
                </c:pt>
                <c:pt idx="3">
                  <c:v>3.4794604200701833E-4</c:v>
                </c:pt>
                <c:pt idx="4">
                  <c:v>2.858996267840645E-3</c:v>
                </c:pt>
                <c:pt idx="5">
                  <c:v>1.7396347107447919E-3</c:v>
                </c:pt>
                <c:pt idx="6">
                  <c:v>2.7913366096337325E-3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9-2940-A77B-AEA30D4A40CE}"/>
            </c:ext>
          </c:extLst>
        </c:ser>
        <c:ser>
          <c:idx val="1"/>
          <c:order val="1"/>
          <c:tx>
            <c:strRef>
              <c:f>'PVA86-89_85-124k_20uM (5)'!$R$15</c:f>
              <c:strCache>
                <c:ptCount val="1"/>
                <c:pt idx="0">
                  <c:v>2.2210 .. 2.0151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'PVA86-89_85-124k_20uM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(5)'!$S$15:$Y$15</c:f>
              <c:numCache>
                <c:formatCode>General</c:formatCode>
                <c:ptCount val="7"/>
                <c:pt idx="0">
                  <c:v>-8.0008442556158462E-4</c:v>
                </c:pt>
                <c:pt idx="1">
                  <c:v>4.5539077180252073E-3</c:v>
                </c:pt>
                <c:pt idx="2">
                  <c:v>6.5630957822692077E-4</c:v>
                </c:pt>
                <c:pt idx="3">
                  <c:v>2.4327943087615839E-3</c:v>
                </c:pt>
                <c:pt idx="4">
                  <c:v>4.4811827295368435E-3</c:v>
                </c:pt>
                <c:pt idx="5">
                  <c:v>7.3503618033864274E-3</c:v>
                </c:pt>
                <c:pt idx="6">
                  <c:v>8.199153210948518E-3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9-2940-A77B-AEA30D4A40CE}"/>
            </c:ext>
          </c:extLst>
        </c:ser>
        <c:ser>
          <c:idx val="2"/>
          <c:order val="2"/>
          <c:tx>
            <c:strRef>
              <c:f>'PVA86-89_85-124k_20uM (5)'!$R$16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'PVA86-89_85-124k_20uM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(5)'!$S$16:$Y$16</c:f>
              <c:numCache>
                <c:formatCode>General</c:formatCode>
                <c:ptCount val="7"/>
                <c:pt idx="0">
                  <c:v>1.1556426426148736E-4</c:v>
                </c:pt>
                <c:pt idx="1">
                  <c:v>9.4525056472369155E-4</c:v>
                </c:pt>
                <c:pt idx="2">
                  <c:v>1.7698336318400418E-3</c:v>
                </c:pt>
                <c:pt idx="3">
                  <c:v>1.4452853103202343E-3</c:v>
                </c:pt>
                <c:pt idx="4">
                  <c:v>2.4147904916314794E-3</c:v>
                </c:pt>
                <c:pt idx="5">
                  <c:v>8.3733390022213479E-4</c:v>
                </c:pt>
                <c:pt idx="6">
                  <c:v>1.4100916061884705E-3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C9-2940-A77B-AEA30D4A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'PVA86-89_85-124k_20uM (6)'!$R$14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'PVA86-89_85-124k_20uM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(6)'!$S$14:$Y$14</c:f>
              <c:numCache>
                <c:formatCode>General</c:formatCode>
                <c:ptCount val="7"/>
                <c:pt idx="0">
                  <c:v>-2.9497340505214866E-3</c:v>
                </c:pt>
                <c:pt idx="1">
                  <c:v>1.2050210025379758E-3</c:v>
                </c:pt>
                <c:pt idx="2">
                  <c:v>-1.0590137288932822E-3</c:v>
                </c:pt>
                <c:pt idx="3">
                  <c:v>3.0923730566339456E-3</c:v>
                </c:pt>
                <c:pt idx="4">
                  <c:v>2.7562943143498433E-3</c:v>
                </c:pt>
                <c:pt idx="5">
                  <c:v>1.4322626996071393E-3</c:v>
                </c:pt>
                <c:pt idx="6">
                  <c:v>-1.4987046905770216E-3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C-2B4B-9AEC-7F0B1D2EE6E9}"/>
            </c:ext>
          </c:extLst>
        </c:ser>
        <c:ser>
          <c:idx val="1"/>
          <c:order val="1"/>
          <c:tx>
            <c:strRef>
              <c:f>'PVA86-89_85-124k_20uM (6)'!$R$15</c:f>
              <c:strCache>
                <c:ptCount val="1"/>
                <c:pt idx="0">
                  <c:v>2.2210 .. 2.0151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'PVA86-89_85-124k_20uM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(6)'!$S$15:$Y$15</c:f>
              <c:numCache>
                <c:formatCode>General</c:formatCode>
                <c:ptCount val="7"/>
                <c:pt idx="0">
                  <c:v>-3.611185059563485E-3</c:v>
                </c:pt>
                <c:pt idx="1">
                  <c:v>3.0076324482463052E-3</c:v>
                </c:pt>
                <c:pt idx="2">
                  <c:v>-6.1584942551282064E-4</c:v>
                </c:pt>
                <c:pt idx="3">
                  <c:v>6.3960800053080294E-3</c:v>
                </c:pt>
                <c:pt idx="4">
                  <c:v>7.2774765871683042E-3</c:v>
                </c:pt>
                <c:pt idx="5">
                  <c:v>4.2637553297541391E-3</c:v>
                </c:pt>
                <c:pt idx="6">
                  <c:v>1.8349486177443343E-3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C-2B4B-9AEC-7F0B1D2EE6E9}"/>
            </c:ext>
          </c:extLst>
        </c:ser>
        <c:ser>
          <c:idx val="2"/>
          <c:order val="2"/>
          <c:tx>
            <c:strRef>
              <c:f>'PVA86-89_85-124k_20uM (6)'!$R$16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'PVA86-89_85-124k_20uM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'PVA86-89_85-124k_20uM (6)'!$S$16:$Y$16</c:f>
              <c:numCache>
                <c:formatCode>General</c:formatCode>
                <c:ptCount val="7"/>
                <c:pt idx="0">
                  <c:v>7.6660148870990393E-4</c:v>
                </c:pt>
                <c:pt idx="1">
                  <c:v>7.8104314481984897E-4</c:v>
                </c:pt>
                <c:pt idx="2">
                  <c:v>7.8948778221796343E-4</c:v>
                </c:pt>
                <c:pt idx="3">
                  <c:v>1.1511166671260714E-3</c:v>
                </c:pt>
                <c:pt idx="4">
                  <c:v>2.0252444295032119E-3</c:v>
                </c:pt>
                <c:pt idx="5">
                  <c:v>1.552531371380202E-3</c:v>
                </c:pt>
                <c:pt idx="6">
                  <c:v>1.7019756425559382E-3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C-2B4B-9AEC-7F0B1D2E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'PVA86-89 Complete'!$K$4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'PVA86-89 Complete'!$L$3:$R$3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 Complete'!$L$4:$R$4</c:f>
              <c:numCache>
                <c:formatCode>General</c:formatCode>
                <c:ptCount val="7"/>
                <c:pt idx="0">
                  <c:v>-8.5147127814600094E-4</c:v>
                </c:pt>
                <c:pt idx="1">
                  <c:v>8.0897370252158414E-4</c:v>
                </c:pt>
                <c:pt idx="2">
                  <c:v>2.5361380693811764E-4</c:v>
                </c:pt>
                <c:pt idx="3">
                  <c:v>6.9711517992550808E-4</c:v>
                </c:pt>
                <c:pt idx="4">
                  <c:v>4.3259632994519279E-4</c:v>
                </c:pt>
                <c:pt idx="5">
                  <c:v>9.8463936710534877E-4</c:v>
                </c:pt>
                <c:pt idx="6">
                  <c:v>3.3197282894564302E-4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7-4C81-808F-E9FF3C6F6661}"/>
            </c:ext>
          </c:extLst>
        </c:ser>
        <c:ser>
          <c:idx val="1"/>
          <c:order val="1"/>
          <c:tx>
            <c:strRef>
              <c:f>'PVA86-89 Complete'!$K$5</c:f>
              <c:strCache>
                <c:ptCount val="1"/>
                <c:pt idx="0">
                  <c:v>2.2210 .. 2.0151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'PVA86-89 Complete'!$L$3:$R$3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 Complete'!$L$5:$R$5</c:f>
              <c:numCache>
                <c:formatCode>General</c:formatCode>
                <c:ptCount val="7"/>
                <c:pt idx="0">
                  <c:v>-1.0589582173136315E-3</c:v>
                </c:pt>
                <c:pt idx="1">
                  <c:v>2.0657056249837936E-3</c:v>
                </c:pt>
                <c:pt idx="2">
                  <c:v>1.4755240822617998E-3</c:v>
                </c:pt>
                <c:pt idx="3">
                  <c:v>2.7494557086449414E-3</c:v>
                </c:pt>
                <c:pt idx="4">
                  <c:v>2.7792450414021084E-3</c:v>
                </c:pt>
                <c:pt idx="5">
                  <c:v>4.4656822277662584E-3</c:v>
                </c:pt>
                <c:pt idx="6">
                  <c:v>3.3931889050626083E-3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7-4C81-808F-E9FF3C6F6661}"/>
            </c:ext>
          </c:extLst>
        </c:ser>
        <c:ser>
          <c:idx val="2"/>
          <c:order val="2"/>
          <c:tx>
            <c:strRef>
              <c:f>'PVA86-89 Complete'!$K$6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'PVA86-89 Complete'!$L$3:$R$3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 Complete'!$L$6:$R$6</c:f>
              <c:numCache>
                <c:formatCode>General</c:formatCode>
                <c:ptCount val="7"/>
                <c:pt idx="0">
                  <c:v>8.999681769496032E-4</c:v>
                </c:pt>
                <c:pt idx="1">
                  <c:v>1.1581839372694864E-4</c:v>
                </c:pt>
                <c:pt idx="2">
                  <c:v>3.4020977869706354E-4</c:v>
                </c:pt>
                <c:pt idx="3">
                  <c:v>1.5213539333417387E-5</c:v>
                </c:pt>
                <c:pt idx="4">
                  <c:v>6.1505601991300235E-4</c:v>
                </c:pt>
                <c:pt idx="5">
                  <c:v>5.0928281200238026E-5</c:v>
                </c:pt>
                <c:pt idx="6">
                  <c:v>4.8772117353659724E-4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7-4C81-808F-E9FF3C6F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34224"/>
        <c:axId val="1032889624"/>
      </c:scatterChart>
      <c:valAx>
        <c:axId val="6445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89624"/>
        <c:crosses val="autoZero"/>
        <c:crossBetween val="midCat"/>
      </c:valAx>
      <c:valAx>
        <c:axId val="10328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'PVA86-89 Complete (2)'!$K$4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'PVA86-89 Complete (2)'!$L$3:$R$3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 Complete (2)'!$L$4:$R$4</c:f>
              <c:numCache>
                <c:formatCode>General</c:formatCode>
                <c:ptCount val="7"/>
                <c:pt idx="0">
                  <c:v>-1.6599203211447745E-3</c:v>
                </c:pt>
                <c:pt idx="1">
                  <c:v>1.5603503275235791E-3</c:v>
                </c:pt>
                <c:pt idx="2">
                  <c:v>-1.2506287577197489E-3</c:v>
                </c:pt>
                <c:pt idx="3">
                  <c:v>1.6260635642311816E-3</c:v>
                </c:pt>
                <c:pt idx="4">
                  <c:v>2.1231781741614334E-3</c:v>
                </c:pt>
                <c:pt idx="5">
                  <c:v>2.2694902809619302E-3</c:v>
                </c:pt>
                <c:pt idx="6">
                  <c:v>-4.5700250985168184E-4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E-0540-83B0-998210117521}"/>
            </c:ext>
          </c:extLst>
        </c:ser>
        <c:ser>
          <c:idx val="1"/>
          <c:order val="1"/>
          <c:tx>
            <c:strRef>
              <c:f>'PVA86-89 Complete (2)'!$K$5</c:f>
              <c:strCache>
                <c:ptCount val="1"/>
                <c:pt idx="0">
                  <c:v>2.2210 .. 2.0151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'PVA86-89 Complete (2)'!$L$3:$R$3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 Complete (2)'!$L$5:$R$5</c:f>
              <c:numCache>
                <c:formatCode>General</c:formatCode>
                <c:ptCount val="7"/>
                <c:pt idx="0">
                  <c:v>-1.7234892541447061E-3</c:v>
                </c:pt>
                <c:pt idx="1">
                  <c:v>4.1291655539267011E-3</c:v>
                </c:pt>
                <c:pt idx="2">
                  <c:v>-5.8672509553906642E-4</c:v>
                </c:pt>
                <c:pt idx="3">
                  <c:v>3.0865877072610618E-3</c:v>
                </c:pt>
                <c:pt idx="4">
                  <c:v>5.4308949213474934E-3</c:v>
                </c:pt>
                <c:pt idx="5">
                  <c:v>5.4914614826142823E-3</c:v>
                </c:pt>
                <c:pt idx="6">
                  <c:v>2.847168560059623E-3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E-0540-83B0-998210117521}"/>
            </c:ext>
          </c:extLst>
        </c:ser>
        <c:ser>
          <c:idx val="2"/>
          <c:order val="2"/>
          <c:tx>
            <c:strRef>
              <c:f>'PVA86-89 Complete (2)'!$K$6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'PVA86-89 Complete (2)'!$L$3:$R$3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'PVA86-89 Complete (2)'!$L$6:$R$6</c:f>
              <c:numCache>
                <c:formatCode>General</c:formatCode>
                <c:ptCount val="7"/>
                <c:pt idx="0">
                  <c:v>5.2870606129437365E-4</c:v>
                </c:pt>
                <c:pt idx="1">
                  <c:v>6.0359728395138876E-4</c:v>
                </c:pt>
                <c:pt idx="2">
                  <c:v>1.3126111371717861E-3</c:v>
                </c:pt>
                <c:pt idx="3">
                  <c:v>1.2227491457953842E-3</c:v>
                </c:pt>
                <c:pt idx="4">
                  <c:v>1.3824707107051206E-3</c:v>
                </c:pt>
                <c:pt idx="5">
                  <c:v>8.8734321413241749E-4</c:v>
                </c:pt>
                <c:pt idx="6">
                  <c:v>1.345609027566131E-3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E-0540-83B0-99821011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34224"/>
        <c:axId val="1032889624"/>
      </c:scatterChart>
      <c:valAx>
        <c:axId val="6445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89624"/>
        <c:crosses val="autoZero"/>
        <c:crossBetween val="midCat"/>
      </c:valAx>
      <c:valAx>
        <c:axId val="10328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8C311-B603-4ADF-A826-60608DE9F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3D322-139C-413F-92E7-7B1041A82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3BD16-9D98-42B6-B221-70223EE6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E635D-BA14-5A4C-9069-70F2A5891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D4382-4ADC-224E-8CC4-60E710E0D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F3DD4-49A1-6E4A-85F7-D7141C9E9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5</xdr:row>
      <xdr:rowOff>119062</xdr:rowOff>
    </xdr:from>
    <xdr:to>
      <xdr:col>27</xdr:col>
      <xdr:colOff>400050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8673E-2400-48A1-9AE1-C8342FE10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5</xdr:row>
      <xdr:rowOff>119062</xdr:rowOff>
    </xdr:from>
    <xdr:to>
      <xdr:col>27</xdr:col>
      <xdr:colOff>400050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FC72A-1873-AE44-9B5D-633E6F120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5FF7-C488-4FA5-9515-B734B8867556}">
  <dimension ref="A1:Y81"/>
  <sheetViews>
    <sheetView topLeftCell="A67" workbookViewId="0">
      <selection activeCell="C94" sqref="C94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133857.61060000001</v>
      </c>
    </row>
    <row r="9" spans="1:25">
      <c r="A9" s="1"/>
      <c r="B9" s="1"/>
      <c r="C9" s="1"/>
      <c r="G9">
        <f>E15/3</f>
        <v>18320.879000000001</v>
      </c>
      <c r="H9">
        <f>G9/G8</f>
        <v>0.1368684150111372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1</v>
      </c>
      <c r="E14" s="8">
        <v>112315.84020000001</v>
      </c>
      <c r="F14" s="7"/>
      <c r="G14" s="6">
        <v>1</v>
      </c>
      <c r="H14" s="7" t="s">
        <v>9</v>
      </c>
      <c r="I14" s="7">
        <v>2.0499999999999998</v>
      </c>
      <c r="J14" s="8">
        <v>109688.79790000001</v>
      </c>
      <c r="L14" s="7" t="s">
        <v>9</v>
      </c>
      <c r="M14">
        <f>(E19-E14)</f>
        <v>449.75469999999041</v>
      </c>
      <c r="N14">
        <f>(J19-J14)</f>
        <v>277.37870000000112</v>
      </c>
      <c r="O14">
        <f>(N14-M14)/J19</f>
        <v>-1.5675365401400096E-3</v>
      </c>
      <c r="R14" s="7" t="s">
        <v>9</v>
      </c>
      <c r="S14">
        <f t="shared" ref="S14:S16" si="0">O14</f>
        <v>-1.5675365401400096E-3</v>
      </c>
      <c r="T14">
        <f>O24</f>
        <v>8.9234265143138352E-4</v>
      </c>
      <c r="U14">
        <f>O34</f>
        <v>3.6617831527930358E-4</v>
      </c>
      <c r="V14">
        <f>O44</f>
        <v>1.4598484303393778E-3</v>
      </c>
      <c r="W14">
        <f>O54</f>
        <v>6.351069240475894E-4</v>
      </c>
      <c r="X14">
        <f>O64</f>
        <v>5.3901234776387624E-4</v>
      </c>
      <c r="Y14">
        <f>O74</f>
        <v>1.2039219598468375E-4</v>
      </c>
    </row>
    <row r="15" spans="1:25" ht="24">
      <c r="B15" s="6">
        <v>2</v>
      </c>
      <c r="C15" s="7" t="s">
        <v>10</v>
      </c>
      <c r="D15" s="7">
        <v>0.49</v>
      </c>
      <c r="E15" s="8">
        <v>54962.637000000002</v>
      </c>
      <c r="F15" s="7"/>
      <c r="G15" s="6">
        <v>2</v>
      </c>
      <c r="H15" s="7" t="s">
        <v>10</v>
      </c>
      <c r="I15" s="7">
        <v>1</v>
      </c>
      <c r="J15" s="8">
        <v>53235.447999999997</v>
      </c>
      <c r="L15" s="7" t="s">
        <v>10</v>
      </c>
      <c r="M15">
        <f>(E20-E15)</f>
        <v>1026.4167999999991</v>
      </c>
      <c r="N15">
        <f>(J20-J15)</f>
        <v>973.76260000000184</v>
      </c>
      <c r="O15">
        <f>(N15-M15)/J20</f>
        <v>-9.7131464223899281E-4</v>
      </c>
      <c r="R15" s="7" t="s">
        <v>10</v>
      </c>
      <c r="S15">
        <f t="shared" si="0"/>
        <v>-9.7131464223899281E-4</v>
      </c>
      <c r="T15">
        <f>O25</f>
        <v>2.9042368131623818E-3</v>
      </c>
      <c r="U15">
        <f>O35</f>
        <v>2.0504039286559288E-3</v>
      </c>
      <c r="V15">
        <f>O45</f>
        <v>4.8971593890180885E-3</v>
      </c>
      <c r="W15">
        <f>O55</f>
        <v>3.9351124913130676E-3</v>
      </c>
      <c r="X15">
        <f>O65</f>
        <v>3.9125997951533738E-3</v>
      </c>
      <c r="Y15">
        <f>O75</f>
        <v>3.8512993588087595E-3</v>
      </c>
    </row>
    <row r="16" spans="1:25" ht="24">
      <c r="B16" s="9">
        <v>3</v>
      </c>
      <c r="C16" s="10" t="s">
        <v>11</v>
      </c>
      <c r="D16" s="10">
        <v>2.38</v>
      </c>
      <c r="E16" s="11">
        <v>267715.22120000003</v>
      </c>
      <c r="F16" s="7"/>
      <c r="G16" s="9">
        <v>3</v>
      </c>
      <c r="H16" s="10" t="s">
        <v>11</v>
      </c>
      <c r="I16" s="10">
        <v>4.95</v>
      </c>
      <c r="J16" s="11">
        <v>264162.5331</v>
      </c>
      <c r="L16" s="10" t="s">
        <v>11</v>
      </c>
      <c r="M16">
        <f>(E21-E16)</f>
        <v>3884.9073999999673</v>
      </c>
      <c r="N16">
        <f>(J21-J16)</f>
        <v>4591.6821999999811</v>
      </c>
      <c r="O16">
        <f>(N16-M16)/J21</f>
        <v>2.6298184726556502E-3</v>
      </c>
      <c r="R16" s="10" t="s">
        <v>11</v>
      </c>
      <c r="S16">
        <f t="shared" si="0"/>
        <v>2.6298184726556502E-3</v>
      </c>
      <c r="T16">
        <f>O26</f>
        <v>3.9699998218291788E-4</v>
      </c>
      <c r="U16">
        <f>O36</f>
        <v>6.171707042485436E-4</v>
      </c>
      <c r="V16">
        <f>O46</f>
        <v>-1.9551424524520645E-4</v>
      </c>
      <c r="W16">
        <f>O56</f>
        <v>9.6895807015227723E-4</v>
      </c>
      <c r="X16">
        <f>O66</f>
        <v>9.2280642775849743E-4</v>
      </c>
      <c r="Y16">
        <f>O76</f>
        <v>1.1265303853202643E-3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2.0499999999999998</v>
      </c>
      <c r="E19" s="8">
        <v>112765.5949</v>
      </c>
      <c r="G19" s="6">
        <v>1</v>
      </c>
      <c r="H19" s="7" t="s">
        <v>9</v>
      </c>
      <c r="I19" s="7">
        <v>2.0299999999999998</v>
      </c>
      <c r="J19" s="8">
        <v>109966.17660000001</v>
      </c>
    </row>
    <row r="20" spans="2:15" ht="24">
      <c r="B20" s="6">
        <v>2</v>
      </c>
      <c r="C20" s="7" t="s">
        <v>10</v>
      </c>
      <c r="D20" s="7">
        <v>1.02</v>
      </c>
      <c r="E20" s="8">
        <v>55989.053800000002</v>
      </c>
      <c r="G20" s="6">
        <v>2</v>
      </c>
      <c r="H20" s="7" t="s">
        <v>10</v>
      </c>
      <c r="I20" s="7">
        <v>1</v>
      </c>
      <c r="J20" s="8">
        <v>54209.210599999999</v>
      </c>
    </row>
    <row r="21" spans="2:15" ht="24">
      <c r="B21" s="9">
        <v>3</v>
      </c>
      <c r="C21" s="10" t="s">
        <v>11</v>
      </c>
      <c r="D21" s="10">
        <v>4.93</v>
      </c>
      <c r="E21" s="11">
        <v>271600.1286</v>
      </c>
      <c r="G21" s="9">
        <v>3</v>
      </c>
      <c r="H21" s="10" t="s">
        <v>11</v>
      </c>
      <c r="I21" s="10">
        <v>4.97</v>
      </c>
      <c r="J21" s="11">
        <v>268754.21529999998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2.0699999999999998</v>
      </c>
      <c r="E24" s="8">
        <v>111413.51390000001</v>
      </c>
      <c r="G24" s="6">
        <v>1</v>
      </c>
      <c r="H24" s="7" t="s">
        <v>9</v>
      </c>
      <c r="I24" s="7">
        <v>2.0499999999999998</v>
      </c>
      <c r="J24" s="8">
        <v>108741.58289999999</v>
      </c>
      <c r="L24" s="7" t="s">
        <v>9</v>
      </c>
      <c r="M24">
        <f>(E29-E24)</f>
        <v>895.24859999999171</v>
      </c>
      <c r="N24">
        <f>(J29-J24)</f>
        <v>993.16960000000836</v>
      </c>
      <c r="O24">
        <f>(N24-M24)/J29</f>
        <v>8.9234265143138352E-4</v>
      </c>
    </row>
    <row r="25" spans="2:15" ht="24">
      <c r="B25" s="6">
        <v>2</v>
      </c>
      <c r="C25" s="7" t="s">
        <v>10</v>
      </c>
      <c r="D25" s="7">
        <v>1.01</v>
      </c>
      <c r="E25" s="8">
        <v>54332.427300000003</v>
      </c>
      <c r="G25" s="6">
        <v>2</v>
      </c>
      <c r="H25" s="7" t="s">
        <v>10</v>
      </c>
      <c r="I25" s="7">
        <v>0.99</v>
      </c>
      <c r="J25" s="8">
        <v>52676.1561</v>
      </c>
      <c r="L25" s="7" t="s">
        <v>10</v>
      </c>
      <c r="M25">
        <f>(E30-E25)</f>
        <v>1721.1793999999936</v>
      </c>
      <c r="N25">
        <f>(J30-J25)</f>
        <v>1879.6223000000027</v>
      </c>
      <c r="O25">
        <f>(N25-M25)/J30</f>
        <v>2.9042368131623818E-3</v>
      </c>
    </row>
    <row r="26" spans="2:15" ht="24">
      <c r="B26" s="9">
        <v>3</v>
      </c>
      <c r="C26" s="10" t="s">
        <v>11</v>
      </c>
      <c r="D26" s="10">
        <v>4.92</v>
      </c>
      <c r="E26" s="11">
        <v>265359.50939999998</v>
      </c>
      <c r="G26" s="9">
        <v>3</v>
      </c>
      <c r="H26" s="10" t="s">
        <v>11</v>
      </c>
      <c r="I26" s="10">
        <v>4.95</v>
      </c>
      <c r="J26" s="11">
        <v>262353.97110000002</v>
      </c>
      <c r="L26" s="10" t="s">
        <v>11</v>
      </c>
      <c r="M26">
        <f>(E31-E26)</f>
        <v>6899.3065000000061</v>
      </c>
      <c r="N26">
        <f>(J31-J26)</f>
        <v>7006.242499999993</v>
      </c>
      <c r="O26">
        <f>(N26-M26)/J31</f>
        <v>3.9699998218291788E-4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2.04</v>
      </c>
      <c r="E29" s="8">
        <v>112308.7625</v>
      </c>
      <c r="G29" s="6">
        <v>1</v>
      </c>
      <c r="H29" s="7" t="s">
        <v>9</v>
      </c>
      <c r="I29" s="7">
        <v>2.02</v>
      </c>
      <c r="J29" s="8">
        <v>109734.7525</v>
      </c>
    </row>
    <row r="30" spans="2:15" ht="24">
      <c r="B30" s="6">
        <v>2</v>
      </c>
      <c r="C30" s="7" t="s">
        <v>10</v>
      </c>
      <c r="D30" s="7">
        <v>1.02</v>
      </c>
      <c r="E30" s="8">
        <v>56053.606699999997</v>
      </c>
      <c r="G30" s="6">
        <v>2</v>
      </c>
      <c r="H30" s="7" t="s">
        <v>10</v>
      </c>
      <c r="I30" s="7">
        <v>1.01</v>
      </c>
      <c r="J30" s="8">
        <v>54555.778400000003</v>
      </c>
    </row>
    <row r="31" spans="2:15" ht="24">
      <c r="B31" s="9">
        <v>3</v>
      </c>
      <c r="C31" s="10" t="s">
        <v>11</v>
      </c>
      <c r="D31" s="10">
        <v>4.9400000000000004</v>
      </c>
      <c r="E31" s="11">
        <v>272258.81589999999</v>
      </c>
      <c r="G31" s="9">
        <v>3</v>
      </c>
      <c r="H31" s="10" t="s">
        <v>11</v>
      </c>
      <c r="I31" s="10">
        <v>4.97</v>
      </c>
      <c r="J31" s="11">
        <v>269360.21360000002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2.0699999999999998</v>
      </c>
      <c r="E34" s="8">
        <v>110582.09020000001</v>
      </c>
      <c r="G34" s="6">
        <v>1</v>
      </c>
      <c r="H34" s="7" t="s">
        <v>9</v>
      </c>
      <c r="I34" s="7">
        <v>2.0499999999999998</v>
      </c>
      <c r="J34" s="8">
        <v>107912.3383</v>
      </c>
      <c r="L34" s="7" t="s">
        <v>9</v>
      </c>
      <c r="M34">
        <f>(E39-E34)</f>
        <v>1492.8972999999969</v>
      </c>
      <c r="N34">
        <f>(J39-J34)</f>
        <v>1532.9737999999925</v>
      </c>
      <c r="O34">
        <f>(N34-M34)/J39</f>
        <v>3.6617831527930358E-4</v>
      </c>
    </row>
    <row r="35" spans="2:15" ht="24">
      <c r="B35" s="6">
        <v>2</v>
      </c>
      <c r="C35" s="7" t="s">
        <v>10</v>
      </c>
      <c r="D35" s="7">
        <v>1.01</v>
      </c>
      <c r="E35" s="8">
        <v>53774.319499999998</v>
      </c>
      <c r="G35" s="6">
        <v>2</v>
      </c>
      <c r="H35" s="7" t="s">
        <v>10</v>
      </c>
      <c r="I35" s="7">
        <v>0.99</v>
      </c>
      <c r="J35" s="8">
        <v>52118.497900000002</v>
      </c>
      <c r="L35" s="7" t="s">
        <v>10</v>
      </c>
      <c r="M35">
        <f>(E40-E35)</f>
        <v>2345.8208000000013</v>
      </c>
      <c r="N35">
        <f>(J40-J35)</f>
        <v>2457.7240999999995</v>
      </c>
      <c r="O35">
        <f>(N35-M35)/J40</f>
        <v>2.0504039286559288E-3</v>
      </c>
    </row>
    <row r="36" spans="2:15" ht="24">
      <c r="B36" s="9">
        <v>3</v>
      </c>
      <c r="C36" s="10" t="s">
        <v>11</v>
      </c>
      <c r="D36" s="10">
        <v>4.93</v>
      </c>
      <c r="E36" s="11">
        <v>263666.4155</v>
      </c>
      <c r="G36" s="9">
        <v>3</v>
      </c>
      <c r="H36" s="10" t="s">
        <v>11</v>
      </c>
      <c r="I36" s="10">
        <v>4.96</v>
      </c>
      <c r="J36" s="11">
        <v>260649.6992</v>
      </c>
      <c r="L36" s="10" t="s">
        <v>11</v>
      </c>
      <c r="M36">
        <f>(E41-E36)</f>
        <v>8837.960699999996</v>
      </c>
      <c r="N36">
        <f>(J41-J36)</f>
        <v>9004.3833000000159</v>
      </c>
      <c r="O36">
        <f>(N36-M36)/J41</f>
        <v>6.171707042485436E-4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2.0299999999999998</v>
      </c>
      <c r="E39" s="8">
        <v>112074.9875</v>
      </c>
      <c r="G39" s="6">
        <v>1</v>
      </c>
      <c r="H39" s="7" t="s">
        <v>9</v>
      </c>
      <c r="I39" s="7">
        <v>2.02</v>
      </c>
      <c r="J39" s="8">
        <v>109445.3121</v>
      </c>
    </row>
    <row r="40" spans="2:15" ht="24">
      <c r="B40" s="6">
        <v>2</v>
      </c>
      <c r="C40" s="7" t="s">
        <v>10</v>
      </c>
      <c r="D40" s="7">
        <v>1.02</v>
      </c>
      <c r="E40" s="8">
        <v>56120.140299999999</v>
      </c>
      <c r="G40" s="6">
        <v>2</v>
      </c>
      <c r="H40" s="7" t="s">
        <v>10</v>
      </c>
      <c r="I40" s="7">
        <v>1.01</v>
      </c>
      <c r="J40" s="8">
        <v>54576.222000000002</v>
      </c>
    </row>
    <row r="41" spans="2:15" ht="24">
      <c r="B41" s="9">
        <v>3</v>
      </c>
      <c r="C41" s="10" t="s">
        <v>11</v>
      </c>
      <c r="D41" s="10">
        <v>4.95</v>
      </c>
      <c r="E41" s="11">
        <v>272504.3762</v>
      </c>
      <c r="G41" s="9">
        <v>3</v>
      </c>
      <c r="H41" s="10" t="s">
        <v>11</v>
      </c>
      <c r="I41" s="10">
        <v>4.97</v>
      </c>
      <c r="J41" s="11">
        <v>269654.08250000002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2.0699999999999998</v>
      </c>
      <c r="E44" s="8">
        <v>110080.8275</v>
      </c>
      <c r="G44" s="6">
        <v>1</v>
      </c>
      <c r="H44" s="7" t="s">
        <v>9</v>
      </c>
      <c r="I44" s="7">
        <v>2.0499999999999998</v>
      </c>
      <c r="J44" s="8">
        <v>107245.4397</v>
      </c>
      <c r="L44" s="7" t="s">
        <v>9</v>
      </c>
      <c r="M44">
        <f>(E49-E44)</f>
        <v>1791.5547999999981</v>
      </c>
      <c r="N44">
        <f>(J49-J44)</f>
        <v>1950.9649999999965</v>
      </c>
      <c r="O44">
        <f>(N44-M44)/J49</f>
        <v>1.4598484303393778E-3</v>
      </c>
    </row>
    <row r="45" spans="2:15" ht="24">
      <c r="B45" s="6">
        <v>2</v>
      </c>
      <c r="C45" s="7" t="s">
        <v>10</v>
      </c>
      <c r="D45" s="7">
        <v>1.01</v>
      </c>
      <c r="E45" s="8">
        <v>53487.840199999999</v>
      </c>
      <c r="G45" s="6">
        <v>2</v>
      </c>
      <c r="H45" s="7" t="s">
        <v>10</v>
      </c>
      <c r="I45" s="7">
        <v>0.99</v>
      </c>
      <c r="J45" s="8">
        <v>51649.421300000002</v>
      </c>
      <c r="L45" s="7" t="s">
        <v>10</v>
      </c>
      <c r="M45">
        <f>(E50-E45)</f>
        <v>2667.4858999999997</v>
      </c>
      <c r="N45">
        <f>(J50-J45)</f>
        <v>2934.7934999999998</v>
      </c>
      <c r="O45">
        <f>(N45-M45)/J50</f>
        <v>4.8971593890180885E-3</v>
      </c>
    </row>
    <row r="46" spans="2:15" ht="24">
      <c r="B46" s="9">
        <v>3</v>
      </c>
      <c r="C46" s="10" t="s">
        <v>11</v>
      </c>
      <c r="D46" s="10">
        <v>4.93</v>
      </c>
      <c r="E46" s="11">
        <v>262189.64039999997</v>
      </c>
      <c r="G46" s="9">
        <v>3</v>
      </c>
      <c r="H46" s="10" t="s">
        <v>11</v>
      </c>
      <c r="I46" s="10">
        <v>4.96</v>
      </c>
      <c r="J46" s="11">
        <v>259397.0085</v>
      </c>
      <c r="L46" s="10" t="s">
        <v>11</v>
      </c>
      <c r="M46">
        <f>(E51-E46)</f>
        <v>10477.005400000024</v>
      </c>
      <c r="N46">
        <f>(J51-J46)</f>
        <v>10424.251500000013</v>
      </c>
      <c r="O46">
        <f>(N46-M46)/J51</f>
        <v>-1.9551424524520645E-4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2.0299999999999998</v>
      </c>
      <c r="E49" s="8">
        <v>111872.3823</v>
      </c>
      <c r="G49" s="6">
        <v>1</v>
      </c>
      <c r="H49" s="7" t="s">
        <v>9</v>
      </c>
      <c r="I49" s="7">
        <v>2.0099999999999998</v>
      </c>
      <c r="J49" s="8">
        <v>109196.4047</v>
      </c>
    </row>
    <row r="50" spans="2:15" ht="24">
      <c r="B50" s="6">
        <v>2</v>
      </c>
      <c r="C50" s="7" t="s">
        <v>10</v>
      </c>
      <c r="D50" s="7">
        <v>1.02</v>
      </c>
      <c r="E50" s="8">
        <v>56155.326099999998</v>
      </c>
      <c r="G50" s="6">
        <v>2</v>
      </c>
      <c r="H50" s="7" t="s">
        <v>10</v>
      </c>
      <c r="I50" s="7">
        <v>1.01</v>
      </c>
      <c r="J50" s="8">
        <v>54584.214800000002</v>
      </c>
    </row>
    <row r="51" spans="2:15" ht="24">
      <c r="B51" s="9">
        <v>3</v>
      </c>
      <c r="C51" s="10" t="s">
        <v>11</v>
      </c>
      <c r="D51" s="10">
        <v>4.95</v>
      </c>
      <c r="E51" s="11">
        <v>272666.6458</v>
      </c>
      <c r="G51" s="9">
        <v>3</v>
      </c>
      <c r="H51" s="10" t="s">
        <v>11</v>
      </c>
      <c r="I51" s="10">
        <v>4.9800000000000004</v>
      </c>
      <c r="J51" s="11">
        <v>269821.26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2.06</v>
      </c>
      <c r="E54" s="8">
        <v>109345.3058</v>
      </c>
      <c r="G54" s="6">
        <v>1</v>
      </c>
      <c r="H54" s="7" t="s">
        <v>9</v>
      </c>
      <c r="I54" s="7">
        <v>2.0499999999999998</v>
      </c>
      <c r="J54" s="8">
        <v>106628.6612</v>
      </c>
      <c r="L54" s="7" t="s">
        <v>9</v>
      </c>
      <c r="M54">
        <f>(E59-E54)</f>
        <v>2443.1723999999958</v>
      </c>
      <c r="N54">
        <f>(J59-J54)</f>
        <v>2512.4887000000017</v>
      </c>
      <c r="O54">
        <f>(N54-M54)/J59</f>
        <v>6.351069240475894E-4</v>
      </c>
    </row>
    <row r="55" spans="2:15" ht="24">
      <c r="B55" s="6">
        <v>2</v>
      </c>
      <c r="C55" s="7" t="s">
        <v>10</v>
      </c>
      <c r="D55" s="7">
        <v>1</v>
      </c>
      <c r="E55" s="8">
        <v>52907.3194</v>
      </c>
      <c r="G55" s="6">
        <v>2</v>
      </c>
      <c r="H55" s="7" t="s">
        <v>10</v>
      </c>
      <c r="I55" s="7">
        <v>0.98</v>
      </c>
      <c r="J55" s="8">
        <v>51166.541899999997</v>
      </c>
      <c r="L55" s="7" t="s">
        <v>10</v>
      </c>
      <c r="M55">
        <f>(E60-E55)</f>
        <v>3324.0663999999961</v>
      </c>
      <c r="N55">
        <f>(J60-J55)</f>
        <v>3539.340200000006</v>
      </c>
      <c r="O55">
        <f>(N55-M55)/J60</f>
        <v>3.9351124913130676E-3</v>
      </c>
    </row>
    <row r="56" spans="2:15" ht="24">
      <c r="B56" s="9">
        <v>3</v>
      </c>
      <c r="C56" s="10" t="s">
        <v>11</v>
      </c>
      <c r="D56" s="10">
        <v>4.9400000000000004</v>
      </c>
      <c r="E56" s="11">
        <v>261580.91450000001</v>
      </c>
      <c r="G56" s="9">
        <v>3</v>
      </c>
      <c r="H56" s="10" t="s">
        <v>11</v>
      </c>
      <c r="I56" s="10">
        <v>4.97</v>
      </c>
      <c r="J56" s="11">
        <v>258487.98980000001</v>
      </c>
      <c r="L56" s="10" t="s">
        <v>11</v>
      </c>
      <c r="M56">
        <f>(E61-E56)</f>
        <v>11130.503700000001</v>
      </c>
      <c r="N56">
        <f>(J61-J56)</f>
        <v>11392.00609999997</v>
      </c>
      <c r="O56">
        <f>(N56-M56)/J61</f>
        <v>9.6895807015227723E-4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2.0299999999999998</v>
      </c>
      <c r="E59" s="8">
        <v>111788.4782</v>
      </c>
      <c r="G59" s="6">
        <v>1</v>
      </c>
      <c r="H59" s="7" t="s">
        <v>9</v>
      </c>
      <c r="I59" s="7">
        <v>2.0099999999999998</v>
      </c>
      <c r="J59" s="8">
        <v>109141.1499</v>
      </c>
    </row>
    <row r="60" spans="2:15" ht="24">
      <c r="B60" s="6">
        <v>2</v>
      </c>
      <c r="C60" s="7" t="s">
        <v>10</v>
      </c>
      <c r="D60" s="7">
        <v>1.02</v>
      </c>
      <c r="E60" s="8">
        <v>56231.385799999996</v>
      </c>
      <c r="G60" s="6">
        <v>2</v>
      </c>
      <c r="H60" s="7" t="s">
        <v>10</v>
      </c>
      <c r="I60" s="7">
        <v>1.01</v>
      </c>
      <c r="J60" s="8">
        <v>54705.882100000003</v>
      </c>
    </row>
    <row r="61" spans="2:15" ht="24">
      <c r="B61" s="9">
        <v>3</v>
      </c>
      <c r="C61" s="10" t="s">
        <v>11</v>
      </c>
      <c r="D61" s="10">
        <v>4.95</v>
      </c>
      <c r="E61" s="11">
        <v>272711.41820000001</v>
      </c>
      <c r="G61" s="9">
        <v>3</v>
      </c>
      <c r="H61" s="10" t="s">
        <v>11</v>
      </c>
      <c r="I61" s="10">
        <v>4.9800000000000004</v>
      </c>
      <c r="J61" s="11">
        <v>269879.99589999998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2.06</v>
      </c>
      <c r="E64" s="8">
        <v>108873.5925</v>
      </c>
      <c r="G64" s="6">
        <v>1</v>
      </c>
      <c r="H64" s="7" t="s">
        <v>9</v>
      </c>
      <c r="I64" s="7">
        <v>2.0499999999999998</v>
      </c>
      <c r="J64" s="8">
        <v>106131.3192</v>
      </c>
      <c r="L64" s="7" t="s">
        <v>9</v>
      </c>
      <c r="M64">
        <f>(E69-E64)</f>
        <v>2765.7122999999992</v>
      </c>
      <c r="N64">
        <f>(J69-J64)</f>
        <v>2824.4407999999967</v>
      </c>
      <c r="O64">
        <f>(N64-M64)/J69</f>
        <v>5.3901234776387624E-4</v>
      </c>
    </row>
    <row r="65" spans="2:15" ht="24">
      <c r="B65" s="6">
        <v>2</v>
      </c>
      <c r="C65" s="7" t="s">
        <v>10</v>
      </c>
      <c r="D65" s="7">
        <v>1</v>
      </c>
      <c r="E65" s="8">
        <v>52552.590300000003</v>
      </c>
      <c r="G65" s="6">
        <v>2</v>
      </c>
      <c r="H65" s="7" t="s">
        <v>10</v>
      </c>
      <c r="I65" s="7">
        <v>0.98</v>
      </c>
      <c r="J65" s="8">
        <v>50800.919600000001</v>
      </c>
      <c r="L65" s="7" t="s">
        <v>10</v>
      </c>
      <c r="M65">
        <f>(E70-E65)</f>
        <v>3684.6006999999954</v>
      </c>
      <c r="N65">
        <f>(J70-J65)</f>
        <v>3898.6180999999997</v>
      </c>
      <c r="O65">
        <f>(N65-M65)/J70</f>
        <v>3.9125997951533738E-3</v>
      </c>
    </row>
    <row r="66" spans="2:15" ht="24">
      <c r="B66" s="9">
        <v>3</v>
      </c>
      <c r="C66" s="10" t="s">
        <v>11</v>
      </c>
      <c r="D66" s="10">
        <v>4.9400000000000004</v>
      </c>
      <c r="E66" s="11">
        <v>260893.72519999999</v>
      </c>
      <c r="G66" s="9">
        <v>3</v>
      </c>
      <c r="H66" s="10" t="s">
        <v>11</v>
      </c>
      <c r="I66" s="10">
        <v>4.97</v>
      </c>
      <c r="J66" s="11">
        <v>257830.95790000001</v>
      </c>
      <c r="L66" s="10" t="s">
        <v>11</v>
      </c>
      <c r="M66">
        <f>(E71-E66)</f>
        <v>11906.312800000014</v>
      </c>
      <c r="N66">
        <f>(J71-J66)</f>
        <v>12155.458000000013</v>
      </c>
      <c r="O66">
        <f>(N66-M66)/J71</f>
        <v>9.2280642775849743E-4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2.0299999999999998</v>
      </c>
      <c r="E69" s="8">
        <v>111639.3048</v>
      </c>
      <c r="G69" s="6">
        <v>1</v>
      </c>
      <c r="H69" s="7" t="s">
        <v>9</v>
      </c>
      <c r="I69" s="7">
        <v>2.0099999999999998</v>
      </c>
      <c r="J69" s="8">
        <v>108955.76</v>
      </c>
    </row>
    <row r="70" spans="2:15" ht="24">
      <c r="B70" s="6">
        <v>2</v>
      </c>
      <c r="C70" s="7" t="s">
        <v>10</v>
      </c>
      <c r="D70" s="7">
        <v>1.02</v>
      </c>
      <c r="E70" s="8">
        <v>56237.190999999999</v>
      </c>
      <c r="G70" s="6">
        <v>2</v>
      </c>
      <c r="H70" s="7" t="s">
        <v>10</v>
      </c>
      <c r="I70" s="7">
        <v>1.01</v>
      </c>
      <c r="J70" s="8">
        <v>54699.537700000001</v>
      </c>
    </row>
    <row r="71" spans="2:15" ht="24">
      <c r="B71" s="9">
        <v>3</v>
      </c>
      <c r="C71" s="10" t="s">
        <v>11</v>
      </c>
      <c r="D71" s="10">
        <v>4.95</v>
      </c>
      <c r="E71" s="11">
        <v>272800.038</v>
      </c>
      <c r="G71" s="9">
        <v>3</v>
      </c>
      <c r="H71" s="10" t="s">
        <v>11</v>
      </c>
      <c r="I71" s="10">
        <v>4.9800000000000004</v>
      </c>
      <c r="J71" s="11">
        <v>269986.41590000002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2.06</v>
      </c>
      <c r="E74" s="8">
        <v>108495.41899999999</v>
      </c>
      <c r="G74" s="6">
        <v>1</v>
      </c>
      <c r="H74" s="7" t="s">
        <v>9</v>
      </c>
      <c r="I74" s="7">
        <v>2.0499999999999998</v>
      </c>
      <c r="J74" s="8">
        <v>105770.7188</v>
      </c>
      <c r="L74" s="7" t="s">
        <v>9</v>
      </c>
      <c r="M74">
        <f>(E79-E74)</f>
        <v>3051.3058000000019</v>
      </c>
      <c r="N74">
        <f>(J79-J74)</f>
        <v>3064.4087</v>
      </c>
      <c r="O74">
        <f>(N74-M74)/J79</f>
        <v>1.2039219598468375E-4</v>
      </c>
    </row>
    <row r="75" spans="2:15" ht="24">
      <c r="B75" s="6">
        <v>2</v>
      </c>
      <c r="C75" s="7" t="s">
        <v>10</v>
      </c>
      <c r="D75" s="7">
        <v>0.99</v>
      </c>
      <c r="E75" s="8">
        <v>52287.846100000002</v>
      </c>
      <c r="G75" s="6">
        <v>2</v>
      </c>
      <c r="H75" s="7" t="s">
        <v>10</v>
      </c>
      <c r="I75" s="7">
        <v>0.98</v>
      </c>
      <c r="J75" s="8">
        <v>50479.553399999997</v>
      </c>
      <c r="L75" s="7" t="s">
        <v>10</v>
      </c>
      <c r="M75">
        <f>(E80-E75)</f>
        <v>3994.0092000000004</v>
      </c>
      <c r="N75">
        <f>(J80-J75)</f>
        <v>4204.6143000000011</v>
      </c>
      <c r="O75">
        <f>(N75-M75)/J80</f>
        <v>3.8512993588087595E-3</v>
      </c>
    </row>
    <row r="76" spans="2:15" ht="24">
      <c r="B76" s="9">
        <v>3</v>
      </c>
      <c r="C76" s="10" t="s">
        <v>11</v>
      </c>
      <c r="D76" s="10">
        <v>4.95</v>
      </c>
      <c r="E76" s="11">
        <v>260291.15349999999</v>
      </c>
      <c r="G76" s="9">
        <v>3</v>
      </c>
      <c r="H76" s="10" t="s">
        <v>11</v>
      </c>
      <c r="I76" s="10">
        <v>4.9800000000000004</v>
      </c>
      <c r="J76" s="11">
        <v>257217.7886</v>
      </c>
      <c r="L76" s="10" t="s">
        <v>11</v>
      </c>
      <c r="M76">
        <f>(E81-E76)</f>
        <v>12509.255800000014</v>
      </c>
      <c r="N76">
        <f>(J81-J76)</f>
        <v>12813.454200000007</v>
      </c>
      <c r="O76">
        <f>(N76-M76)/J81</f>
        <v>1.1265303853202643E-3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2.0299999999999998</v>
      </c>
      <c r="E79" s="8">
        <v>111546.7248</v>
      </c>
      <c r="G79" s="6">
        <v>1</v>
      </c>
      <c r="H79" s="7" t="s">
        <v>9</v>
      </c>
      <c r="I79" s="7">
        <v>2.0099999999999998</v>
      </c>
      <c r="J79" s="8">
        <v>108835.1275</v>
      </c>
    </row>
    <row r="80" spans="2:15" ht="24">
      <c r="B80" s="6">
        <v>2</v>
      </c>
      <c r="C80" s="7" t="s">
        <v>10</v>
      </c>
      <c r="D80" s="7">
        <v>1.02</v>
      </c>
      <c r="E80" s="8">
        <v>56281.855300000003</v>
      </c>
      <c r="G80" s="6">
        <v>2</v>
      </c>
      <c r="H80" s="7" t="s">
        <v>10</v>
      </c>
      <c r="I80" s="7">
        <v>1.01</v>
      </c>
      <c r="J80" s="8">
        <v>54684.167699999998</v>
      </c>
    </row>
    <row r="81" spans="2:10" ht="24">
      <c r="B81" s="9">
        <v>3</v>
      </c>
      <c r="C81" s="10" t="s">
        <v>11</v>
      </c>
      <c r="D81" s="10">
        <v>4.95</v>
      </c>
      <c r="E81" s="11">
        <v>272800.4093</v>
      </c>
      <c r="G81" s="9">
        <v>3</v>
      </c>
      <c r="H81" s="10" t="s">
        <v>11</v>
      </c>
      <c r="I81" s="10">
        <v>4.9800000000000004</v>
      </c>
      <c r="J81" s="11">
        <v>270031.24280000001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79D7-6D86-4023-B998-01FFA790AF6C}">
  <dimension ref="A1:Y81"/>
  <sheetViews>
    <sheetView topLeftCell="A61" workbookViewId="0">
      <selection activeCell="E86" sqref="E86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133500.75380000001</v>
      </c>
    </row>
    <row r="9" spans="1:25">
      <c r="A9" s="1"/>
      <c r="B9" s="1"/>
      <c r="C9" s="1"/>
      <c r="G9">
        <f>E15/3</f>
        <v>18057.250866666665</v>
      </c>
      <c r="H9">
        <f>G9/G8</f>
        <v>0.13525954238219937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2.0499999999999998</v>
      </c>
      <c r="E14" s="8">
        <v>110702.85860000001</v>
      </c>
      <c r="F14" s="7"/>
      <c r="G14" s="6">
        <v>1</v>
      </c>
      <c r="H14" s="7" t="s">
        <v>9</v>
      </c>
      <c r="I14" s="7">
        <v>2.06</v>
      </c>
      <c r="J14" s="8">
        <v>107492.81879999999</v>
      </c>
      <c r="L14" s="7" t="s">
        <v>9</v>
      </c>
      <c r="M14">
        <f>(E19-E14)</f>
        <v>374.43659999998636</v>
      </c>
      <c r="N14">
        <f>(J19-J14)</f>
        <v>284.92260000000533</v>
      </c>
      <c r="O14">
        <f>(N14-M14)/J19</f>
        <v>-8.305425483705769E-4</v>
      </c>
      <c r="R14" s="7" t="s">
        <v>9</v>
      </c>
      <c r="S14">
        <f t="shared" ref="S14:S16" si="0">O14</f>
        <v>-8.305425483705769E-4</v>
      </c>
      <c r="T14">
        <f>O24</f>
        <v>8.0477181510730817E-4</v>
      </c>
      <c r="U14">
        <f>O34</f>
        <v>8.3069114649980021E-5</v>
      </c>
      <c r="V14">
        <f>O44</f>
        <v>4.1221688717317875E-4</v>
      </c>
      <c r="W14">
        <f>O54</f>
        <v>1.8515634164149801E-4</v>
      </c>
      <c r="X14">
        <f>O64</f>
        <v>6.7288623141664478E-4</v>
      </c>
      <c r="Y14">
        <f>O74</f>
        <v>3.5902206787314565E-4</v>
      </c>
    </row>
    <row r="15" spans="1:25" ht="24">
      <c r="B15" s="6">
        <v>2</v>
      </c>
      <c r="C15" s="7" t="s">
        <v>10</v>
      </c>
      <c r="D15" s="7">
        <v>1</v>
      </c>
      <c r="E15" s="8">
        <v>54171.7526</v>
      </c>
      <c r="F15" s="7"/>
      <c r="G15" s="6">
        <v>2</v>
      </c>
      <c r="H15" s="7" t="s">
        <v>10</v>
      </c>
      <c r="I15" s="7">
        <v>1</v>
      </c>
      <c r="J15" s="8">
        <v>52211.335500000001</v>
      </c>
      <c r="L15" s="7" t="s">
        <v>10</v>
      </c>
      <c r="M15">
        <f>(E20-E15)</f>
        <v>1085.6186000000016</v>
      </c>
      <c r="N15">
        <f>(J20-J15)</f>
        <v>948.54140000000189</v>
      </c>
      <c r="O15">
        <f>(N15-M15)/J20</f>
        <v>-2.5785838492037539E-3</v>
      </c>
      <c r="R15" s="7" t="s">
        <v>10</v>
      </c>
      <c r="S15">
        <f t="shared" si="0"/>
        <v>-2.5785838492037539E-3</v>
      </c>
      <c r="T15">
        <f>O25</f>
        <v>1.6285120589082959E-3</v>
      </c>
      <c r="U15">
        <f>O35</f>
        <v>7.6892150386842549E-4</v>
      </c>
      <c r="V15">
        <f>O45</f>
        <v>1.6160999513322209E-3</v>
      </c>
      <c r="W15">
        <f>O55</f>
        <v>1.4339864218577364E-3</v>
      </c>
      <c r="X15">
        <f>O65</f>
        <v>3.9409188673155708E-3</v>
      </c>
      <c r="Y15">
        <f>O75</f>
        <v>2.9110858016354953E-3</v>
      </c>
    </row>
    <row r="16" spans="1:25" ht="24">
      <c r="B16" s="9">
        <v>3</v>
      </c>
      <c r="C16" s="10" t="s">
        <v>11</v>
      </c>
      <c r="D16" s="10">
        <v>4.95</v>
      </c>
      <c r="E16" s="11">
        <v>267001.50760000001</v>
      </c>
      <c r="F16" s="7"/>
      <c r="G16" s="9">
        <v>3</v>
      </c>
      <c r="H16" s="10" t="s">
        <v>11</v>
      </c>
      <c r="I16" s="10">
        <v>4.9400000000000004</v>
      </c>
      <c r="J16" s="11">
        <v>258321.1225</v>
      </c>
      <c r="L16" s="10" t="s">
        <v>11</v>
      </c>
      <c r="M16">
        <f>(E21-E16)</f>
        <v>4413.8238999999594</v>
      </c>
      <c r="N16">
        <f>(J21-J16)</f>
        <v>4454.6542999999947</v>
      </c>
      <c r="O16">
        <f>(N16-M16)/J21</f>
        <v>1.5538114089987649E-4</v>
      </c>
      <c r="R16" s="10" t="s">
        <v>11</v>
      </c>
      <c r="S16">
        <f t="shared" si="0"/>
        <v>1.5538114089987649E-4</v>
      </c>
      <c r="T16">
        <f>O26</f>
        <v>-6.0213272991420028E-4</v>
      </c>
      <c r="U16">
        <f>O36</f>
        <v>-1.8298392211397858E-4</v>
      </c>
      <c r="V16">
        <f>O46</f>
        <v>-2.4798246016779737E-4</v>
      </c>
      <c r="W16">
        <f>O56</f>
        <v>-1.7778711872812249E-4</v>
      </c>
      <c r="X16">
        <f>O66</f>
        <v>-9.7310746728750542E-4</v>
      </c>
      <c r="Y16">
        <f>O76</f>
        <v>-6.5367719409248869E-4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2.0299999999999998</v>
      </c>
      <c r="E19" s="8">
        <v>111077.29519999999</v>
      </c>
      <c r="G19" s="6">
        <v>1</v>
      </c>
      <c r="H19" s="7" t="s">
        <v>9</v>
      </c>
      <c r="I19" s="7">
        <v>2.0299999999999998</v>
      </c>
      <c r="J19" s="8">
        <v>107777.7414</v>
      </c>
    </row>
    <row r="20" spans="2:15" ht="24">
      <c r="B20" s="6">
        <v>2</v>
      </c>
      <c r="C20" s="7" t="s">
        <v>10</v>
      </c>
      <c r="D20" s="7">
        <v>1.01</v>
      </c>
      <c r="E20" s="8">
        <v>55257.371200000001</v>
      </c>
      <c r="G20" s="6">
        <v>2</v>
      </c>
      <c r="H20" s="7" t="s">
        <v>10</v>
      </c>
      <c r="I20" s="7">
        <v>1</v>
      </c>
      <c r="J20" s="8">
        <v>53159.876900000003</v>
      </c>
    </row>
    <row r="21" spans="2:15" ht="24">
      <c r="B21" s="9">
        <v>3</v>
      </c>
      <c r="C21" s="10" t="s">
        <v>11</v>
      </c>
      <c r="D21" s="10">
        <v>4.96</v>
      </c>
      <c r="E21" s="11">
        <v>271415.33149999997</v>
      </c>
      <c r="G21" s="9">
        <v>3</v>
      </c>
      <c r="H21" s="10" t="s">
        <v>11</v>
      </c>
      <c r="I21" s="10">
        <v>4.96</v>
      </c>
      <c r="J21" s="11">
        <v>262775.77679999999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2.0499999999999998</v>
      </c>
      <c r="E24" s="8">
        <v>109662.9007</v>
      </c>
      <c r="G24" s="6">
        <v>1</v>
      </c>
      <c r="H24" s="7" t="s">
        <v>9</v>
      </c>
      <c r="I24" s="7">
        <v>2.0499999999999998</v>
      </c>
      <c r="J24" s="8">
        <v>106512.86810000001</v>
      </c>
      <c r="L24" s="7" t="s">
        <v>9</v>
      </c>
      <c r="M24">
        <f>(E29-E24)</f>
        <v>903.13920000000508</v>
      </c>
      <c r="N24">
        <f>(J29-J24)</f>
        <v>989.65419999998994</v>
      </c>
      <c r="O24">
        <f>(N24-M24)/J29</f>
        <v>8.0477181510730817E-4</v>
      </c>
    </row>
    <row r="25" spans="2:15" ht="24">
      <c r="B25" s="6">
        <v>2</v>
      </c>
      <c r="C25" s="7" t="s">
        <v>10</v>
      </c>
      <c r="D25" s="7">
        <v>1</v>
      </c>
      <c r="E25" s="8">
        <v>53625.744599999998</v>
      </c>
      <c r="G25" s="6">
        <v>2</v>
      </c>
      <c r="H25" s="7" t="s">
        <v>10</v>
      </c>
      <c r="I25" s="7">
        <v>1</v>
      </c>
      <c r="J25" s="8">
        <v>51629.987800000003</v>
      </c>
      <c r="L25" s="7" t="s">
        <v>10</v>
      </c>
      <c r="M25">
        <f>(E30-E25)</f>
        <v>1724.465400000001</v>
      </c>
      <c r="N25">
        <f>(J30-J25)</f>
        <v>1811.4954999999973</v>
      </c>
      <c r="O25">
        <f>(N25-M25)/J30</f>
        <v>1.6285120589082959E-3</v>
      </c>
    </row>
    <row r="26" spans="2:15" ht="24">
      <c r="B26" s="9">
        <v>3</v>
      </c>
      <c r="C26" s="10" t="s">
        <v>11</v>
      </c>
      <c r="D26" s="10">
        <v>4.95</v>
      </c>
      <c r="E26" s="11">
        <v>265077.56069999997</v>
      </c>
      <c r="G26" s="9">
        <v>3</v>
      </c>
      <c r="H26" s="10" t="s">
        <v>11</v>
      </c>
      <c r="I26" s="10">
        <v>4.95</v>
      </c>
      <c r="J26" s="11">
        <v>256513.1893</v>
      </c>
      <c r="L26" s="10" t="s">
        <v>11</v>
      </c>
      <c r="M26">
        <f>(E31-E26)</f>
        <v>7098.6536000000197</v>
      </c>
      <c r="N26">
        <f>(J31-J26)</f>
        <v>6940.01979999998</v>
      </c>
      <c r="O26">
        <f>(N26-M26)/J31</f>
        <v>-6.0213272991420028E-4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2.02</v>
      </c>
      <c r="E29" s="8">
        <v>110566.0399</v>
      </c>
      <c r="G29" s="6">
        <v>1</v>
      </c>
      <c r="H29" s="7" t="s">
        <v>9</v>
      </c>
      <c r="I29" s="7">
        <v>2.0299999999999998</v>
      </c>
      <c r="J29" s="8">
        <v>107502.5223</v>
      </c>
    </row>
    <row r="30" spans="2:15" ht="24">
      <c r="B30" s="6">
        <v>2</v>
      </c>
      <c r="C30" s="7" t="s">
        <v>10</v>
      </c>
      <c r="D30" s="7">
        <v>1.01</v>
      </c>
      <c r="E30" s="8">
        <v>55350.21</v>
      </c>
      <c r="G30" s="6">
        <v>2</v>
      </c>
      <c r="H30" s="7" t="s">
        <v>10</v>
      </c>
      <c r="I30" s="7">
        <v>1.01</v>
      </c>
      <c r="J30" s="8">
        <v>53441.4833</v>
      </c>
    </row>
    <row r="31" spans="2:15" ht="24">
      <c r="B31" s="9">
        <v>3</v>
      </c>
      <c r="C31" s="10" t="s">
        <v>11</v>
      </c>
      <c r="D31" s="10">
        <v>4.97</v>
      </c>
      <c r="E31" s="11">
        <v>272176.21429999999</v>
      </c>
      <c r="G31" s="9">
        <v>3</v>
      </c>
      <c r="H31" s="10" t="s">
        <v>11</v>
      </c>
      <c r="I31" s="10">
        <v>4.97</v>
      </c>
      <c r="J31" s="11">
        <v>263453.20909999998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2.0499999999999998</v>
      </c>
      <c r="E34" s="8">
        <v>108886.6679</v>
      </c>
      <c r="G34" s="6">
        <v>1</v>
      </c>
      <c r="H34" s="7" t="s">
        <v>9</v>
      </c>
      <c r="I34" s="7">
        <v>2.0499999999999998</v>
      </c>
      <c r="J34" s="8">
        <v>105736.09269999999</v>
      </c>
      <c r="L34" s="7" t="s">
        <v>9</v>
      </c>
      <c r="M34">
        <f>(E39-E34)</f>
        <v>1450.0779999999941</v>
      </c>
      <c r="N34">
        <f>(J39-J34)</f>
        <v>1458.982600000003</v>
      </c>
      <c r="O34">
        <f>(N34-M34)/J39</f>
        <v>8.3069114649980021E-5</v>
      </c>
    </row>
    <row r="35" spans="2:15" ht="24">
      <c r="B35" s="6">
        <v>2</v>
      </c>
      <c r="C35" s="7" t="s">
        <v>10</v>
      </c>
      <c r="D35" s="7">
        <v>1</v>
      </c>
      <c r="E35" s="8">
        <v>53144.4925</v>
      </c>
      <c r="G35" s="6">
        <v>2</v>
      </c>
      <c r="H35" s="7" t="s">
        <v>10</v>
      </c>
      <c r="I35" s="7">
        <v>0.99</v>
      </c>
      <c r="J35" s="8">
        <v>51092.442999999999</v>
      </c>
      <c r="L35" s="7" t="s">
        <v>10</v>
      </c>
      <c r="M35">
        <f>(E40-E35)</f>
        <v>2334.8407000000007</v>
      </c>
      <c r="N35">
        <f>(J40-J35)</f>
        <v>2375.9536999999982</v>
      </c>
      <c r="O35">
        <f>(N35-M35)/J40</f>
        <v>7.6892150386842549E-4</v>
      </c>
    </row>
    <row r="36" spans="2:15" ht="24">
      <c r="B36" s="9">
        <v>3</v>
      </c>
      <c r="C36" s="10" t="s">
        <v>11</v>
      </c>
      <c r="D36" s="10">
        <v>4.95</v>
      </c>
      <c r="E36" s="11">
        <v>263441.67460000003</v>
      </c>
      <c r="G36" s="9">
        <v>3</v>
      </c>
      <c r="H36" s="10" t="s">
        <v>11</v>
      </c>
      <c r="I36" s="10">
        <v>4.95</v>
      </c>
      <c r="J36" s="11">
        <v>254943.16680000001</v>
      </c>
      <c r="L36" s="10" t="s">
        <v>11</v>
      </c>
      <c r="M36">
        <f>(E41-E36)</f>
        <v>8927.194199999969</v>
      </c>
      <c r="N36">
        <f>(J41-J36)</f>
        <v>8878.9189999999944</v>
      </c>
      <c r="O36">
        <f>(N36-M36)/J41</f>
        <v>-1.8298392211397858E-4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2.0099999999999998</v>
      </c>
      <c r="E39" s="8">
        <v>110336.74589999999</v>
      </c>
      <c r="G39" s="6">
        <v>1</v>
      </c>
      <c r="H39" s="7" t="s">
        <v>9</v>
      </c>
      <c r="I39" s="7">
        <v>2.02</v>
      </c>
      <c r="J39" s="8">
        <v>107195.0753</v>
      </c>
    </row>
    <row r="40" spans="2:15" ht="24">
      <c r="B40" s="6">
        <v>2</v>
      </c>
      <c r="C40" s="7" t="s">
        <v>10</v>
      </c>
      <c r="D40" s="7">
        <v>1.01</v>
      </c>
      <c r="E40" s="8">
        <v>55479.333200000001</v>
      </c>
      <c r="G40" s="6">
        <v>2</v>
      </c>
      <c r="H40" s="7" t="s">
        <v>10</v>
      </c>
      <c r="I40" s="7">
        <v>1.01</v>
      </c>
      <c r="J40" s="8">
        <v>53468.396699999998</v>
      </c>
    </row>
    <row r="41" spans="2:15" ht="24">
      <c r="B41" s="9">
        <v>3</v>
      </c>
      <c r="C41" s="10" t="s">
        <v>11</v>
      </c>
      <c r="D41" s="10">
        <v>4.97</v>
      </c>
      <c r="E41" s="11">
        <v>272368.8688</v>
      </c>
      <c r="G41" s="9">
        <v>3</v>
      </c>
      <c r="H41" s="10" t="s">
        <v>11</v>
      </c>
      <c r="I41" s="10">
        <v>4.97</v>
      </c>
      <c r="J41" s="11">
        <v>263822.0858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2.04</v>
      </c>
      <c r="E44" s="8">
        <v>108135.6758</v>
      </c>
      <c r="G44" s="6">
        <v>1</v>
      </c>
      <c r="H44" s="7" t="s">
        <v>9</v>
      </c>
      <c r="I44" s="7">
        <v>2.0499999999999998</v>
      </c>
      <c r="J44" s="8">
        <v>104989.2877</v>
      </c>
      <c r="L44" s="7" t="s">
        <v>9</v>
      </c>
      <c r="M44">
        <f>(E49-E44)</f>
        <v>1971.680600000007</v>
      </c>
      <c r="N44">
        <f>(J49-J44)</f>
        <v>2015.7899000000034</v>
      </c>
      <c r="O44">
        <f>(N44-M44)/J49</f>
        <v>4.1221688717317875E-4</v>
      </c>
    </row>
    <row r="45" spans="2:15" ht="24">
      <c r="B45" s="6">
        <v>2</v>
      </c>
      <c r="C45" s="7" t="s">
        <v>10</v>
      </c>
      <c r="D45" s="7">
        <v>0.99</v>
      </c>
      <c r="E45" s="8">
        <v>52607.708100000003</v>
      </c>
      <c r="G45" s="6">
        <v>2</v>
      </c>
      <c r="H45" s="7" t="s">
        <v>10</v>
      </c>
      <c r="I45" s="7">
        <v>0.99</v>
      </c>
      <c r="J45" s="8">
        <v>50548.383199999997</v>
      </c>
      <c r="L45" s="7" t="s">
        <v>10</v>
      </c>
      <c r="M45">
        <f>(E50-E45)</f>
        <v>2893.9761999999973</v>
      </c>
      <c r="N45">
        <f>(J50-J45)</f>
        <v>2980.4842000000062</v>
      </c>
      <c r="O45">
        <f>(N45-M45)/J50</f>
        <v>1.6160999513322209E-3</v>
      </c>
    </row>
    <row r="46" spans="2:15" ht="24">
      <c r="B46" s="9">
        <v>3</v>
      </c>
      <c r="C46" s="10" t="s">
        <v>11</v>
      </c>
      <c r="D46" s="10">
        <v>4.96</v>
      </c>
      <c r="E46" s="11">
        <v>262295.52409999998</v>
      </c>
      <c r="G46" s="9">
        <v>3</v>
      </c>
      <c r="H46" s="10" t="s">
        <v>11</v>
      </c>
      <c r="I46" s="10">
        <v>4.96</v>
      </c>
      <c r="J46" s="11">
        <v>253805.4007</v>
      </c>
      <c r="L46" s="10" t="s">
        <v>11</v>
      </c>
      <c r="M46">
        <f>(E51-E46)</f>
        <v>10245.668999999994</v>
      </c>
      <c r="N46">
        <f>(J51-J46)</f>
        <v>10180.205200000026</v>
      </c>
      <c r="O46">
        <f>(N46-M46)/J51</f>
        <v>-2.4798246016779737E-4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2.0099999999999998</v>
      </c>
      <c r="E49" s="8">
        <v>110107.3564</v>
      </c>
      <c r="G49" s="6">
        <v>1</v>
      </c>
      <c r="H49" s="7" t="s">
        <v>9</v>
      </c>
      <c r="I49" s="7">
        <v>2.02</v>
      </c>
      <c r="J49" s="8">
        <v>107005.0776</v>
      </c>
    </row>
    <row r="50" spans="2:15" ht="24">
      <c r="B50" s="6">
        <v>2</v>
      </c>
      <c r="C50" s="7" t="s">
        <v>10</v>
      </c>
      <c r="D50" s="7">
        <v>1.01</v>
      </c>
      <c r="E50" s="8">
        <v>55501.684300000001</v>
      </c>
      <c r="G50" s="6">
        <v>2</v>
      </c>
      <c r="H50" s="7" t="s">
        <v>10</v>
      </c>
      <c r="I50" s="7">
        <v>1.01</v>
      </c>
      <c r="J50" s="8">
        <v>53528.867400000003</v>
      </c>
    </row>
    <row r="51" spans="2:15" ht="24">
      <c r="B51" s="9">
        <v>3</v>
      </c>
      <c r="C51" s="10" t="s">
        <v>11</v>
      </c>
      <c r="D51" s="10">
        <v>4.9800000000000004</v>
      </c>
      <c r="E51" s="11">
        <v>272541.19309999997</v>
      </c>
      <c r="G51" s="9">
        <v>3</v>
      </c>
      <c r="H51" s="10" t="s">
        <v>11</v>
      </c>
      <c r="I51" s="10">
        <v>4.97</v>
      </c>
      <c r="J51" s="11">
        <v>263985.60590000002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2.04</v>
      </c>
      <c r="E54" s="8">
        <v>107512.80220000001</v>
      </c>
      <c r="G54" s="6">
        <v>1</v>
      </c>
      <c r="H54" s="7" t="s">
        <v>9</v>
      </c>
      <c r="I54" s="7">
        <v>2.0499999999999998</v>
      </c>
      <c r="J54" s="8">
        <v>104470.6042</v>
      </c>
      <c r="L54" s="7" t="s">
        <v>9</v>
      </c>
      <c r="M54">
        <f>(E59-E54)</f>
        <v>2457.5913999999902</v>
      </c>
      <c r="N54">
        <f>(J59-J54)</f>
        <v>2477.3935000000056</v>
      </c>
      <c r="O54">
        <f>(N54-M54)/J59</f>
        <v>1.8515634164149801E-4</v>
      </c>
    </row>
    <row r="55" spans="2:15" ht="24">
      <c r="B55" s="6">
        <v>2</v>
      </c>
      <c r="C55" s="7" t="s">
        <v>10</v>
      </c>
      <c r="D55" s="7">
        <v>0.99</v>
      </c>
      <c r="E55" s="8">
        <v>52183.536599999999</v>
      </c>
      <c r="G55" s="6">
        <v>2</v>
      </c>
      <c r="H55" s="7" t="s">
        <v>10</v>
      </c>
      <c r="I55" s="7">
        <v>0.99</v>
      </c>
      <c r="J55" s="8">
        <v>50179.724399999999</v>
      </c>
      <c r="L55" s="7" t="s">
        <v>10</v>
      </c>
      <c r="M55">
        <f>(E60-E55)</f>
        <v>3406.7321000000011</v>
      </c>
      <c r="N55">
        <f>(J60-J55)</f>
        <v>3483.684699999998</v>
      </c>
      <c r="O55">
        <f>(N55-M55)/J60</f>
        <v>1.4339864218577364E-3</v>
      </c>
    </row>
    <row r="56" spans="2:15" ht="24">
      <c r="B56" s="9">
        <v>3</v>
      </c>
      <c r="C56" s="10" t="s">
        <v>11</v>
      </c>
      <c r="D56" s="10">
        <v>4.97</v>
      </c>
      <c r="E56" s="11">
        <v>261321.8738</v>
      </c>
      <c r="G56" s="9">
        <v>3</v>
      </c>
      <c r="H56" s="10" t="s">
        <v>11</v>
      </c>
      <c r="I56" s="10">
        <v>4.96</v>
      </c>
      <c r="J56" s="11">
        <v>252853.06460000001</v>
      </c>
      <c r="L56" s="10" t="s">
        <v>11</v>
      </c>
      <c r="M56">
        <f>(E61-E56)</f>
        <v>11195.562600000005</v>
      </c>
      <c r="N56">
        <f>(J61-J56)</f>
        <v>11148.626499999984</v>
      </c>
      <c r="O56">
        <f>(N56-M56)/J61</f>
        <v>-1.7778711872812249E-4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2.0099999999999998</v>
      </c>
      <c r="E59" s="8">
        <v>109970.3936</v>
      </c>
      <c r="G59" s="6">
        <v>1</v>
      </c>
      <c r="H59" s="7" t="s">
        <v>9</v>
      </c>
      <c r="I59" s="7">
        <v>2.0099999999999998</v>
      </c>
      <c r="J59" s="8">
        <v>106947.99770000001</v>
      </c>
    </row>
    <row r="60" spans="2:15" ht="24">
      <c r="B60" s="6">
        <v>2</v>
      </c>
      <c r="C60" s="7" t="s">
        <v>10</v>
      </c>
      <c r="D60" s="7">
        <v>1.02</v>
      </c>
      <c r="E60" s="8">
        <v>55590.268700000001</v>
      </c>
      <c r="G60" s="6">
        <v>2</v>
      </c>
      <c r="H60" s="7" t="s">
        <v>10</v>
      </c>
      <c r="I60" s="7">
        <v>1.01</v>
      </c>
      <c r="J60" s="8">
        <v>53663.409099999997</v>
      </c>
    </row>
    <row r="61" spans="2:15" ht="24">
      <c r="B61" s="9">
        <v>3</v>
      </c>
      <c r="C61" s="10" t="s">
        <v>11</v>
      </c>
      <c r="D61" s="10">
        <v>4.9800000000000004</v>
      </c>
      <c r="E61" s="11">
        <v>272517.43640000001</v>
      </c>
      <c r="G61" s="9">
        <v>3</v>
      </c>
      <c r="H61" s="10" t="s">
        <v>11</v>
      </c>
      <c r="I61" s="10">
        <v>4.97</v>
      </c>
      <c r="J61" s="11">
        <v>264001.6911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2.04</v>
      </c>
      <c r="E64" s="8">
        <v>107078.33289999999</v>
      </c>
      <c r="G64" s="6">
        <v>1</v>
      </c>
      <c r="H64" s="7" t="s">
        <v>9</v>
      </c>
      <c r="I64" s="7">
        <v>2.0499999999999998</v>
      </c>
      <c r="J64" s="8">
        <v>104003.77680000001</v>
      </c>
      <c r="L64" s="7" t="s">
        <v>9</v>
      </c>
      <c r="M64">
        <f>(E69-E64)</f>
        <v>2724.1369000000122</v>
      </c>
      <c r="N64">
        <f>(J69-J64)</f>
        <v>2796.0009999999893</v>
      </c>
      <c r="O64">
        <f>(N64-M64)/J69</f>
        <v>6.7288623141664478E-4</v>
      </c>
    </row>
    <row r="65" spans="2:15" ht="24">
      <c r="B65" s="6">
        <v>2</v>
      </c>
      <c r="C65" s="7" t="s">
        <v>10</v>
      </c>
      <c r="D65" s="7">
        <v>0.99</v>
      </c>
      <c r="E65" s="8">
        <v>51908.065799999997</v>
      </c>
      <c r="G65" s="6">
        <v>2</v>
      </c>
      <c r="H65" s="7" t="s">
        <v>10</v>
      </c>
      <c r="I65" s="7">
        <v>0.98</v>
      </c>
      <c r="J65" s="8">
        <v>49818.283199999998</v>
      </c>
      <c r="L65" s="7" t="s">
        <v>10</v>
      </c>
      <c r="M65">
        <f>(E70-E65)</f>
        <v>3641.9477000000043</v>
      </c>
      <c r="N65">
        <f>(J70-J65)</f>
        <v>3853.4637000000002</v>
      </c>
      <c r="O65">
        <f>(N65-M65)/J70</f>
        <v>3.9409188673155708E-3</v>
      </c>
    </row>
    <row r="66" spans="2:15" ht="24">
      <c r="B66" s="9">
        <v>3</v>
      </c>
      <c r="C66" s="10" t="s">
        <v>11</v>
      </c>
      <c r="D66" s="10">
        <v>4.97</v>
      </c>
      <c r="E66" s="11">
        <v>260603.06940000001</v>
      </c>
      <c r="G66" s="9">
        <v>3</v>
      </c>
      <c r="H66" s="10" t="s">
        <v>11</v>
      </c>
      <c r="I66" s="10">
        <v>4.97</v>
      </c>
      <c r="J66" s="11">
        <v>252212.2904</v>
      </c>
      <c r="L66" s="10" t="s">
        <v>11</v>
      </c>
      <c r="M66">
        <f>(E71-E66)</f>
        <v>12133.102099999989</v>
      </c>
      <c r="N66">
        <f>(J71-J66)</f>
        <v>11876.115700000024</v>
      </c>
      <c r="O66">
        <f>(N66-M66)/J71</f>
        <v>-9.7310746728750542E-4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2.0099999999999998</v>
      </c>
      <c r="E69" s="8">
        <v>109802.46980000001</v>
      </c>
      <c r="G69" s="6">
        <v>1</v>
      </c>
      <c r="H69" s="7" t="s">
        <v>9</v>
      </c>
      <c r="I69" s="7">
        <v>2.0099999999999998</v>
      </c>
      <c r="J69" s="8">
        <v>106799.7778</v>
      </c>
    </row>
    <row r="70" spans="2:15" ht="24">
      <c r="B70" s="6">
        <v>2</v>
      </c>
      <c r="C70" s="7" t="s">
        <v>10</v>
      </c>
      <c r="D70" s="7">
        <v>1.01</v>
      </c>
      <c r="E70" s="8">
        <v>55550.013500000001</v>
      </c>
      <c r="G70" s="6">
        <v>2</v>
      </c>
      <c r="H70" s="7" t="s">
        <v>10</v>
      </c>
      <c r="I70" s="7">
        <v>1.01</v>
      </c>
      <c r="J70" s="8">
        <v>53671.746899999998</v>
      </c>
    </row>
    <row r="71" spans="2:15" ht="24">
      <c r="B71" s="9">
        <v>3</v>
      </c>
      <c r="C71" s="10" t="s">
        <v>11</v>
      </c>
      <c r="D71" s="10">
        <v>4.9800000000000004</v>
      </c>
      <c r="E71" s="11">
        <v>272736.1715</v>
      </c>
      <c r="G71" s="9">
        <v>3</v>
      </c>
      <c r="H71" s="10" t="s">
        <v>11</v>
      </c>
      <c r="I71" s="10">
        <v>4.9800000000000004</v>
      </c>
      <c r="J71" s="11">
        <v>264088.40610000002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2.04</v>
      </c>
      <c r="E74" s="8">
        <v>106716.96890000001</v>
      </c>
      <c r="G74" s="6">
        <v>1</v>
      </c>
      <c r="H74" s="7" t="s">
        <v>9</v>
      </c>
      <c r="I74" s="7">
        <v>2.0499999999999998</v>
      </c>
      <c r="J74" s="8">
        <v>103660.827</v>
      </c>
      <c r="L74" s="7" t="s">
        <v>9</v>
      </c>
      <c r="M74">
        <f>(E79-E74)</f>
        <v>3025.7722999999969</v>
      </c>
      <c r="N74">
        <f>(J79-J74)</f>
        <v>3064.0889000000025</v>
      </c>
      <c r="O74">
        <f>(N74-M74)/J79</f>
        <v>3.5902206787314565E-4</v>
      </c>
    </row>
    <row r="75" spans="2:15" ht="24">
      <c r="B75" s="6">
        <v>2</v>
      </c>
      <c r="C75" s="7" t="s">
        <v>10</v>
      </c>
      <c r="D75" s="7">
        <v>0.99</v>
      </c>
      <c r="E75" s="8">
        <v>51616.830800000003</v>
      </c>
      <c r="G75" s="6">
        <v>2</v>
      </c>
      <c r="H75" s="7" t="s">
        <v>10</v>
      </c>
      <c r="I75" s="7">
        <v>0.98</v>
      </c>
      <c r="J75" s="8">
        <v>49516.975299999998</v>
      </c>
      <c r="L75" s="7" t="s">
        <v>10</v>
      </c>
      <c r="M75">
        <f>(E80-E75)</f>
        <v>3990.9382999999943</v>
      </c>
      <c r="N75">
        <f>(J80-J75)</f>
        <v>4147.1592000000019</v>
      </c>
      <c r="O75">
        <f>(N75-M75)/J80</f>
        <v>2.9110858016354953E-3</v>
      </c>
    </row>
    <row r="76" spans="2:15" ht="24">
      <c r="B76" s="9">
        <v>3</v>
      </c>
      <c r="C76" s="10" t="s">
        <v>11</v>
      </c>
      <c r="D76" s="10">
        <v>4.97</v>
      </c>
      <c r="E76" s="11">
        <v>260089.82920000001</v>
      </c>
      <c r="G76" s="9">
        <v>3</v>
      </c>
      <c r="H76" s="10" t="s">
        <v>11</v>
      </c>
      <c r="I76" s="10">
        <v>4.97</v>
      </c>
      <c r="J76" s="11">
        <v>251651.19769999999</v>
      </c>
      <c r="L76" s="10" t="s">
        <v>11</v>
      </c>
      <c r="M76">
        <f>(E81-E76)</f>
        <v>12686.11970000001</v>
      </c>
      <c r="N76">
        <f>(J81-J76)</f>
        <v>12513.441300000035</v>
      </c>
      <c r="O76">
        <f>(N76-M76)/J81</f>
        <v>-6.5367719409248869E-4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2</v>
      </c>
      <c r="E79" s="8">
        <v>109742.7412</v>
      </c>
      <c r="G79" s="6">
        <v>1</v>
      </c>
      <c r="H79" s="7" t="s">
        <v>9</v>
      </c>
      <c r="I79" s="7">
        <v>2.0099999999999998</v>
      </c>
      <c r="J79" s="8">
        <v>106724.91590000001</v>
      </c>
    </row>
    <row r="80" spans="2:15" ht="24">
      <c r="B80" s="6">
        <v>2</v>
      </c>
      <c r="C80" s="7" t="s">
        <v>10</v>
      </c>
      <c r="D80" s="7">
        <v>1.02</v>
      </c>
      <c r="E80" s="8">
        <v>55607.769099999998</v>
      </c>
      <c r="G80" s="6">
        <v>2</v>
      </c>
      <c r="H80" s="7" t="s">
        <v>10</v>
      </c>
      <c r="I80" s="7">
        <v>1.01</v>
      </c>
      <c r="J80" s="8">
        <v>53664.1345</v>
      </c>
    </row>
    <row r="81" spans="2:10" ht="24">
      <c r="B81" s="9">
        <v>3</v>
      </c>
      <c r="C81" s="10" t="s">
        <v>11</v>
      </c>
      <c r="D81" s="10">
        <v>4.9800000000000004</v>
      </c>
      <c r="E81" s="11">
        <v>272775.94890000002</v>
      </c>
      <c r="G81" s="9">
        <v>3</v>
      </c>
      <c r="H81" s="10" t="s">
        <v>11</v>
      </c>
      <c r="I81" s="10">
        <v>4.9800000000000004</v>
      </c>
      <c r="J81" s="11">
        <v>264164.63900000002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B4C3-A1B6-4063-A5AE-95603C263283}">
  <dimension ref="A1:Y81"/>
  <sheetViews>
    <sheetView topLeftCell="A65" workbookViewId="0">
      <selection activeCell="I89" sqref="I89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135297.8064</v>
      </c>
    </row>
    <row r="9" spans="1:25">
      <c r="A9" s="1"/>
      <c r="B9" s="1"/>
      <c r="C9" s="1"/>
      <c r="G9">
        <f>E15/3</f>
        <v>18414.766633333333</v>
      </c>
      <c r="H9">
        <f>G9/G8</f>
        <v>0.13610543380793003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2.06</v>
      </c>
      <c r="E14" s="8">
        <v>113304.39079999999</v>
      </c>
      <c r="F14" s="7"/>
      <c r="G14" s="6">
        <v>1</v>
      </c>
      <c r="H14" s="7" t="s">
        <v>9</v>
      </c>
      <c r="I14" s="7">
        <v>2.06</v>
      </c>
      <c r="J14" s="8">
        <v>109923.3633</v>
      </c>
      <c r="L14" s="7" t="s">
        <v>9</v>
      </c>
      <c r="M14">
        <f>(E19-E14)</f>
        <v>376.46330000000307</v>
      </c>
      <c r="N14">
        <f>(J19-J14)</f>
        <v>359.22230000000854</v>
      </c>
      <c r="O14">
        <f>(N14-M14)/J19</f>
        <v>-1.5633474592741619E-4</v>
      </c>
      <c r="R14" s="7" t="s">
        <v>9</v>
      </c>
      <c r="S14">
        <f t="shared" ref="S14:S16" si="0">O14</f>
        <v>-1.5633474592741619E-4</v>
      </c>
      <c r="T14">
        <f>O24</f>
        <v>7.2980664102606095E-4</v>
      </c>
      <c r="U14">
        <f>O34</f>
        <v>3.1159399088506929E-4</v>
      </c>
      <c r="V14">
        <f>O44</f>
        <v>2.1928022226396759E-4</v>
      </c>
      <c r="W14">
        <f>O54</f>
        <v>4.7752572414649105E-4</v>
      </c>
      <c r="X14">
        <f>O64</f>
        <v>1.7420195221355254E-3</v>
      </c>
      <c r="Y14">
        <f>O74</f>
        <v>5.1650422297909947E-4</v>
      </c>
    </row>
    <row r="15" spans="1:25" ht="24">
      <c r="B15" s="6">
        <v>2</v>
      </c>
      <c r="C15" s="7" t="s">
        <v>10</v>
      </c>
      <c r="D15" s="7">
        <v>1.01</v>
      </c>
      <c r="E15" s="8">
        <v>55244.299899999998</v>
      </c>
      <c r="F15" s="7"/>
      <c r="G15" s="6">
        <v>2</v>
      </c>
      <c r="H15" s="7" t="s">
        <v>10</v>
      </c>
      <c r="I15" s="7">
        <v>1</v>
      </c>
      <c r="J15" s="8">
        <v>53354.431600000004</v>
      </c>
      <c r="L15" s="7" t="s">
        <v>10</v>
      </c>
      <c r="M15">
        <f>(E20-E15)</f>
        <v>1022.6045000000013</v>
      </c>
      <c r="N15">
        <f>(J20-J15)</f>
        <v>1042.8959999999934</v>
      </c>
      <c r="O15">
        <f>(N15-M15)/J20</f>
        <v>3.7302383950185236E-4</v>
      </c>
      <c r="R15" s="7" t="s">
        <v>10</v>
      </c>
      <c r="S15">
        <f t="shared" si="0"/>
        <v>3.7302383950185236E-4</v>
      </c>
      <c r="T15">
        <f>O25</f>
        <v>1.6643680028807031E-3</v>
      </c>
      <c r="U15">
        <f>O35</f>
        <v>1.607246814261045E-3</v>
      </c>
      <c r="V15">
        <f>O45</f>
        <v>1.7351077855845148E-3</v>
      </c>
      <c r="W15">
        <f>O55</f>
        <v>2.96863621103552E-3</v>
      </c>
      <c r="X15">
        <f>O65</f>
        <v>5.5435280208298316E-3</v>
      </c>
      <c r="Y15">
        <f>O75</f>
        <v>3.417181554743571E-3</v>
      </c>
    </row>
    <row r="16" spans="1:25" ht="24">
      <c r="B16" s="9">
        <v>3</v>
      </c>
      <c r="C16" s="10" t="s">
        <v>11</v>
      </c>
      <c r="D16" s="10">
        <v>4.93</v>
      </c>
      <c r="E16" s="11">
        <v>270595.6128</v>
      </c>
      <c r="F16" s="7"/>
      <c r="G16" s="9">
        <v>3</v>
      </c>
      <c r="H16" s="10" t="s">
        <v>11</v>
      </c>
      <c r="I16" s="10">
        <v>4.9400000000000004</v>
      </c>
      <c r="J16" s="11">
        <v>264222.93810000003</v>
      </c>
      <c r="L16" s="10" t="s">
        <v>11</v>
      </c>
      <c r="M16">
        <f>(E21-E16)</f>
        <v>4481.352899999998</v>
      </c>
      <c r="N16">
        <f>(J21-J16)</f>
        <v>4458.4356999999727</v>
      </c>
      <c r="O16">
        <f>(N16-M16)/J21</f>
        <v>-8.5295082706716952E-5</v>
      </c>
      <c r="R16" s="10" t="s">
        <v>11</v>
      </c>
      <c r="S16">
        <f t="shared" si="0"/>
        <v>-8.5295082706716952E-5</v>
      </c>
      <c r="T16">
        <f>O26</f>
        <v>5.5258792891212832E-4</v>
      </c>
      <c r="U16">
        <f>O36</f>
        <v>5.8644255395662553E-4</v>
      </c>
      <c r="V16">
        <f>O46</f>
        <v>4.8913732341325598E-4</v>
      </c>
      <c r="W16">
        <f>O56</f>
        <v>1.0539971083148524E-3</v>
      </c>
      <c r="X16">
        <f>O66</f>
        <v>2.0308588312972206E-4</v>
      </c>
      <c r="Y16">
        <f>O76</f>
        <v>9.9031032938201612E-4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2.04</v>
      </c>
      <c r="E19" s="8">
        <v>113680.8541</v>
      </c>
      <c r="G19" s="6">
        <v>1</v>
      </c>
      <c r="H19" s="7" t="s">
        <v>9</v>
      </c>
      <c r="I19" s="7">
        <v>2.04</v>
      </c>
      <c r="J19" s="8">
        <v>110282.58560000001</v>
      </c>
    </row>
    <row r="20" spans="2:15" ht="24">
      <c r="B20" s="6">
        <v>2</v>
      </c>
      <c r="C20" s="7" t="s">
        <v>10</v>
      </c>
      <c r="D20" s="7">
        <v>1.01</v>
      </c>
      <c r="E20" s="8">
        <v>56266.904399999999</v>
      </c>
      <c r="G20" s="6">
        <v>2</v>
      </c>
      <c r="H20" s="7" t="s">
        <v>10</v>
      </c>
      <c r="I20" s="7">
        <v>1</v>
      </c>
      <c r="J20" s="8">
        <v>54397.327599999997</v>
      </c>
    </row>
    <row r="21" spans="2:15" ht="24">
      <c r="B21" s="9">
        <v>3</v>
      </c>
      <c r="C21" s="10" t="s">
        <v>11</v>
      </c>
      <c r="D21" s="10">
        <v>4.9400000000000004</v>
      </c>
      <c r="E21" s="11">
        <v>275076.9657</v>
      </c>
      <c r="G21" s="9">
        <v>3</v>
      </c>
      <c r="H21" s="10" t="s">
        <v>11</v>
      </c>
      <c r="I21" s="10">
        <v>4.96</v>
      </c>
      <c r="J21" s="11">
        <v>268681.3738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2.06</v>
      </c>
      <c r="E24" s="8">
        <v>112449.77770000001</v>
      </c>
      <c r="G24" s="6">
        <v>1</v>
      </c>
      <c r="H24" s="7" t="s">
        <v>9</v>
      </c>
      <c r="I24" s="7">
        <v>2.06</v>
      </c>
      <c r="J24" s="8">
        <v>108964.3214</v>
      </c>
      <c r="L24" s="7" t="s">
        <v>9</v>
      </c>
      <c r="M24">
        <f>(E29-E24)</f>
        <v>893.60599999999977</v>
      </c>
      <c r="N24">
        <f>(J29-J24)</f>
        <v>973.83959999999206</v>
      </c>
      <c r="O24">
        <f>(N24-M24)/J29</f>
        <v>7.2980664102606095E-4</v>
      </c>
    </row>
    <row r="25" spans="2:15" ht="24">
      <c r="B25" s="6">
        <v>2</v>
      </c>
      <c r="C25" s="7" t="s">
        <v>10</v>
      </c>
      <c r="D25" s="7">
        <v>1</v>
      </c>
      <c r="E25" s="8">
        <v>54752.368300000002</v>
      </c>
      <c r="G25" s="6">
        <v>2</v>
      </c>
      <c r="H25" s="7" t="s">
        <v>10</v>
      </c>
      <c r="I25" s="7">
        <v>1</v>
      </c>
      <c r="J25" s="8">
        <v>52775.689599999998</v>
      </c>
      <c r="L25" s="7" t="s">
        <v>10</v>
      </c>
      <c r="M25">
        <f>(E30-E25)</f>
        <v>1733.2001999999993</v>
      </c>
      <c r="N25">
        <f>(J30-J25)</f>
        <v>1824.0743000000002</v>
      </c>
      <c r="O25">
        <f>(N25-M25)/J30</f>
        <v>1.6643680028807031E-3</v>
      </c>
    </row>
    <row r="26" spans="2:15" ht="24">
      <c r="B26" s="9">
        <v>3</v>
      </c>
      <c r="C26" s="10" t="s">
        <v>11</v>
      </c>
      <c r="D26" s="10">
        <v>4.93</v>
      </c>
      <c r="E26" s="11">
        <v>269163.42139999999</v>
      </c>
      <c r="G26" s="9">
        <v>3</v>
      </c>
      <c r="H26" s="10" t="s">
        <v>11</v>
      </c>
      <c r="I26" s="10">
        <v>4.95</v>
      </c>
      <c r="J26" s="11">
        <v>262394.53999999998</v>
      </c>
      <c r="L26" s="10" t="s">
        <v>11</v>
      </c>
      <c r="M26">
        <f>(E31-E26)</f>
        <v>6987.0192999999854</v>
      </c>
      <c r="N26">
        <f>(J31-J26)</f>
        <v>7135.9586000000127</v>
      </c>
      <c r="O26">
        <f>(N26-M26)/J31</f>
        <v>5.5258792891212832E-4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2.0299999999999998</v>
      </c>
      <c r="E29" s="8">
        <v>113343.38370000001</v>
      </c>
      <c r="G29" s="6">
        <v>1</v>
      </c>
      <c r="H29" s="7" t="s">
        <v>9</v>
      </c>
      <c r="I29" s="7">
        <v>2.0299999999999998</v>
      </c>
      <c r="J29" s="8">
        <v>109938.16099999999</v>
      </c>
    </row>
    <row r="30" spans="2:15" ht="24">
      <c r="B30" s="6">
        <v>2</v>
      </c>
      <c r="C30" s="7" t="s">
        <v>10</v>
      </c>
      <c r="D30" s="7">
        <v>1.01</v>
      </c>
      <c r="E30" s="8">
        <v>56485.568500000001</v>
      </c>
      <c r="G30" s="6">
        <v>2</v>
      </c>
      <c r="H30" s="7" t="s">
        <v>10</v>
      </c>
      <c r="I30" s="7">
        <v>1.01</v>
      </c>
      <c r="J30" s="8">
        <v>54599.763899999998</v>
      </c>
    </row>
    <row r="31" spans="2:15" ht="24">
      <c r="B31" s="9">
        <v>3</v>
      </c>
      <c r="C31" s="10" t="s">
        <v>11</v>
      </c>
      <c r="D31" s="10">
        <v>4.95</v>
      </c>
      <c r="E31" s="11">
        <v>276150.44069999998</v>
      </c>
      <c r="G31" s="9">
        <v>3</v>
      </c>
      <c r="H31" s="10" t="s">
        <v>11</v>
      </c>
      <c r="I31" s="10">
        <v>4.97</v>
      </c>
      <c r="J31" s="11">
        <v>269530.49859999999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2.06</v>
      </c>
      <c r="E34" s="8">
        <v>111643.59970000001</v>
      </c>
      <c r="G34" s="6">
        <v>1</v>
      </c>
      <c r="H34" s="7" t="s">
        <v>9</v>
      </c>
      <c r="I34" s="7">
        <v>2.0499999999999998</v>
      </c>
      <c r="J34" s="8">
        <v>108165.50509999999</v>
      </c>
      <c r="L34" s="7" t="s">
        <v>9</v>
      </c>
      <c r="M34">
        <f>(E39-E34)</f>
        <v>1497.2304999999906</v>
      </c>
      <c r="N34">
        <f>(J39-J34)</f>
        <v>1531.4114000000118</v>
      </c>
      <c r="O34">
        <f>(N34-M34)/J39</f>
        <v>3.1159399088506929E-4</v>
      </c>
    </row>
    <row r="35" spans="2:15" ht="24">
      <c r="B35" s="6">
        <v>2</v>
      </c>
      <c r="C35" s="7" t="s">
        <v>10</v>
      </c>
      <c r="D35" s="7">
        <v>1</v>
      </c>
      <c r="E35" s="8">
        <v>54214.524599999997</v>
      </c>
      <c r="G35" s="6">
        <v>2</v>
      </c>
      <c r="H35" s="7" t="s">
        <v>10</v>
      </c>
      <c r="I35" s="7">
        <v>0.99</v>
      </c>
      <c r="J35" s="8">
        <v>52217.611299999997</v>
      </c>
      <c r="L35" s="7" t="s">
        <v>10</v>
      </c>
      <c r="M35">
        <f>(E40-E35)</f>
        <v>2382.0482000000047</v>
      </c>
      <c r="N35">
        <f>(J40-J35)</f>
        <v>2469.9446000000025</v>
      </c>
      <c r="O35">
        <f>(N35-M35)/J40</f>
        <v>1.607246814261045E-3</v>
      </c>
    </row>
    <row r="36" spans="2:15" ht="24">
      <c r="B36" s="9">
        <v>3</v>
      </c>
      <c r="C36" s="10" t="s">
        <v>11</v>
      </c>
      <c r="D36" s="10">
        <v>4.9400000000000004</v>
      </c>
      <c r="E36" s="11">
        <v>267772.03399999999</v>
      </c>
      <c r="G36" s="9">
        <v>3</v>
      </c>
      <c r="H36" s="10" t="s">
        <v>11</v>
      </c>
      <c r="I36" s="10">
        <v>4.95</v>
      </c>
      <c r="J36" s="11">
        <v>260862.59899999999</v>
      </c>
      <c r="L36" s="10" t="s">
        <v>11</v>
      </c>
      <c r="M36">
        <f>(E41-E36)</f>
        <v>8820.759400000039</v>
      </c>
      <c r="N36">
        <f>(J41-J36)</f>
        <v>8979.0059999999939</v>
      </c>
      <c r="O36">
        <f>(N36-M36)/J41</f>
        <v>5.8644255395662553E-4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2.0299999999999998</v>
      </c>
      <c r="E39" s="8">
        <v>113140.8302</v>
      </c>
      <c r="G39" s="6">
        <v>1</v>
      </c>
      <c r="H39" s="7" t="s">
        <v>9</v>
      </c>
      <c r="I39" s="7">
        <v>2.02</v>
      </c>
      <c r="J39" s="8">
        <v>109696.91650000001</v>
      </c>
    </row>
    <row r="40" spans="2:15" ht="24">
      <c r="B40" s="6">
        <v>2</v>
      </c>
      <c r="C40" s="7" t="s">
        <v>10</v>
      </c>
      <c r="D40" s="7">
        <v>1.01</v>
      </c>
      <c r="E40" s="8">
        <v>56596.572800000002</v>
      </c>
      <c r="G40" s="6">
        <v>2</v>
      </c>
      <c r="H40" s="7" t="s">
        <v>10</v>
      </c>
      <c r="I40" s="7">
        <v>1.01</v>
      </c>
      <c r="J40" s="8">
        <v>54687.555899999999</v>
      </c>
    </row>
    <row r="41" spans="2:15" ht="24">
      <c r="B41" s="9">
        <v>3</v>
      </c>
      <c r="C41" s="10" t="s">
        <v>11</v>
      </c>
      <c r="D41" s="10">
        <v>4.96</v>
      </c>
      <c r="E41" s="11">
        <v>276592.79340000002</v>
      </c>
      <c r="G41" s="9">
        <v>3</v>
      </c>
      <c r="H41" s="10" t="s">
        <v>11</v>
      </c>
      <c r="I41" s="10">
        <v>4.97</v>
      </c>
      <c r="J41" s="11">
        <v>269841.60499999998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2.06</v>
      </c>
      <c r="E44" s="8">
        <v>111030.0548</v>
      </c>
      <c r="G44" s="6">
        <v>1</v>
      </c>
      <c r="H44" s="7" t="s">
        <v>9</v>
      </c>
      <c r="I44" s="7">
        <v>2.0499999999999998</v>
      </c>
      <c r="J44" s="8">
        <v>107518.4987</v>
      </c>
      <c r="L44" s="7" t="s">
        <v>9</v>
      </c>
      <c r="M44">
        <f>(E49-E44)</f>
        <v>1958.4734000000026</v>
      </c>
      <c r="N44">
        <f>(J49-J44)</f>
        <v>1982.4848000000056</v>
      </c>
      <c r="O44">
        <f>(N44-M44)/J49</f>
        <v>2.1928022226396759E-4</v>
      </c>
    </row>
    <row r="45" spans="2:15" ht="24">
      <c r="B45" s="6">
        <v>2</v>
      </c>
      <c r="C45" s="7" t="s">
        <v>10</v>
      </c>
      <c r="D45" s="7">
        <v>1</v>
      </c>
      <c r="E45" s="8">
        <v>53806.020700000001</v>
      </c>
      <c r="G45" s="6">
        <v>2</v>
      </c>
      <c r="H45" s="7" t="s">
        <v>10</v>
      </c>
      <c r="I45" s="7">
        <v>0.99</v>
      </c>
      <c r="J45" s="8">
        <v>51788.895600000003</v>
      </c>
      <c r="L45" s="7" t="s">
        <v>10</v>
      </c>
      <c r="M45">
        <f>(E50-E45)</f>
        <v>2844.2151000000013</v>
      </c>
      <c r="N45">
        <f>(J50-J45)</f>
        <v>2939.174199999994</v>
      </c>
      <c r="O45">
        <f>(N45-M45)/J50</f>
        <v>1.7351077855845148E-3</v>
      </c>
    </row>
    <row r="46" spans="2:15" ht="24">
      <c r="B46" s="9">
        <v>3</v>
      </c>
      <c r="C46" s="10" t="s">
        <v>11</v>
      </c>
      <c r="D46" s="10">
        <v>4.9400000000000004</v>
      </c>
      <c r="E46" s="11">
        <v>266618.00459999999</v>
      </c>
      <c r="G46" s="9">
        <v>3</v>
      </c>
      <c r="H46" s="10" t="s">
        <v>11</v>
      </c>
      <c r="I46" s="10">
        <v>4.96</v>
      </c>
      <c r="J46" s="11">
        <v>259649.163</v>
      </c>
      <c r="L46" s="10" t="s">
        <v>11</v>
      </c>
      <c r="M46">
        <f>(E51-E46)</f>
        <v>10247.015400000033</v>
      </c>
      <c r="N46">
        <f>(J51-J46)</f>
        <v>10379.096299999976</v>
      </c>
      <c r="O46">
        <f>(N46-M46)/J51</f>
        <v>4.8913732341325598E-4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2.02</v>
      </c>
      <c r="E49" s="8">
        <v>112988.5282</v>
      </c>
      <c r="G49" s="6">
        <v>1</v>
      </c>
      <c r="H49" s="7" t="s">
        <v>9</v>
      </c>
      <c r="I49" s="7">
        <v>2.02</v>
      </c>
      <c r="J49" s="8">
        <v>109500.9835</v>
      </c>
    </row>
    <row r="50" spans="2:15" ht="24">
      <c r="B50" s="6">
        <v>2</v>
      </c>
      <c r="C50" s="7" t="s">
        <v>10</v>
      </c>
      <c r="D50" s="7">
        <v>1.02</v>
      </c>
      <c r="E50" s="8">
        <v>56650.235800000002</v>
      </c>
      <c r="G50" s="6">
        <v>2</v>
      </c>
      <c r="H50" s="7" t="s">
        <v>10</v>
      </c>
      <c r="I50" s="7">
        <v>1.01</v>
      </c>
      <c r="J50" s="8">
        <v>54728.069799999997</v>
      </c>
    </row>
    <row r="51" spans="2:15" ht="24">
      <c r="B51" s="9">
        <v>3</v>
      </c>
      <c r="C51" s="10" t="s">
        <v>11</v>
      </c>
      <c r="D51" s="10">
        <v>4.96</v>
      </c>
      <c r="E51" s="11">
        <v>276865.02</v>
      </c>
      <c r="G51" s="9">
        <v>3</v>
      </c>
      <c r="H51" s="10" t="s">
        <v>11</v>
      </c>
      <c r="I51" s="10">
        <v>4.97</v>
      </c>
      <c r="J51" s="11">
        <v>270028.25929999998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2.06</v>
      </c>
      <c r="E54" s="8">
        <v>110465.65210000001</v>
      </c>
      <c r="G54" s="6">
        <v>1</v>
      </c>
      <c r="H54" s="7" t="s">
        <v>9</v>
      </c>
      <c r="I54" s="7">
        <v>2.0499999999999998</v>
      </c>
      <c r="J54" s="8">
        <v>106936.5273</v>
      </c>
      <c r="L54" s="7" t="s">
        <v>9</v>
      </c>
      <c r="M54">
        <f>(E59-E54)</f>
        <v>2441.9706000000006</v>
      </c>
      <c r="N54">
        <f>(J59-J54)</f>
        <v>2494.2265999999945</v>
      </c>
      <c r="O54">
        <f>(N54-M54)/J59</f>
        <v>4.7752572414649105E-4</v>
      </c>
    </row>
    <row r="55" spans="2:15" ht="24">
      <c r="B55" s="6">
        <v>2</v>
      </c>
      <c r="C55" s="7" t="s">
        <v>10</v>
      </c>
      <c r="D55" s="7">
        <v>0.99</v>
      </c>
      <c r="E55" s="8">
        <v>53401.627399999998</v>
      </c>
      <c r="G55" s="6">
        <v>2</v>
      </c>
      <c r="H55" s="7" t="s">
        <v>10</v>
      </c>
      <c r="I55" s="7">
        <v>0.98</v>
      </c>
      <c r="J55" s="8">
        <v>51319.452100000002</v>
      </c>
      <c r="L55" s="7" t="s">
        <v>10</v>
      </c>
      <c r="M55">
        <f>(E60-E55)</f>
        <v>3350.0871000000043</v>
      </c>
      <c r="N55">
        <f>(J60-J55)</f>
        <v>3512.8643000000011</v>
      </c>
      <c r="O55">
        <f>(N55-M55)/J60</f>
        <v>2.96863621103552E-3</v>
      </c>
    </row>
    <row r="56" spans="2:15" ht="24">
      <c r="B56" s="9">
        <v>3</v>
      </c>
      <c r="C56" s="10" t="s">
        <v>11</v>
      </c>
      <c r="D56" s="10">
        <v>4.95</v>
      </c>
      <c r="E56" s="11">
        <v>265792.91009999998</v>
      </c>
      <c r="G56" s="9">
        <v>3</v>
      </c>
      <c r="H56" s="10" t="s">
        <v>11</v>
      </c>
      <c r="I56" s="10">
        <v>4.96</v>
      </c>
      <c r="J56" s="11">
        <v>258723.62719999999</v>
      </c>
      <c r="L56" s="10" t="s">
        <v>11</v>
      </c>
      <c r="M56">
        <f>(E61-E56)</f>
        <v>11087.215700000001</v>
      </c>
      <c r="N56">
        <f>(J61-J56)</f>
        <v>11371.895599999989</v>
      </c>
      <c r="O56">
        <f>(N56-M56)/J61</f>
        <v>1.0539971083148524E-3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2.02</v>
      </c>
      <c r="E59" s="8">
        <v>112907.62270000001</v>
      </c>
      <c r="G59" s="6">
        <v>1</v>
      </c>
      <c r="H59" s="7" t="s">
        <v>9</v>
      </c>
      <c r="I59" s="7">
        <v>2.02</v>
      </c>
      <c r="J59" s="8">
        <v>109430.7539</v>
      </c>
    </row>
    <row r="60" spans="2:15" ht="24">
      <c r="B60" s="6">
        <v>2</v>
      </c>
      <c r="C60" s="7" t="s">
        <v>10</v>
      </c>
      <c r="D60" s="7">
        <v>1.02</v>
      </c>
      <c r="E60" s="8">
        <v>56751.714500000002</v>
      </c>
      <c r="G60" s="6">
        <v>2</v>
      </c>
      <c r="H60" s="7" t="s">
        <v>10</v>
      </c>
      <c r="I60" s="7">
        <v>1.01</v>
      </c>
      <c r="J60" s="8">
        <v>54832.316400000003</v>
      </c>
    </row>
    <row r="61" spans="2:15" ht="24">
      <c r="B61" s="9">
        <v>3</v>
      </c>
      <c r="C61" s="10" t="s">
        <v>11</v>
      </c>
      <c r="D61" s="10">
        <v>4.96</v>
      </c>
      <c r="E61" s="11">
        <v>276880.12579999998</v>
      </c>
      <c r="G61" s="9">
        <v>3</v>
      </c>
      <c r="H61" s="10" t="s">
        <v>11</v>
      </c>
      <c r="I61" s="10">
        <v>4.97</v>
      </c>
      <c r="J61" s="11">
        <v>270095.52279999998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2.06</v>
      </c>
      <c r="E64" s="8">
        <v>110041.0907</v>
      </c>
      <c r="G64" s="6">
        <v>1</v>
      </c>
      <c r="H64" s="7" t="s">
        <v>9</v>
      </c>
      <c r="I64" s="7">
        <v>2.0499999999999998</v>
      </c>
      <c r="J64" s="8">
        <v>106457.8944</v>
      </c>
      <c r="L64" s="7" t="s">
        <v>9</v>
      </c>
      <c r="M64">
        <f>(E69-E64)</f>
        <v>2766.4073999999964</v>
      </c>
      <c r="N64">
        <f>(J69-J64)</f>
        <v>2957.0102999999945</v>
      </c>
      <c r="O64">
        <f>(N64-M64)/J69</f>
        <v>1.7420195221355254E-3</v>
      </c>
    </row>
    <row r="65" spans="2:15" ht="24">
      <c r="B65" s="6">
        <v>2</v>
      </c>
      <c r="C65" s="7" t="s">
        <v>10</v>
      </c>
      <c r="D65" s="7">
        <v>0.99</v>
      </c>
      <c r="E65" s="8">
        <v>53084.195399999997</v>
      </c>
      <c r="G65" s="6">
        <v>2</v>
      </c>
      <c r="H65" s="7" t="s">
        <v>10</v>
      </c>
      <c r="I65" s="7">
        <v>0.98</v>
      </c>
      <c r="J65" s="8">
        <v>50949.141000000003</v>
      </c>
      <c r="L65" s="7" t="s">
        <v>10</v>
      </c>
      <c r="M65">
        <f>(E70-E65)</f>
        <v>3655.2936000000045</v>
      </c>
      <c r="N65">
        <f>(J70-J65)</f>
        <v>3959.6821999999956</v>
      </c>
      <c r="O65">
        <f>(N65-M65)/J70</f>
        <v>5.5435280208298316E-3</v>
      </c>
    </row>
    <row r="66" spans="2:15" ht="24">
      <c r="B66" s="9">
        <v>3</v>
      </c>
      <c r="C66" s="10" t="s">
        <v>11</v>
      </c>
      <c r="D66" s="10">
        <v>4.95</v>
      </c>
      <c r="E66" s="11">
        <v>265134.14270000003</v>
      </c>
      <c r="G66" s="9">
        <v>3</v>
      </c>
      <c r="H66" s="10" t="s">
        <v>11</v>
      </c>
      <c r="I66" s="10">
        <v>4.97</v>
      </c>
      <c r="J66" s="11">
        <v>258152.74429999999</v>
      </c>
      <c r="L66" s="10" t="s">
        <v>11</v>
      </c>
      <c r="M66">
        <f>(E71-E66)</f>
        <v>11949.523899999971</v>
      </c>
      <c r="N66">
        <f>(J71-J66)</f>
        <v>12004.388999999996</v>
      </c>
      <c r="O66">
        <f>(N66-M66)/J71</f>
        <v>2.0308588312972206E-4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2.02</v>
      </c>
      <c r="E69" s="8">
        <v>112807.4981</v>
      </c>
      <c r="G69" s="6">
        <v>1</v>
      </c>
      <c r="H69" s="7" t="s">
        <v>9</v>
      </c>
      <c r="I69" s="7">
        <v>2.0099999999999998</v>
      </c>
      <c r="J69" s="8">
        <v>109414.9047</v>
      </c>
    </row>
    <row r="70" spans="2:15" ht="24">
      <c r="B70" s="6">
        <v>2</v>
      </c>
      <c r="C70" s="7" t="s">
        <v>10</v>
      </c>
      <c r="D70" s="7">
        <v>1.02</v>
      </c>
      <c r="E70" s="8">
        <v>56739.489000000001</v>
      </c>
      <c r="G70" s="6">
        <v>2</v>
      </c>
      <c r="H70" s="7" t="s">
        <v>10</v>
      </c>
      <c r="I70" s="7">
        <v>1.01</v>
      </c>
      <c r="J70" s="8">
        <v>54908.823199999999</v>
      </c>
    </row>
    <row r="71" spans="2:15" ht="24">
      <c r="B71" s="9">
        <v>3</v>
      </c>
      <c r="C71" s="10" t="s">
        <v>11</v>
      </c>
      <c r="D71" s="10">
        <v>4.96</v>
      </c>
      <c r="E71" s="11">
        <v>277083.6666</v>
      </c>
      <c r="G71" s="9">
        <v>3</v>
      </c>
      <c r="H71" s="10" t="s">
        <v>11</v>
      </c>
      <c r="I71" s="10">
        <v>4.97</v>
      </c>
      <c r="J71" s="11">
        <v>270157.13329999999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2.0499999999999998</v>
      </c>
      <c r="E74" s="8">
        <v>109715.8708</v>
      </c>
      <c r="G74" s="6">
        <v>1</v>
      </c>
      <c r="H74" s="7" t="s">
        <v>9</v>
      </c>
      <c r="I74" s="7">
        <v>2.0499999999999998</v>
      </c>
      <c r="J74" s="8">
        <v>106146.209</v>
      </c>
      <c r="L74" s="7" t="s">
        <v>9</v>
      </c>
      <c r="M74">
        <f>(E79-E74)</f>
        <v>3080.6728999999905</v>
      </c>
      <c r="N74">
        <f>(J79-J74)</f>
        <v>3137.1181999999972</v>
      </c>
      <c r="O74">
        <f>(N74-M74)/J79</f>
        <v>5.1650422297909947E-4</v>
      </c>
    </row>
    <row r="75" spans="2:15" ht="24">
      <c r="B75" s="6">
        <v>2</v>
      </c>
      <c r="C75" s="7" t="s">
        <v>10</v>
      </c>
      <c r="D75" s="7">
        <v>0.99</v>
      </c>
      <c r="E75" s="8">
        <v>52803.2618</v>
      </c>
      <c r="G75" s="6">
        <v>2</v>
      </c>
      <c r="H75" s="7" t="s">
        <v>10</v>
      </c>
      <c r="I75" s="7">
        <v>0.98</v>
      </c>
      <c r="J75" s="8">
        <v>50643.498299999999</v>
      </c>
      <c r="L75" s="7" t="s">
        <v>10</v>
      </c>
      <c r="M75">
        <f>(E80-E75)</f>
        <v>4044.3228000000017</v>
      </c>
      <c r="N75">
        <f>(J80-J75)</f>
        <v>4231.841800000002</v>
      </c>
      <c r="O75">
        <f>(N75-M75)/J80</f>
        <v>3.417181554743571E-3</v>
      </c>
    </row>
    <row r="76" spans="2:15" ht="24">
      <c r="B76" s="9">
        <v>3</v>
      </c>
      <c r="C76" s="10" t="s">
        <v>11</v>
      </c>
      <c r="D76" s="10">
        <v>4.96</v>
      </c>
      <c r="E76" s="11">
        <v>264703.96350000001</v>
      </c>
      <c r="G76" s="9">
        <v>3</v>
      </c>
      <c r="H76" s="10" t="s">
        <v>11</v>
      </c>
      <c r="I76" s="10">
        <v>4.97</v>
      </c>
      <c r="J76" s="11">
        <v>257583.17850000001</v>
      </c>
      <c r="L76" s="10" t="s">
        <v>11</v>
      </c>
      <c r="M76">
        <f>(E81-E76)</f>
        <v>12420.811899999972</v>
      </c>
      <c r="N76">
        <f>(J81-J76)</f>
        <v>12688.464699999982</v>
      </c>
      <c r="O76">
        <f>(N76-M76)/J81</f>
        <v>9.9031032938201612E-4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2.02</v>
      </c>
      <c r="E79" s="8">
        <v>112796.54369999999</v>
      </c>
      <c r="G79" s="6">
        <v>1</v>
      </c>
      <c r="H79" s="7" t="s">
        <v>9</v>
      </c>
      <c r="I79" s="7">
        <v>2.0099999999999998</v>
      </c>
      <c r="J79" s="8">
        <v>109283.3272</v>
      </c>
    </row>
    <row r="80" spans="2:15" ht="24">
      <c r="B80" s="6">
        <v>2</v>
      </c>
      <c r="C80" s="7" t="s">
        <v>10</v>
      </c>
      <c r="D80" s="7">
        <v>1.02</v>
      </c>
      <c r="E80" s="8">
        <v>56847.584600000002</v>
      </c>
      <c r="G80" s="6">
        <v>2</v>
      </c>
      <c r="H80" s="7" t="s">
        <v>10</v>
      </c>
      <c r="I80" s="7">
        <v>1.01</v>
      </c>
      <c r="J80" s="8">
        <v>54875.340100000001</v>
      </c>
    </row>
    <row r="81" spans="2:10" ht="24">
      <c r="B81" s="9">
        <v>3</v>
      </c>
      <c r="C81" s="10" t="s">
        <v>11</v>
      </c>
      <c r="D81" s="10">
        <v>4.96</v>
      </c>
      <c r="E81" s="11">
        <v>277124.77539999998</v>
      </c>
      <c r="G81" s="9">
        <v>3</v>
      </c>
      <c r="H81" s="10" t="s">
        <v>11</v>
      </c>
      <c r="I81" s="10">
        <v>4.9800000000000004</v>
      </c>
      <c r="J81" s="11">
        <v>270271.64319999999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D07F-D774-A546-82E9-DD0AAC0C1227}">
  <dimension ref="A1:Y81"/>
  <sheetViews>
    <sheetView topLeftCell="A64" workbookViewId="0">
      <selection activeCell="N88" sqref="N88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36858.672749999998</v>
      </c>
    </row>
    <row r="9" spans="1:25">
      <c r="A9" s="1"/>
      <c r="B9" s="1"/>
      <c r="C9" s="1"/>
      <c r="G9">
        <f>E15/3</f>
        <v>4853.0308999999997</v>
      </c>
      <c r="H9">
        <f>G9/G8</f>
        <v>0.13166591572400013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2.02</v>
      </c>
      <c r="E14" s="8">
        <v>29877.9447</v>
      </c>
      <c r="F14" s="7"/>
      <c r="G14" s="6">
        <v>1</v>
      </c>
      <c r="H14" s="7" t="s">
        <v>9</v>
      </c>
      <c r="I14" s="7">
        <v>2.02</v>
      </c>
      <c r="J14" s="8">
        <v>29058.471699999998</v>
      </c>
      <c r="L14" s="7" t="s">
        <v>9</v>
      </c>
      <c r="M14">
        <f>(E19-E14)</f>
        <v>100.01139999999941</v>
      </c>
      <c r="N14">
        <f>(J19-J14)</f>
        <v>44.73410000000149</v>
      </c>
      <c r="O14">
        <f>(N14-M14)/J19</f>
        <v>-1.8993543316110531E-3</v>
      </c>
      <c r="R14" s="7" t="s">
        <v>9</v>
      </c>
      <c r="S14">
        <f>O14</f>
        <v>-1.8993543316110531E-3</v>
      </c>
      <c r="T14">
        <f>O24</f>
        <v>2.4680870710056635E-3</v>
      </c>
      <c r="U14">
        <f>O34</f>
        <v>-2.6329196322751923E-3</v>
      </c>
      <c r="V14">
        <f>O44</f>
        <v>1.4378715940525811E-3</v>
      </c>
      <c r="W14">
        <f>O54</f>
        <v>7.5424394029381225E-4</v>
      </c>
      <c r="X14">
        <f>O64</f>
        <v>3.6365734325338591E-3</v>
      </c>
      <c r="Y14">
        <f>O74</f>
        <v>-2.6636394486117564E-3</v>
      </c>
    </row>
    <row r="15" spans="1:25" ht="24">
      <c r="B15" s="6">
        <v>2</v>
      </c>
      <c r="C15" s="7" t="s">
        <v>10</v>
      </c>
      <c r="D15" s="7">
        <v>0.99</v>
      </c>
      <c r="E15" s="8">
        <v>14559.092699999999</v>
      </c>
      <c r="F15" s="7"/>
      <c r="G15" s="6">
        <v>2</v>
      </c>
      <c r="H15" s="7" t="s">
        <v>10</v>
      </c>
      <c r="I15" s="7">
        <v>0.98</v>
      </c>
      <c r="J15" s="8">
        <v>14064.973900000001</v>
      </c>
      <c r="L15" s="7" t="s">
        <v>10</v>
      </c>
      <c r="M15">
        <f>(E20-E15)</f>
        <v>295.79500000000007</v>
      </c>
      <c r="N15">
        <f>(J20-J15)</f>
        <v>284.90059999999903</v>
      </c>
      <c r="O15">
        <f>(N15-M15)/J20</f>
        <v>-7.5919827730904833E-4</v>
      </c>
      <c r="R15" s="7" t="s">
        <v>10</v>
      </c>
      <c r="S15">
        <f>O15</f>
        <v>-7.5919827730904833E-4</v>
      </c>
      <c r="T15">
        <f>O25</f>
        <v>4.8259564955085935E-3</v>
      </c>
      <c r="U15">
        <f>O35</f>
        <v>-1.8006354393312993E-3</v>
      </c>
      <c r="V15">
        <f>O45</f>
        <v>4.3088880771357206E-4</v>
      </c>
      <c r="W15">
        <f>O55</f>
        <v>4.5340254473373335E-3</v>
      </c>
      <c r="X15">
        <f>O65</f>
        <v>4.8602673147022804E-3</v>
      </c>
      <c r="Y15">
        <f>O75</f>
        <v>-1.4925961485139818E-3</v>
      </c>
    </row>
    <row r="16" spans="1:25" ht="24">
      <c r="B16" s="9">
        <v>3</v>
      </c>
      <c r="C16" s="10" t="s">
        <v>11</v>
      </c>
      <c r="D16" s="10">
        <v>4.99</v>
      </c>
      <c r="E16" s="11">
        <v>73717.345499999996</v>
      </c>
      <c r="F16" s="7"/>
      <c r="G16" s="9">
        <v>3</v>
      </c>
      <c r="H16" s="10" t="s">
        <v>11</v>
      </c>
      <c r="I16" s="10">
        <v>5</v>
      </c>
      <c r="J16" s="11">
        <v>71913.971000000005</v>
      </c>
      <c r="L16" s="10" t="s">
        <v>11</v>
      </c>
      <c r="M16">
        <f>(E21-E16)</f>
        <v>1190.6101000000053</v>
      </c>
      <c r="N16">
        <f>(J21-J16)</f>
        <v>1242.1085000000021</v>
      </c>
      <c r="O16">
        <f>(N16-M16)/J21</f>
        <v>7.0395243091172979E-4</v>
      </c>
      <c r="R16" s="10" t="s">
        <v>11</v>
      </c>
      <c r="S16">
        <f>O16</f>
        <v>7.0395243091172979E-4</v>
      </c>
      <c r="T16">
        <f>O26</f>
        <v>8.4498142310625608E-5</v>
      </c>
      <c r="U16">
        <f>O36</f>
        <v>1.3785119974573531E-3</v>
      </c>
      <c r="V16">
        <f>O46</f>
        <v>1.0718454599398474E-3</v>
      </c>
      <c r="W16">
        <f>O56</f>
        <v>-2.926227890193295E-4</v>
      </c>
      <c r="X16">
        <f>O66</f>
        <v>2.7216437079491569E-4</v>
      </c>
      <c r="Y16">
        <f>O76</f>
        <v>9.2475983395398436E-4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2</v>
      </c>
      <c r="E19" s="8">
        <v>29977.956099999999</v>
      </c>
      <c r="G19" s="6">
        <v>1</v>
      </c>
      <c r="H19" s="7" t="s">
        <v>9</v>
      </c>
      <c r="I19" s="7">
        <v>2</v>
      </c>
      <c r="J19" s="8">
        <v>29103.2058</v>
      </c>
    </row>
    <row r="20" spans="2:15" ht="24">
      <c r="B20" s="6">
        <v>2</v>
      </c>
      <c r="C20" s="7" t="s">
        <v>10</v>
      </c>
      <c r="D20" s="7">
        <v>0.99</v>
      </c>
      <c r="E20" s="8">
        <v>14854.887699999999</v>
      </c>
      <c r="G20" s="6">
        <v>2</v>
      </c>
      <c r="H20" s="7" t="s">
        <v>10</v>
      </c>
      <c r="I20" s="7">
        <v>0.98</v>
      </c>
      <c r="J20" s="8">
        <v>14349.8745</v>
      </c>
    </row>
    <row r="21" spans="2:15" ht="24">
      <c r="B21" s="9">
        <v>3</v>
      </c>
      <c r="C21" s="10" t="s">
        <v>11</v>
      </c>
      <c r="D21" s="10">
        <v>5</v>
      </c>
      <c r="E21" s="11">
        <v>74907.955600000001</v>
      </c>
      <c r="G21" s="9">
        <v>3</v>
      </c>
      <c r="H21" s="10" t="s">
        <v>11</v>
      </c>
      <c r="I21" s="10">
        <v>5.0199999999999996</v>
      </c>
      <c r="J21" s="11">
        <v>73156.079500000007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2.02</v>
      </c>
      <c r="E24" s="8">
        <v>29530.153399999999</v>
      </c>
      <c r="G24" s="6">
        <v>1</v>
      </c>
      <c r="H24" s="7" t="s">
        <v>9</v>
      </c>
      <c r="I24" s="7">
        <v>2.02</v>
      </c>
      <c r="J24" s="8">
        <v>28646.1738</v>
      </c>
      <c r="L24" s="7" t="s">
        <v>9</v>
      </c>
      <c r="M24">
        <f>(E29-E24)</f>
        <v>224.12160000000222</v>
      </c>
      <c r="N24">
        <f>(J29-J24)</f>
        <v>295.55229999999938</v>
      </c>
      <c r="O24">
        <f>(N24-M24)/J29</f>
        <v>2.4680870710056635E-3</v>
      </c>
    </row>
    <row r="25" spans="2:15" ht="24">
      <c r="B25" s="6">
        <v>2</v>
      </c>
      <c r="C25" s="7" t="s">
        <v>10</v>
      </c>
      <c r="D25" s="7">
        <v>0.98</v>
      </c>
      <c r="E25" s="8">
        <v>14351.0101</v>
      </c>
      <c r="G25" s="6">
        <v>2</v>
      </c>
      <c r="H25" s="7" t="s">
        <v>10</v>
      </c>
      <c r="I25" s="7">
        <v>0.97</v>
      </c>
      <c r="J25" s="8">
        <v>13794.920099999999</v>
      </c>
      <c r="L25" s="7" t="s">
        <v>10</v>
      </c>
      <c r="M25">
        <f>(E30-E25)</f>
        <v>490.45160000000033</v>
      </c>
      <c r="N25">
        <f>(J30-J25)</f>
        <v>559.72650000000067</v>
      </c>
      <c r="O25">
        <f>(N25-M25)/J30</f>
        <v>4.8259564955085935E-3</v>
      </c>
    </row>
    <row r="26" spans="2:15" ht="24">
      <c r="B26" s="9">
        <v>3</v>
      </c>
      <c r="C26" s="10" t="s">
        <v>11</v>
      </c>
      <c r="D26" s="10">
        <v>5</v>
      </c>
      <c r="E26" s="11">
        <v>72969.198600000003</v>
      </c>
      <c r="G26" s="9">
        <v>3</v>
      </c>
      <c r="H26" s="10" t="s">
        <v>11</v>
      </c>
      <c r="I26" s="10">
        <v>5.01</v>
      </c>
      <c r="J26" s="11">
        <v>71123.971900000004</v>
      </c>
      <c r="L26" s="10" t="s">
        <v>11</v>
      </c>
      <c r="M26">
        <f>(E31-E26)</f>
        <v>1989.8003000000026</v>
      </c>
      <c r="N26">
        <f>(J31-J26)</f>
        <v>1995.9787999999971</v>
      </c>
      <c r="O26">
        <f>(N26-M26)/J31</f>
        <v>8.4498142310625608E-5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1.99</v>
      </c>
      <c r="E29" s="8">
        <v>29754.275000000001</v>
      </c>
      <c r="G29" s="6">
        <v>1</v>
      </c>
      <c r="H29" s="7" t="s">
        <v>9</v>
      </c>
      <c r="I29" s="7">
        <v>1.99</v>
      </c>
      <c r="J29" s="8">
        <v>28941.7261</v>
      </c>
    </row>
    <row r="30" spans="2:15" ht="24">
      <c r="B30" s="6">
        <v>2</v>
      </c>
      <c r="C30" s="7" t="s">
        <v>10</v>
      </c>
      <c r="D30" s="7">
        <v>0.99</v>
      </c>
      <c r="E30" s="8">
        <v>14841.4617</v>
      </c>
      <c r="G30" s="6">
        <v>2</v>
      </c>
      <c r="H30" s="7" t="s">
        <v>10</v>
      </c>
      <c r="I30" s="7">
        <v>0.99</v>
      </c>
      <c r="J30" s="8">
        <v>14354.6466</v>
      </c>
    </row>
    <row r="31" spans="2:15" ht="24">
      <c r="B31" s="9">
        <v>3</v>
      </c>
      <c r="C31" s="10" t="s">
        <v>11</v>
      </c>
      <c r="D31" s="10">
        <v>5.0199999999999996</v>
      </c>
      <c r="E31" s="11">
        <v>74958.998900000006</v>
      </c>
      <c r="G31" s="9">
        <v>3</v>
      </c>
      <c r="H31" s="10" t="s">
        <v>11</v>
      </c>
      <c r="I31" s="10">
        <v>5.0199999999999996</v>
      </c>
      <c r="J31" s="11">
        <v>73119.950700000001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2.02</v>
      </c>
      <c r="E34" s="8">
        <v>29252.9941</v>
      </c>
      <c r="G34" s="6">
        <v>1</v>
      </c>
      <c r="H34" s="7" t="s">
        <v>9</v>
      </c>
      <c r="I34" s="7">
        <v>2.02</v>
      </c>
      <c r="J34" s="8">
        <v>28387.940999999999</v>
      </c>
      <c r="L34" s="7" t="s">
        <v>9</v>
      </c>
      <c r="M34">
        <f>(E39-E34)</f>
        <v>419.88060000000041</v>
      </c>
      <c r="N34">
        <f>(J39-J34)</f>
        <v>344.23110000000088</v>
      </c>
      <c r="O34">
        <f>(N34-M34)/J39</f>
        <v>-2.6329196322751923E-3</v>
      </c>
    </row>
    <row r="35" spans="2:15" ht="24">
      <c r="B35" s="6">
        <v>2</v>
      </c>
      <c r="C35" s="7" t="s">
        <v>10</v>
      </c>
      <c r="D35" s="7">
        <v>0.98</v>
      </c>
      <c r="E35" s="8">
        <v>14195.032300000001</v>
      </c>
      <c r="G35" s="6">
        <v>2</v>
      </c>
      <c r="H35" s="7" t="s">
        <v>10</v>
      </c>
      <c r="I35" s="7">
        <v>0.97</v>
      </c>
      <c r="J35" s="8">
        <v>13666.713</v>
      </c>
      <c r="L35" s="7" t="s">
        <v>10</v>
      </c>
      <c r="M35">
        <f>(E40-E35)</f>
        <v>659.59979999999996</v>
      </c>
      <c r="N35">
        <f>(J40-J35)</f>
        <v>633.84970000000067</v>
      </c>
      <c r="O35">
        <f>(N35-M35)/J40</f>
        <v>-1.8006354393312993E-3</v>
      </c>
    </row>
    <row r="36" spans="2:15" ht="24">
      <c r="B36" s="9">
        <v>3</v>
      </c>
      <c r="C36" s="10" t="s">
        <v>11</v>
      </c>
      <c r="D36" s="10">
        <v>5</v>
      </c>
      <c r="E36" s="11">
        <v>72390.748699999996</v>
      </c>
      <c r="G36" s="9">
        <v>3</v>
      </c>
      <c r="H36" s="10" t="s">
        <v>11</v>
      </c>
      <c r="I36" s="10">
        <v>5.01</v>
      </c>
      <c r="J36" s="11">
        <v>70522.823399999994</v>
      </c>
      <c r="L36" s="10" t="s">
        <v>11</v>
      </c>
      <c r="M36">
        <f>(E41-E36)</f>
        <v>2507.6103000000003</v>
      </c>
      <c r="N36">
        <f>(J41-J36)</f>
        <v>2608.4226000000053</v>
      </c>
      <c r="O36">
        <f>(N36-M36)/J41</f>
        <v>1.3785119974573531E-3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1.99</v>
      </c>
      <c r="E39" s="8">
        <v>29672.8747</v>
      </c>
      <c r="G39" s="6">
        <v>1</v>
      </c>
      <c r="H39" s="7" t="s">
        <v>9</v>
      </c>
      <c r="I39" s="7">
        <v>1.98</v>
      </c>
      <c r="J39" s="8">
        <v>28732.1721</v>
      </c>
    </row>
    <row r="40" spans="2:15" ht="24">
      <c r="B40" s="6">
        <v>2</v>
      </c>
      <c r="C40" s="7" t="s">
        <v>10</v>
      </c>
      <c r="D40" s="7">
        <v>1</v>
      </c>
      <c r="E40" s="8">
        <v>14854.632100000001</v>
      </c>
      <c r="G40" s="6">
        <v>2</v>
      </c>
      <c r="H40" s="7" t="s">
        <v>10</v>
      </c>
      <c r="I40" s="7">
        <v>0.98</v>
      </c>
      <c r="J40" s="8">
        <v>14300.5627</v>
      </c>
    </row>
    <row r="41" spans="2:15" ht="24">
      <c r="B41" s="9">
        <v>3</v>
      </c>
      <c r="C41" s="10" t="s">
        <v>11</v>
      </c>
      <c r="D41" s="10">
        <v>5.0199999999999996</v>
      </c>
      <c r="E41" s="11">
        <v>74898.358999999997</v>
      </c>
      <c r="G41" s="9">
        <v>3</v>
      </c>
      <c r="H41" s="10" t="s">
        <v>11</v>
      </c>
      <c r="I41" s="10">
        <v>5.04</v>
      </c>
      <c r="J41" s="11">
        <v>73131.245999999999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2.02</v>
      </c>
      <c r="E44" s="8">
        <v>29054.509099999999</v>
      </c>
      <c r="G44" s="6">
        <v>1</v>
      </c>
      <c r="H44" s="7" t="s">
        <v>9</v>
      </c>
      <c r="I44" s="7">
        <v>2.02</v>
      </c>
      <c r="J44" s="8">
        <v>28193.7824</v>
      </c>
      <c r="L44" s="7" t="s">
        <v>9</v>
      </c>
      <c r="M44">
        <f>(E49-E44)</f>
        <v>496.1916999999994</v>
      </c>
      <c r="N44">
        <f>(J49-J44)</f>
        <v>537.50360000000001</v>
      </c>
      <c r="O44">
        <f>(N44-M44)/J49</f>
        <v>1.4378715940525811E-3</v>
      </c>
    </row>
    <row r="45" spans="2:15" ht="24">
      <c r="B45" s="6">
        <v>2</v>
      </c>
      <c r="C45" s="7" t="s">
        <v>10</v>
      </c>
      <c r="D45" s="7">
        <v>0.98</v>
      </c>
      <c r="E45" s="8">
        <v>14044.744500000001</v>
      </c>
      <c r="G45" s="6">
        <v>2</v>
      </c>
      <c r="H45" s="7" t="s">
        <v>10</v>
      </c>
      <c r="I45" s="7">
        <v>0.97</v>
      </c>
      <c r="J45" s="8">
        <v>13529.3557</v>
      </c>
      <c r="L45" s="7" t="s">
        <v>10</v>
      </c>
      <c r="M45">
        <f>(E50-E45)</f>
        <v>789.28119999999944</v>
      </c>
      <c r="N45">
        <f>(J50-J45)</f>
        <v>795.45360000000073</v>
      </c>
      <c r="O45">
        <f>(N45-M45)/J50</f>
        <v>4.3088880771357206E-4</v>
      </c>
    </row>
    <row r="46" spans="2:15" ht="24">
      <c r="B46" s="9">
        <v>3</v>
      </c>
      <c r="C46" s="10" t="s">
        <v>11</v>
      </c>
      <c r="D46" s="10">
        <v>5</v>
      </c>
      <c r="E46" s="11">
        <v>72021.789999999994</v>
      </c>
      <c r="G46" s="9">
        <v>3</v>
      </c>
      <c r="H46" s="10" t="s">
        <v>11</v>
      </c>
      <c r="I46" s="10">
        <v>5.01</v>
      </c>
      <c r="J46" s="11">
        <v>70095.369399999996</v>
      </c>
      <c r="L46" s="10" t="s">
        <v>11</v>
      </c>
      <c r="M46">
        <f>(E51-E46)</f>
        <v>2903.908500000005</v>
      </c>
      <c r="N46">
        <f>(J51-J46)</f>
        <v>2982.2364000000089</v>
      </c>
      <c r="O46">
        <f>(N46-M46)/J51</f>
        <v>1.0718454599398474E-3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1.98</v>
      </c>
      <c r="E49" s="8">
        <v>29550.700799999999</v>
      </c>
      <c r="G49" s="6">
        <v>1</v>
      </c>
      <c r="H49" s="7" t="s">
        <v>9</v>
      </c>
      <c r="I49" s="7">
        <v>1.98</v>
      </c>
      <c r="J49" s="8">
        <v>28731.286</v>
      </c>
    </row>
    <row r="50" spans="2:15" ht="24">
      <c r="B50" s="6">
        <v>2</v>
      </c>
      <c r="C50" s="7" t="s">
        <v>10</v>
      </c>
      <c r="D50" s="7">
        <v>0.99</v>
      </c>
      <c r="E50" s="8">
        <v>14834.0257</v>
      </c>
      <c r="G50" s="6">
        <v>2</v>
      </c>
      <c r="H50" s="7" t="s">
        <v>10</v>
      </c>
      <c r="I50" s="7">
        <v>0.99</v>
      </c>
      <c r="J50" s="8">
        <v>14324.809300000001</v>
      </c>
    </row>
    <row r="51" spans="2:15" ht="24">
      <c r="B51" s="9">
        <v>3</v>
      </c>
      <c r="C51" s="10" t="s">
        <v>11</v>
      </c>
      <c r="D51" s="10">
        <v>5.0199999999999996</v>
      </c>
      <c r="E51" s="11">
        <v>74925.698499999999</v>
      </c>
      <c r="G51" s="9">
        <v>3</v>
      </c>
      <c r="H51" s="10" t="s">
        <v>11</v>
      </c>
      <c r="I51" s="10">
        <v>5.03</v>
      </c>
      <c r="J51" s="11">
        <v>73077.605800000005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2.02</v>
      </c>
      <c r="E54" s="8">
        <v>28843.231400000001</v>
      </c>
      <c r="G54" s="6">
        <v>1</v>
      </c>
      <c r="H54" s="7" t="s">
        <v>9</v>
      </c>
      <c r="I54" s="7">
        <v>2.0099999999999998</v>
      </c>
      <c r="J54" s="8">
        <v>27955.267199999998</v>
      </c>
      <c r="L54" s="7" t="s">
        <v>9</v>
      </c>
      <c r="M54">
        <f>(E59-E54)</f>
        <v>690.62619999999879</v>
      </c>
      <c r="N54">
        <f>(J59-J54)</f>
        <v>712.24850000000151</v>
      </c>
      <c r="O54">
        <f>(N54-M54)/J59</f>
        <v>7.5424394029381225E-4</v>
      </c>
    </row>
    <row r="55" spans="2:15" ht="24">
      <c r="B55" s="6">
        <v>2</v>
      </c>
      <c r="C55" s="7" t="s">
        <v>10</v>
      </c>
      <c r="D55" s="7">
        <v>0.97</v>
      </c>
      <c r="E55" s="8">
        <v>13924.008400000001</v>
      </c>
      <c r="G55" s="6">
        <v>2</v>
      </c>
      <c r="H55" s="7" t="s">
        <v>10</v>
      </c>
      <c r="I55" s="7">
        <v>0.96</v>
      </c>
      <c r="J55" s="8">
        <v>13368.7876</v>
      </c>
      <c r="L55" s="7" t="s">
        <v>10</v>
      </c>
      <c r="M55">
        <f>(E60-E55)</f>
        <v>924.47789999999986</v>
      </c>
      <c r="N55">
        <f>(J60-J55)</f>
        <v>989.57910000000084</v>
      </c>
      <c r="O55">
        <f>(N55-M55)/J60</f>
        <v>4.5340254473373335E-3</v>
      </c>
    </row>
    <row r="56" spans="2:15" ht="24">
      <c r="B56" s="9">
        <v>3</v>
      </c>
      <c r="C56" s="10" t="s">
        <v>11</v>
      </c>
      <c r="D56" s="10">
        <v>5.01</v>
      </c>
      <c r="E56" s="11">
        <v>71665.1636</v>
      </c>
      <c r="G56" s="9">
        <v>3</v>
      </c>
      <c r="H56" s="10" t="s">
        <v>11</v>
      </c>
      <c r="I56" s="10">
        <v>5.0199999999999996</v>
      </c>
      <c r="J56" s="11">
        <v>69790.563899999994</v>
      </c>
      <c r="L56" s="10" t="s">
        <v>11</v>
      </c>
      <c r="M56">
        <f>(E61-E56)</f>
        <v>3250.4067000000068</v>
      </c>
      <c r="N56">
        <f>(J61-J56)</f>
        <v>3229.0395000000135</v>
      </c>
      <c r="O56">
        <f>(N56-M56)/J61</f>
        <v>-2.926227890193295E-4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1.98</v>
      </c>
      <c r="E59" s="8">
        <v>29533.857599999999</v>
      </c>
      <c r="G59" s="6">
        <v>1</v>
      </c>
      <c r="H59" s="7" t="s">
        <v>9</v>
      </c>
      <c r="I59" s="7">
        <v>1.98</v>
      </c>
      <c r="J59" s="8">
        <v>28667.5157</v>
      </c>
    </row>
    <row r="60" spans="2:15" ht="24">
      <c r="B60" s="6">
        <v>2</v>
      </c>
      <c r="C60" s="7" t="s">
        <v>10</v>
      </c>
      <c r="D60" s="7">
        <v>1</v>
      </c>
      <c r="E60" s="8">
        <v>14848.4863</v>
      </c>
      <c r="G60" s="6">
        <v>2</v>
      </c>
      <c r="H60" s="7" t="s">
        <v>10</v>
      </c>
      <c r="I60" s="7">
        <v>0.99</v>
      </c>
      <c r="J60" s="8">
        <v>14358.3667</v>
      </c>
    </row>
    <row r="61" spans="2:15" ht="24">
      <c r="B61" s="9">
        <v>3</v>
      </c>
      <c r="C61" s="10" t="s">
        <v>11</v>
      </c>
      <c r="D61" s="10">
        <v>5.0199999999999996</v>
      </c>
      <c r="E61" s="11">
        <v>74915.570300000007</v>
      </c>
      <c r="G61" s="9">
        <v>3</v>
      </c>
      <c r="H61" s="10" t="s">
        <v>11</v>
      </c>
      <c r="I61" s="10">
        <v>5.03</v>
      </c>
      <c r="J61" s="11">
        <v>73019.603400000007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2.02</v>
      </c>
      <c r="E64" s="8">
        <v>28737.468700000001</v>
      </c>
      <c r="G64" s="6">
        <v>1</v>
      </c>
      <c r="H64" s="7" t="s">
        <v>9</v>
      </c>
      <c r="I64" s="7">
        <v>2.0099999999999998</v>
      </c>
      <c r="J64" s="8">
        <v>27840.570400000001</v>
      </c>
      <c r="L64" s="7" t="s">
        <v>9</v>
      </c>
      <c r="M64">
        <f>(E69-E64)</f>
        <v>683.97269999999844</v>
      </c>
      <c r="N64">
        <f>(J69-J64)</f>
        <v>788.08290000000125</v>
      </c>
      <c r="O64">
        <f>(N64-M64)/J69</f>
        <v>3.6365734325338591E-3</v>
      </c>
    </row>
    <row r="65" spans="2:15" ht="24">
      <c r="B65" s="6">
        <v>2</v>
      </c>
      <c r="C65" s="7" t="s">
        <v>10</v>
      </c>
      <c r="D65" s="7">
        <v>0.97</v>
      </c>
      <c r="E65" s="8">
        <v>13839.186</v>
      </c>
      <c r="G65" s="6">
        <v>2</v>
      </c>
      <c r="H65" s="7" t="s">
        <v>10</v>
      </c>
      <c r="I65" s="7">
        <v>0.96</v>
      </c>
      <c r="J65" s="8">
        <v>13269.490100000001</v>
      </c>
      <c r="L65" s="7" t="s">
        <v>10</v>
      </c>
      <c r="M65">
        <f>(E70-E65)</f>
        <v>986.1877000000004</v>
      </c>
      <c r="N65">
        <f>(J70-J65)</f>
        <v>1055.8125</v>
      </c>
      <c r="O65">
        <f>(N65-M65)/J70</f>
        <v>4.8602673147022804E-3</v>
      </c>
    </row>
    <row r="66" spans="2:15" ht="24">
      <c r="B66" s="9">
        <v>3</v>
      </c>
      <c r="C66" s="10" t="s">
        <v>11</v>
      </c>
      <c r="D66" s="10">
        <v>5.01</v>
      </c>
      <c r="E66" s="11">
        <v>71438.210800000001</v>
      </c>
      <c r="G66" s="9">
        <v>3</v>
      </c>
      <c r="H66" s="10" t="s">
        <v>11</v>
      </c>
      <c r="I66" s="10">
        <v>5.03</v>
      </c>
      <c r="J66" s="11">
        <v>69592.1734</v>
      </c>
      <c r="L66" s="10" t="s">
        <v>11</v>
      </c>
      <c r="M66">
        <f>(E71-E66)</f>
        <v>3399.3490999999922</v>
      </c>
      <c r="N66">
        <f>(J71-J66)</f>
        <v>3419.2201999999961</v>
      </c>
      <c r="O66">
        <f>(N66-M66)/J71</f>
        <v>2.7216437079491569E-4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1.98</v>
      </c>
      <c r="E69" s="8">
        <v>29421.4414</v>
      </c>
      <c r="G69" s="6">
        <v>1</v>
      </c>
      <c r="H69" s="7" t="s">
        <v>9</v>
      </c>
      <c r="I69" s="7">
        <v>1.97</v>
      </c>
      <c r="J69" s="8">
        <v>28628.653300000002</v>
      </c>
    </row>
    <row r="70" spans="2:15" ht="24">
      <c r="B70" s="6">
        <v>2</v>
      </c>
      <c r="C70" s="7" t="s">
        <v>10</v>
      </c>
      <c r="D70" s="7">
        <v>1</v>
      </c>
      <c r="E70" s="8">
        <v>14825.3737</v>
      </c>
      <c r="G70" s="6">
        <v>2</v>
      </c>
      <c r="H70" s="7" t="s">
        <v>10</v>
      </c>
      <c r="I70" s="7">
        <v>0.99</v>
      </c>
      <c r="J70" s="8">
        <v>14325.302600000001</v>
      </c>
    </row>
    <row r="71" spans="2:15" ht="24">
      <c r="B71" s="9">
        <v>3</v>
      </c>
      <c r="C71" s="10" t="s">
        <v>11</v>
      </c>
      <c r="D71" s="10">
        <v>5.03</v>
      </c>
      <c r="E71" s="11">
        <v>74837.559899999993</v>
      </c>
      <c r="G71" s="9">
        <v>3</v>
      </c>
      <c r="H71" s="10" t="s">
        <v>11</v>
      </c>
      <c r="I71" s="10">
        <v>5.04</v>
      </c>
      <c r="J71" s="11">
        <v>73011.393599999996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2.0099999999999998</v>
      </c>
      <c r="E74" s="8">
        <v>28582.888500000001</v>
      </c>
      <c r="G74" s="6">
        <v>1</v>
      </c>
      <c r="H74" s="7" t="s">
        <v>9</v>
      </c>
      <c r="I74" s="7">
        <v>2.0099999999999998</v>
      </c>
      <c r="J74" s="8">
        <v>27661.365399999999</v>
      </c>
      <c r="L74" s="7" t="s">
        <v>9</v>
      </c>
      <c r="M74">
        <f>(E79-E74)</f>
        <v>848.66460000000006</v>
      </c>
      <c r="N74">
        <f>(J79-J74)</f>
        <v>772.925900000002</v>
      </c>
      <c r="O74">
        <f>(N74-M74)/J79</f>
        <v>-2.6636394486117564E-3</v>
      </c>
    </row>
    <row r="75" spans="2:15" ht="24">
      <c r="B75" s="6">
        <v>2</v>
      </c>
      <c r="C75" s="7" t="s">
        <v>10</v>
      </c>
      <c r="D75" s="7">
        <v>0.97</v>
      </c>
      <c r="E75" s="8">
        <v>13743.3856</v>
      </c>
      <c r="G75" s="6">
        <v>2</v>
      </c>
      <c r="H75" s="7" t="s">
        <v>10</v>
      </c>
      <c r="I75" s="7">
        <v>0.95</v>
      </c>
      <c r="J75" s="8">
        <v>13145.599700000001</v>
      </c>
      <c r="L75" s="7" t="s">
        <v>10</v>
      </c>
      <c r="M75">
        <f>(E80-E75)</f>
        <v>1094.4727999999996</v>
      </c>
      <c r="N75">
        <f>(J80-J75)</f>
        <v>1073.2497999999996</v>
      </c>
      <c r="O75">
        <f>(N75-M75)/J80</f>
        <v>-1.4925961485139818E-3</v>
      </c>
    </row>
    <row r="76" spans="2:15" ht="24">
      <c r="B76" s="9">
        <v>3</v>
      </c>
      <c r="C76" s="10" t="s">
        <v>11</v>
      </c>
      <c r="D76" s="10">
        <v>5.0199999999999996</v>
      </c>
      <c r="E76" s="11">
        <v>71242.062399999995</v>
      </c>
      <c r="G76" s="9">
        <v>3</v>
      </c>
      <c r="H76" s="10" t="s">
        <v>11</v>
      </c>
      <c r="I76" s="10">
        <v>5.04</v>
      </c>
      <c r="J76" s="11">
        <v>69389.1492</v>
      </c>
      <c r="L76" s="10" t="s">
        <v>11</v>
      </c>
      <c r="M76">
        <f>(E81-E76)</f>
        <v>3569.8469000000041</v>
      </c>
      <c r="N76">
        <f>(J81-J76)</f>
        <v>3637.3788999999961</v>
      </c>
      <c r="O76">
        <f>(N76-M76)/J81</f>
        <v>9.2475983395398436E-4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1.98</v>
      </c>
      <c r="E79" s="8">
        <v>29431.553100000001</v>
      </c>
      <c r="G79" s="6">
        <v>1</v>
      </c>
      <c r="H79" s="7" t="s">
        <v>9</v>
      </c>
      <c r="I79" s="7">
        <v>1.97</v>
      </c>
      <c r="J79" s="8">
        <v>28434.291300000001</v>
      </c>
    </row>
    <row r="80" spans="2:15" ht="24">
      <c r="B80" s="6">
        <v>2</v>
      </c>
      <c r="C80" s="7" t="s">
        <v>10</v>
      </c>
      <c r="D80" s="7">
        <v>1</v>
      </c>
      <c r="E80" s="8">
        <v>14837.858399999999</v>
      </c>
      <c r="G80" s="6">
        <v>2</v>
      </c>
      <c r="H80" s="7" t="s">
        <v>10</v>
      </c>
      <c r="I80" s="7">
        <v>0.98</v>
      </c>
      <c r="J80" s="8">
        <v>14218.8495</v>
      </c>
    </row>
    <row r="81" spans="2:10" ht="24">
      <c r="B81" s="9">
        <v>3</v>
      </c>
      <c r="C81" s="10" t="s">
        <v>11</v>
      </c>
      <c r="D81" s="10">
        <v>5.03</v>
      </c>
      <c r="E81" s="11">
        <v>74811.909299999999</v>
      </c>
      <c r="G81" s="9">
        <v>3</v>
      </c>
      <c r="H81" s="10" t="s">
        <v>11</v>
      </c>
      <c r="I81" s="10">
        <v>5.05</v>
      </c>
      <c r="J81" s="11">
        <v>73026.528099999996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3E03-61EF-0D4E-A218-D95557043EB4}">
  <dimension ref="A1:Y81"/>
  <sheetViews>
    <sheetView topLeftCell="A65" workbookViewId="0">
      <selection activeCell="Q90" sqref="Q90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36257.317649999997</v>
      </c>
    </row>
    <row r="9" spans="1:25">
      <c r="A9" s="1"/>
      <c r="B9" s="1"/>
      <c r="C9" s="1"/>
      <c r="G9">
        <f>E15/3</f>
        <v>4766.6727333333338</v>
      </c>
      <c r="H9">
        <f>G9/G8</f>
        <v>0.13146788130735684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2.02</v>
      </c>
      <c r="E14" s="8">
        <v>29376.2071</v>
      </c>
      <c r="F14" s="7"/>
      <c r="G14" s="6">
        <v>1</v>
      </c>
      <c r="H14" s="7" t="s">
        <v>9</v>
      </c>
      <c r="I14" s="7">
        <v>2.02</v>
      </c>
      <c r="J14" s="8">
        <v>29411.273499999999</v>
      </c>
      <c r="L14" s="7" t="s">
        <v>9</v>
      </c>
      <c r="M14">
        <f>(E19-E14)</f>
        <v>49.405600000001868</v>
      </c>
      <c r="N14">
        <f>(J19-J14)</f>
        <v>45.556400000001304</v>
      </c>
      <c r="O14">
        <f>(N14-M14)/J19</f>
        <v>-1.3067258130178375E-4</v>
      </c>
      <c r="R14" s="7" t="s">
        <v>9</v>
      </c>
      <c r="S14">
        <f>O14</f>
        <v>-1.3067258130178375E-4</v>
      </c>
      <c r="T14">
        <f>O24</f>
        <v>1.0079429090270981E-3</v>
      </c>
      <c r="U14">
        <f>O34</f>
        <v>-5.9952911990771813E-5</v>
      </c>
      <c r="V14">
        <f>O44</f>
        <v>3.4794604200701833E-4</v>
      </c>
      <c r="W14">
        <f>O54</f>
        <v>2.858996267840645E-3</v>
      </c>
      <c r="X14">
        <f>O64</f>
        <v>1.7396347107447919E-3</v>
      </c>
      <c r="Y14">
        <f>O74</f>
        <v>2.7913366096337325E-3</v>
      </c>
    </row>
    <row r="15" spans="1:25" ht="24">
      <c r="B15" s="6">
        <v>2</v>
      </c>
      <c r="C15" s="7" t="s">
        <v>10</v>
      </c>
      <c r="D15" s="7">
        <v>0.98</v>
      </c>
      <c r="E15" s="8">
        <v>14300.0182</v>
      </c>
      <c r="F15" s="7"/>
      <c r="G15" s="6">
        <v>2</v>
      </c>
      <c r="H15" s="7" t="s">
        <v>10</v>
      </c>
      <c r="I15" s="7">
        <v>0.98</v>
      </c>
      <c r="J15" s="8">
        <v>14237.311</v>
      </c>
      <c r="L15" s="7" t="s">
        <v>10</v>
      </c>
      <c r="M15">
        <f>(E20-E15)</f>
        <v>265.628999999999</v>
      </c>
      <c r="N15">
        <f>(J20-J15)</f>
        <v>254.03470000000016</v>
      </c>
      <c r="O15">
        <f>(N15-M15)/J20</f>
        <v>-8.0008442556158462E-4</v>
      </c>
      <c r="R15" s="7" t="s">
        <v>10</v>
      </c>
      <c r="S15">
        <f>O15</f>
        <v>-8.0008442556158462E-4</v>
      </c>
      <c r="T15">
        <f>O25</f>
        <v>4.5539077180252073E-3</v>
      </c>
      <c r="U15">
        <f>O35</f>
        <v>6.5630957822692077E-4</v>
      </c>
      <c r="V15">
        <f>O45</f>
        <v>2.4327943087615839E-3</v>
      </c>
      <c r="W15">
        <f>O55</f>
        <v>4.4811827295368435E-3</v>
      </c>
      <c r="X15">
        <f>O65</f>
        <v>7.3503618033864274E-3</v>
      </c>
      <c r="Y15">
        <f>O75</f>
        <v>8.199153210948518E-3</v>
      </c>
    </row>
    <row r="16" spans="1:25" ht="24">
      <c r="B16" s="9">
        <v>3</v>
      </c>
      <c r="C16" s="10" t="s">
        <v>11</v>
      </c>
      <c r="D16" s="10">
        <v>4.99</v>
      </c>
      <c r="E16" s="11">
        <v>72514.635299999994</v>
      </c>
      <c r="F16" s="7"/>
      <c r="G16" s="9">
        <v>3</v>
      </c>
      <c r="H16" s="10" t="s">
        <v>11</v>
      </c>
      <c r="I16" s="10">
        <v>5</v>
      </c>
      <c r="J16" s="11">
        <v>72852.9231</v>
      </c>
      <c r="L16" s="10" t="s">
        <v>11</v>
      </c>
      <c r="M16">
        <f>(E21-E16)</f>
        <v>1237.5446999999986</v>
      </c>
      <c r="N16">
        <f>(J21-J16)</f>
        <v>1246.1079000000027</v>
      </c>
      <c r="O16">
        <f>(N16-M16)/J21</f>
        <v>1.1556426426148736E-4</v>
      </c>
      <c r="R16" s="10" t="s">
        <v>11</v>
      </c>
      <c r="S16">
        <f>O16</f>
        <v>1.1556426426148736E-4</v>
      </c>
      <c r="T16">
        <f>O26</f>
        <v>9.4525056472369155E-4</v>
      </c>
      <c r="U16">
        <f>O36</f>
        <v>1.7698336318400418E-3</v>
      </c>
      <c r="V16">
        <f>O46</f>
        <v>1.4452853103202343E-3</v>
      </c>
      <c r="W16">
        <f>O56</f>
        <v>2.4147904916314794E-3</v>
      </c>
      <c r="X16">
        <f>O66</f>
        <v>8.3733390022213479E-4</v>
      </c>
      <c r="Y16">
        <f>O76</f>
        <v>1.4100916061884705E-3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2</v>
      </c>
      <c r="E19" s="8">
        <v>29425.612700000001</v>
      </c>
      <c r="G19" s="6">
        <v>1</v>
      </c>
      <c r="H19" s="7" t="s">
        <v>9</v>
      </c>
      <c r="I19" s="7">
        <v>2</v>
      </c>
      <c r="J19" s="8">
        <v>29456.829900000001</v>
      </c>
    </row>
    <row r="20" spans="2:15" ht="24">
      <c r="B20" s="6">
        <v>2</v>
      </c>
      <c r="C20" s="7" t="s">
        <v>10</v>
      </c>
      <c r="D20" s="7">
        <v>0.99</v>
      </c>
      <c r="E20" s="8">
        <v>14565.647199999999</v>
      </c>
      <c r="G20" s="6">
        <v>2</v>
      </c>
      <c r="H20" s="7" t="s">
        <v>10</v>
      </c>
      <c r="I20" s="7">
        <v>0.98</v>
      </c>
      <c r="J20" s="8">
        <v>14491.3457</v>
      </c>
    </row>
    <row r="21" spans="2:15" ht="24">
      <c r="B21" s="9">
        <v>3</v>
      </c>
      <c r="C21" s="10" t="s">
        <v>11</v>
      </c>
      <c r="D21" s="10">
        <v>5.01</v>
      </c>
      <c r="E21" s="11">
        <v>73752.179999999993</v>
      </c>
      <c r="G21" s="9">
        <v>3</v>
      </c>
      <c r="H21" s="10" t="s">
        <v>11</v>
      </c>
      <c r="I21" s="10">
        <v>5.0199999999999996</v>
      </c>
      <c r="J21" s="11">
        <v>74099.031000000003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2.02</v>
      </c>
      <c r="E24" s="8">
        <v>28977.5308</v>
      </c>
      <c r="G24" s="6">
        <v>1</v>
      </c>
      <c r="H24" s="7" t="s">
        <v>9</v>
      </c>
      <c r="I24" s="7">
        <v>2.02</v>
      </c>
      <c r="J24" s="8">
        <v>28953.722699999998</v>
      </c>
      <c r="L24" s="7" t="s">
        <v>9</v>
      </c>
      <c r="M24">
        <f>(E29-E24)</f>
        <v>292.03870000000097</v>
      </c>
      <c r="N24">
        <f>(J29-J24)</f>
        <v>321.54650000000038</v>
      </c>
      <c r="O24">
        <f>(N24-M24)/J29</f>
        <v>1.0079429090270981E-3</v>
      </c>
    </row>
    <row r="25" spans="2:15" ht="24">
      <c r="B25" s="6">
        <v>2</v>
      </c>
      <c r="C25" s="7" t="s">
        <v>10</v>
      </c>
      <c r="D25" s="7">
        <v>0.98</v>
      </c>
      <c r="E25" s="8">
        <v>14064.922399999999</v>
      </c>
      <c r="G25" s="6">
        <v>2</v>
      </c>
      <c r="H25" s="7" t="s">
        <v>10</v>
      </c>
      <c r="I25" s="7">
        <v>0.97</v>
      </c>
      <c r="J25" s="8">
        <v>13958.3027</v>
      </c>
      <c r="L25" s="7" t="s">
        <v>10</v>
      </c>
      <c r="M25">
        <f>(E30-E25)</f>
        <v>510.23329999999987</v>
      </c>
      <c r="N25">
        <f>(J30-J25)</f>
        <v>576.42309999999998</v>
      </c>
      <c r="O25">
        <f>(N25-M25)/J30</f>
        <v>4.5539077180252073E-3</v>
      </c>
    </row>
    <row r="26" spans="2:15" ht="24">
      <c r="B26" s="9">
        <v>3</v>
      </c>
      <c r="C26" s="10" t="s">
        <v>11</v>
      </c>
      <c r="D26" s="10">
        <v>5</v>
      </c>
      <c r="E26" s="11">
        <v>71756.960999999996</v>
      </c>
      <c r="G26" s="9">
        <v>3</v>
      </c>
      <c r="H26" s="10" t="s">
        <v>11</v>
      </c>
      <c r="I26" s="10">
        <v>5.01</v>
      </c>
      <c r="J26" s="11">
        <v>72034.582299999995</v>
      </c>
      <c r="L26" s="10" t="s">
        <v>11</v>
      </c>
      <c r="M26">
        <f>(E31-E26)</f>
        <v>1929.8806000000041</v>
      </c>
      <c r="N26">
        <f>(J31-J26)</f>
        <v>1999.8617000000086</v>
      </c>
      <c r="O26">
        <f>(N26-M26)/J31</f>
        <v>9.4525056472369155E-4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1.99</v>
      </c>
      <c r="E29" s="8">
        <v>29269.569500000001</v>
      </c>
      <c r="G29" s="6">
        <v>1</v>
      </c>
      <c r="H29" s="7" t="s">
        <v>9</v>
      </c>
      <c r="I29" s="7">
        <v>1.99</v>
      </c>
      <c r="J29" s="8">
        <v>29275.269199999999</v>
      </c>
    </row>
    <row r="30" spans="2:15" ht="24">
      <c r="B30" s="6">
        <v>2</v>
      </c>
      <c r="C30" s="7" t="s">
        <v>10</v>
      </c>
      <c r="D30" s="7">
        <v>0.99</v>
      </c>
      <c r="E30" s="8">
        <v>14575.155699999999</v>
      </c>
      <c r="G30" s="6">
        <v>2</v>
      </c>
      <c r="H30" s="7" t="s">
        <v>10</v>
      </c>
      <c r="I30" s="7">
        <v>0.99</v>
      </c>
      <c r="J30" s="8">
        <v>14534.7258</v>
      </c>
    </row>
    <row r="31" spans="2:15" ht="24">
      <c r="B31" s="9">
        <v>3</v>
      </c>
      <c r="C31" s="10" t="s">
        <v>11</v>
      </c>
      <c r="D31" s="10">
        <v>5.0199999999999996</v>
      </c>
      <c r="E31" s="11">
        <v>73686.8416</v>
      </c>
      <c r="G31" s="9">
        <v>3</v>
      </c>
      <c r="H31" s="10" t="s">
        <v>11</v>
      </c>
      <c r="I31" s="10">
        <v>5.03</v>
      </c>
      <c r="J31" s="11">
        <v>74034.444000000003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2.02</v>
      </c>
      <c r="E34" s="8">
        <v>28744.230800000001</v>
      </c>
      <c r="G34" s="6">
        <v>1</v>
      </c>
      <c r="H34" s="7" t="s">
        <v>9</v>
      </c>
      <c r="I34" s="7">
        <v>2.02</v>
      </c>
      <c r="J34" s="8">
        <v>28781.3086</v>
      </c>
      <c r="L34" s="7" t="s">
        <v>9</v>
      </c>
      <c r="M34">
        <f>(E39-E34)</f>
        <v>351.6333999999988</v>
      </c>
      <c r="N34">
        <f>(J39-J34)</f>
        <v>349.88690000000133</v>
      </c>
      <c r="O34">
        <f>(N34-M34)/J39</f>
        <v>-5.9952911990771813E-5</v>
      </c>
    </row>
    <row r="35" spans="2:15" ht="24">
      <c r="B35" s="6">
        <v>2</v>
      </c>
      <c r="C35" s="7" t="s">
        <v>10</v>
      </c>
      <c r="D35" s="7">
        <v>0.98</v>
      </c>
      <c r="E35" s="8">
        <v>13927.814200000001</v>
      </c>
      <c r="G35" s="6">
        <v>2</v>
      </c>
      <c r="H35" s="7" t="s">
        <v>10</v>
      </c>
      <c r="I35" s="7">
        <v>0.97</v>
      </c>
      <c r="J35" s="8">
        <v>13852.452600000001</v>
      </c>
      <c r="L35" s="7" t="s">
        <v>10</v>
      </c>
      <c r="M35">
        <f>(E40-E35)</f>
        <v>625.71419999999853</v>
      </c>
      <c r="N35">
        <f>(J40-J35)</f>
        <v>635.22259999999915</v>
      </c>
      <c r="O35">
        <f>(N35-M35)/J40</f>
        <v>6.5630957822692077E-4</v>
      </c>
    </row>
    <row r="36" spans="2:15" ht="24">
      <c r="B36" s="9">
        <v>3</v>
      </c>
      <c r="C36" s="10" t="s">
        <v>11</v>
      </c>
      <c r="D36" s="10">
        <v>5</v>
      </c>
      <c r="E36" s="11">
        <v>71167.262799999997</v>
      </c>
      <c r="G36" s="9">
        <v>3</v>
      </c>
      <c r="H36" s="10" t="s">
        <v>11</v>
      </c>
      <c r="I36" s="10">
        <v>5.01</v>
      </c>
      <c r="J36" s="11">
        <v>71476.631099999999</v>
      </c>
      <c r="L36" s="10" t="s">
        <v>11</v>
      </c>
      <c r="M36">
        <f>(E41-E36)</f>
        <v>2475.1500000000087</v>
      </c>
      <c r="N36">
        <f>(J41-J36)</f>
        <v>2606.2644</v>
      </c>
      <c r="O36">
        <f>(N36-M36)/J41</f>
        <v>1.7698336318400418E-3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1.98</v>
      </c>
      <c r="E39" s="8">
        <v>29095.8642</v>
      </c>
      <c r="G39" s="6">
        <v>1</v>
      </c>
      <c r="H39" s="7" t="s">
        <v>9</v>
      </c>
      <c r="I39" s="7">
        <v>1.98</v>
      </c>
      <c r="J39" s="8">
        <v>29131.195500000002</v>
      </c>
    </row>
    <row r="40" spans="2:15" ht="24">
      <c r="B40" s="6">
        <v>2</v>
      </c>
      <c r="C40" s="7" t="s">
        <v>10</v>
      </c>
      <c r="D40" s="7">
        <v>0.99</v>
      </c>
      <c r="E40" s="8">
        <v>14553.528399999999</v>
      </c>
      <c r="G40" s="6">
        <v>2</v>
      </c>
      <c r="H40" s="7" t="s">
        <v>10</v>
      </c>
      <c r="I40" s="7">
        <v>0.98</v>
      </c>
      <c r="J40" s="8">
        <v>14487.6752</v>
      </c>
    </row>
    <row r="41" spans="2:15" ht="24">
      <c r="B41" s="9">
        <v>3</v>
      </c>
      <c r="C41" s="10" t="s">
        <v>11</v>
      </c>
      <c r="D41" s="10">
        <v>5.0199999999999996</v>
      </c>
      <c r="E41" s="11">
        <v>73642.412800000006</v>
      </c>
      <c r="G41" s="9">
        <v>3</v>
      </c>
      <c r="H41" s="10" t="s">
        <v>11</v>
      </c>
      <c r="I41" s="10">
        <v>5.04</v>
      </c>
      <c r="J41" s="11">
        <v>74082.895499999999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2.02</v>
      </c>
      <c r="E44" s="8">
        <v>28486.152900000001</v>
      </c>
      <c r="G44" s="6">
        <v>1</v>
      </c>
      <c r="H44" s="7" t="s">
        <v>9</v>
      </c>
      <c r="I44" s="7">
        <v>2.0099999999999998</v>
      </c>
      <c r="J44" s="8">
        <v>28493.5023</v>
      </c>
      <c r="L44" s="7" t="s">
        <v>9</v>
      </c>
      <c r="M44">
        <f>(E49-E44)</f>
        <v>566.98209999999744</v>
      </c>
      <c r="N44">
        <f>(J49-J44)</f>
        <v>577.09709999999905</v>
      </c>
      <c r="O44">
        <f>(N44-M44)/J49</f>
        <v>3.4794604200701833E-4</v>
      </c>
    </row>
    <row r="45" spans="2:15" ht="24">
      <c r="B45" s="6">
        <v>2</v>
      </c>
      <c r="C45" s="7" t="s">
        <v>10</v>
      </c>
      <c r="D45" s="7">
        <v>0.97</v>
      </c>
      <c r="E45" s="8">
        <v>13767.039000000001</v>
      </c>
      <c r="G45" s="6">
        <v>2</v>
      </c>
      <c r="H45" s="7" t="s">
        <v>10</v>
      </c>
      <c r="I45" s="7">
        <v>0.97</v>
      </c>
      <c r="J45" s="8">
        <v>13660.1922</v>
      </c>
      <c r="L45" s="7" t="s">
        <v>10</v>
      </c>
      <c r="M45">
        <f>(E50-E45)</f>
        <v>815.06339999999909</v>
      </c>
      <c r="N45">
        <f>(J50-J45)</f>
        <v>850.36460000000079</v>
      </c>
      <c r="O45">
        <f>(N45-M45)/J50</f>
        <v>2.4327943087615839E-3</v>
      </c>
    </row>
    <row r="46" spans="2:15" ht="24">
      <c r="B46" s="9">
        <v>3</v>
      </c>
      <c r="C46" s="10" t="s">
        <v>11</v>
      </c>
      <c r="D46" s="10">
        <v>5.01</v>
      </c>
      <c r="E46" s="11">
        <v>70732.317800000004</v>
      </c>
      <c r="G46" s="9">
        <v>3</v>
      </c>
      <c r="H46" s="10" t="s">
        <v>11</v>
      </c>
      <c r="I46" s="10">
        <v>5.0199999999999996</v>
      </c>
      <c r="J46" s="11">
        <v>71055.308000000005</v>
      </c>
      <c r="L46" s="10" t="s">
        <v>11</v>
      </c>
      <c r="M46">
        <f>(E51-E46)</f>
        <v>2874.2807999999932</v>
      </c>
      <c r="N46">
        <f>(J51-J46)</f>
        <v>2981.284799999994</v>
      </c>
      <c r="O46">
        <f>(N46-M46)/J51</f>
        <v>1.4452853103202343E-3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1.98</v>
      </c>
      <c r="E49" s="8">
        <v>29053.134999999998</v>
      </c>
      <c r="G49" s="6">
        <v>1</v>
      </c>
      <c r="H49" s="7" t="s">
        <v>9</v>
      </c>
      <c r="I49" s="7">
        <v>1.98</v>
      </c>
      <c r="J49" s="8">
        <v>29070.599399999999</v>
      </c>
    </row>
    <row r="50" spans="2:15" ht="24">
      <c r="B50" s="6">
        <v>2</v>
      </c>
      <c r="C50" s="7" t="s">
        <v>10</v>
      </c>
      <c r="D50" s="7">
        <v>1</v>
      </c>
      <c r="E50" s="8">
        <v>14582.1024</v>
      </c>
      <c r="G50" s="6">
        <v>2</v>
      </c>
      <c r="H50" s="7" t="s">
        <v>10</v>
      </c>
      <c r="I50" s="7">
        <v>0.99</v>
      </c>
      <c r="J50" s="8">
        <v>14510.5568</v>
      </c>
    </row>
    <row r="51" spans="2:15" ht="24">
      <c r="B51" s="9">
        <v>3</v>
      </c>
      <c r="C51" s="10" t="s">
        <v>11</v>
      </c>
      <c r="D51" s="10">
        <v>5.0199999999999996</v>
      </c>
      <c r="E51" s="11">
        <v>73606.598599999998</v>
      </c>
      <c r="G51" s="9">
        <v>3</v>
      </c>
      <c r="H51" s="10" t="s">
        <v>11</v>
      </c>
      <c r="I51" s="10">
        <v>5.04</v>
      </c>
      <c r="J51" s="11">
        <v>74036.592799999999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2.02</v>
      </c>
      <c r="E54" s="8">
        <v>28355.802</v>
      </c>
      <c r="G54" s="6">
        <v>1</v>
      </c>
      <c r="H54" s="7" t="s">
        <v>9</v>
      </c>
      <c r="I54" s="7">
        <v>2.0099999999999998</v>
      </c>
      <c r="J54" s="8">
        <v>28354.9535</v>
      </c>
      <c r="L54" s="7" t="s">
        <v>9</v>
      </c>
      <c r="M54">
        <f>(E59-E54)</f>
        <v>602.07300000000032</v>
      </c>
      <c r="N54">
        <f>(J59-J54)</f>
        <v>685.09839999999895</v>
      </c>
      <c r="O54">
        <f>(N54-M54)/J59</f>
        <v>2.858996267840645E-3</v>
      </c>
    </row>
    <row r="55" spans="2:15" ht="24">
      <c r="B55" s="6">
        <v>2</v>
      </c>
      <c r="C55" s="7" t="s">
        <v>10</v>
      </c>
      <c r="D55" s="7">
        <v>0.97</v>
      </c>
      <c r="E55" s="8">
        <v>13648.583199999999</v>
      </c>
      <c r="G55" s="6">
        <v>2</v>
      </c>
      <c r="H55" s="7" t="s">
        <v>10</v>
      </c>
      <c r="I55" s="7">
        <v>0.96</v>
      </c>
      <c r="J55" s="8">
        <v>13544.314700000001</v>
      </c>
      <c r="L55" s="7" t="s">
        <v>10</v>
      </c>
      <c r="M55">
        <f>(E60-E55)</f>
        <v>907.803100000001</v>
      </c>
      <c r="N55">
        <f>(J60-J55)</f>
        <v>972.85719999999856</v>
      </c>
      <c r="O55">
        <f>(N55-M55)/J60</f>
        <v>4.4811827295368435E-3</v>
      </c>
    </row>
    <row r="56" spans="2:15" ht="24">
      <c r="B56" s="9">
        <v>3</v>
      </c>
      <c r="C56" s="10" t="s">
        <v>11</v>
      </c>
      <c r="D56" s="10">
        <v>5.01</v>
      </c>
      <c r="E56" s="11">
        <v>70490.455799999996</v>
      </c>
      <c r="G56" s="9">
        <v>3</v>
      </c>
      <c r="H56" s="10" t="s">
        <v>11</v>
      </c>
      <c r="I56" s="10">
        <v>5.0199999999999996</v>
      </c>
      <c r="J56" s="11">
        <v>70693.960600000006</v>
      </c>
      <c r="L56" s="10" t="s">
        <v>11</v>
      </c>
      <c r="M56">
        <f>(E61-E56)</f>
        <v>3106.4428000000044</v>
      </c>
      <c r="N56">
        <f>(J61-J56)</f>
        <v>3285.0866999999998</v>
      </c>
      <c r="O56">
        <f>(N56-M56)/J61</f>
        <v>2.4147904916314794E-3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1.98</v>
      </c>
      <c r="E59" s="8">
        <v>28957.875</v>
      </c>
      <c r="G59" s="6">
        <v>1</v>
      </c>
      <c r="H59" s="7" t="s">
        <v>9</v>
      </c>
      <c r="I59" s="7">
        <v>1.98</v>
      </c>
      <c r="J59" s="8">
        <v>29040.051899999999</v>
      </c>
    </row>
    <row r="60" spans="2:15" ht="24">
      <c r="B60" s="6">
        <v>2</v>
      </c>
      <c r="C60" s="7" t="s">
        <v>10</v>
      </c>
      <c r="D60" s="7">
        <v>0.99</v>
      </c>
      <c r="E60" s="8">
        <v>14556.3863</v>
      </c>
      <c r="G60" s="6">
        <v>2</v>
      </c>
      <c r="H60" s="7" t="s">
        <v>10</v>
      </c>
      <c r="I60" s="7">
        <v>0.99</v>
      </c>
      <c r="J60" s="8">
        <v>14517.171899999999</v>
      </c>
    </row>
    <row r="61" spans="2:15" ht="24">
      <c r="B61" s="9">
        <v>3</v>
      </c>
      <c r="C61" s="10" t="s">
        <v>11</v>
      </c>
      <c r="D61" s="10">
        <v>5.03</v>
      </c>
      <c r="E61" s="11">
        <v>73596.8986</v>
      </c>
      <c r="G61" s="9">
        <v>3</v>
      </c>
      <c r="H61" s="10" t="s">
        <v>11</v>
      </c>
      <c r="I61" s="10">
        <v>5.04</v>
      </c>
      <c r="J61" s="11">
        <v>73979.047300000006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2.0099999999999998</v>
      </c>
      <c r="E64" s="8">
        <v>28154.699000000001</v>
      </c>
      <c r="G64" s="6">
        <v>1</v>
      </c>
      <c r="H64" s="7" t="s">
        <v>9</v>
      </c>
      <c r="I64" s="7">
        <v>2.0099999999999998</v>
      </c>
      <c r="J64" s="8">
        <v>28144.511600000002</v>
      </c>
      <c r="L64" s="7" t="s">
        <v>9</v>
      </c>
      <c r="M64">
        <f>(E69-E64)</f>
        <v>776.11399999999776</v>
      </c>
      <c r="N64">
        <f>(J69-J64)</f>
        <v>826.51299999999901</v>
      </c>
      <c r="O64">
        <f>(N64-M64)/J69</f>
        <v>1.7396347107447919E-3</v>
      </c>
    </row>
    <row r="65" spans="2:15" ht="24">
      <c r="B65" s="6">
        <v>2</v>
      </c>
      <c r="C65" s="7" t="s">
        <v>10</v>
      </c>
      <c r="D65" s="7">
        <v>0.97</v>
      </c>
      <c r="E65" s="8">
        <v>13545.969800000001</v>
      </c>
      <c r="G65" s="6">
        <v>2</v>
      </c>
      <c r="H65" s="7" t="s">
        <v>10</v>
      </c>
      <c r="I65" s="7">
        <v>0.96</v>
      </c>
      <c r="J65" s="8">
        <v>13405.2117</v>
      </c>
      <c r="L65" s="7" t="s">
        <v>10</v>
      </c>
      <c r="M65">
        <f>(E70-E65)</f>
        <v>1009.3637999999992</v>
      </c>
      <c r="N65">
        <f>(J70-J65)</f>
        <v>1116.1007000000009</v>
      </c>
      <c r="O65">
        <f>(N65-M65)/J70</f>
        <v>7.3503618033864274E-3</v>
      </c>
    </row>
    <row r="66" spans="2:15" ht="24">
      <c r="B66" s="9">
        <v>3</v>
      </c>
      <c r="C66" s="10" t="s">
        <v>11</v>
      </c>
      <c r="D66" s="10">
        <v>5.0199999999999996</v>
      </c>
      <c r="E66" s="11">
        <v>70224.140299999999</v>
      </c>
      <c r="G66" s="9">
        <v>3</v>
      </c>
      <c r="H66" s="10" t="s">
        <v>11</v>
      </c>
      <c r="I66" s="10">
        <v>5.03</v>
      </c>
      <c r="J66" s="11">
        <v>70495.398799999995</v>
      </c>
      <c r="L66" s="10" t="s">
        <v>11</v>
      </c>
      <c r="M66">
        <f>(E71-E66)</f>
        <v>3354.4458000000013</v>
      </c>
      <c r="N66">
        <f>(J71-J66)</f>
        <v>3416.334600000002</v>
      </c>
      <c r="O66">
        <f>(N66-M66)/J71</f>
        <v>8.3733390022213479E-4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1.98</v>
      </c>
      <c r="E69" s="8">
        <v>28930.812999999998</v>
      </c>
      <c r="G69" s="6">
        <v>1</v>
      </c>
      <c r="H69" s="7" t="s">
        <v>9</v>
      </c>
      <c r="I69" s="7">
        <v>1.97</v>
      </c>
      <c r="J69" s="8">
        <v>28971.024600000001</v>
      </c>
    </row>
    <row r="70" spans="2:15" ht="24">
      <c r="B70" s="6">
        <v>2</v>
      </c>
      <c r="C70" s="7" t="s">
        <v>10</v>
      </c>
      <c r="D70" s="7">
        <v>0.99</v>
      </c>
      <c r="E70" s="8">
        <v>14555.3336</v>
      </c>
      <c r="G70" s="6">
        <v>2</v>
      </c>
      <c r="H70" s="7" t="s">
        <v>10</v>
      </c>
      <c r="I70" s="7">
        <v>0.99</v>
      </c>
      <c r="J70" s="8">
        <v>14521.312400000001</v>
      </c>
    </row>
    <row r="71" spans="2:15" ht="24">
      <c r="B71" s="9">
        <v>3</v>
      </c>
      <c r="C71" s="10" t="s">
        <v>11</v>
      </c>
      <c r="D71" s="10">
        <v>5.03</v>
      </c>
      <c r="E71" s="11">
        <v>73578.5861</v>
      </c>
      <c r="G71" s="9">
        <v>3</v>
      </c>
      <c r="H71" s="10" t="s">
        <v>11</v>
      </c>
      <c r="I71" s="10">
        <v>5.04</v>
      </c>
      <c r="J71" s="11">
        <v>73911.733399999997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2.0099999999999998</v>
      </c>
      <c r="E74" s="8">
        <v>28125.391599999999</v>
      </c>
      <c r="G74" s="6">
        <v>1</v>
      </c>
      <c r="H74" s="7" t="s">
        <v>9</v>
      </c>
      <c r="I74" s="7">
        <v>2.0099999999999998</v>
      </c>
      <c r="J74" s="8">
        <v>28053.022700000001</v>
      </c>
      <c r="L74" s="7" t="s">
        <v>9</v>
      </c>
      <c r="M74">
        <f>(E79-E74)</f>
        <v>756.1160000000018</v>
      </c>
      <c r="N74">
        <f>(J79-J74)</f>
        <v>836.7570999999989</v>
      </c>
      <c r="O74">
        <f>(N74-M74)/J79</f>
        <v>2.7913366096337325E-3</v>
      </c>
    </row>
    <row r="75" spans="2:15" ht="24">
      <c r="B75" s="6">
        <v>2</v>
      </c>
      <c r="C75" s="7" t="s">
        <v>10</v>
      </c>
      <c r="D75" s="7">
        <v>0.97</v>
      </c>
      <c r="E75" s="8">
        <v>13487.8747</v>
      </c>
      <c r="G75" s="6">
        <v>2</v>
      </c>
      <c r="H75" s="7" t="s">
        <v>10</v>
      </c>
      <c r="I75" s="7">
        <v>0.95</v>
      </c>
      <c r="J75" s="8">
        <v>13290.190500000001</v>
      </c>
      <c r="L75" s="7" t="s">
        <v>10</v>
      </c>
      <c r="M75">
        <f>(E80-E75)</f>
        <v>1054.0493999999999</v>
      </c>
      <c r="N75">
        <f>(J80-J75)</f>
        <v>1172.6322999999993</v>
      </c>
      <c r="O75">
        <f>(N75-M75)/J80</f>
        <v>8.199153210948518E-3</v>
      </c>
    </row>
    <row r="76" spans="2:15" ht="24">
      <c r="B76" s="9">
        <v>3</v>
      </c>
      <c r="C76" s="10" t="s">
        <v>11</v>
      </c>
      <c r="D76" s="10">
        <v>5.0199999999999996</v>
      </c>
      <c r="E76" s="11">
        <v>70080.625199999995</v>
      </c>
      <c r="G76" s="9">
        <v>3</v>
      </c>
      <c r="H76" s="10" t="s">
        <v>11</v>
      </c>
      <c r="I76" s="10">
        <v>5.04</v>
      </c>
      <c r="J76" s="11">
        <v>70330.009999999995</v>
      </c>
      <c r="L76" s="10" t="s">
        <v>11</v>
      </c>
      <c r="M76">
        <f>(E81-E76)</f>
        <v>3481.7396000000008</v>
      </c>
      <c r="N76">
        <f>(J81-J76)</f>
        <v>3585.9679000000033</v>
      </c>
      <c r="O76">
        <f>(N76-M76)/J81</f>
        <v>1.4100916061884705E-3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1.98</v>
      </c>
      <c r="E79" s="8">
        <v>28881.507600000001</v>
      </c>
      <c r="G79" s="6">
        <v>1</v>
      </c>
      <c r="H79" s="7" t="s">
        <v>9</v>
      </c>
      <c r="I79" s="7">
        <v>1.97</v>
      </c>
      <c r="J79" s="8">
        <v>28889.7798</v>
      </c>
    </row>
    <row r="80" spans="2:15" ht="24">
      <c r="B80" s="6">
        <v>2</v>
      </c>
      <c r="C80" s="7" t="s">
        <v>10</v>
      </c>
      <c r="D80" s="7">
        <v>0.99</v>
      </c>
      <c r="E80" s="8">
        <v>14541.9241</v>
      </c>
      <c r="G80" s="6">
        <v>2</v>
      </c>
      <c r="H80" s="7" t="s">
        <v>10</v>
      </c>
      <c r="I80" s="7">
        <v>0.99</v>
      </c>
      <c r="J80" s="8">
        <v>14462.8228</v>
      </c>
    </row>
    <row r="81" spans="2:10" ht="24">
      <c r="B81" s="9">
        <v>3</v>
      </c>
      <c r="C81" s="10" t="s">
        <v>11</v>
      </c>
      <c r="D81" s="10">
        <v>5.03</v>
      </c>
      <c r="E81" s="11">
        <v>73562.364799999996</v>
      </c>
      <c r="G81" s="9">
        <v>3</v>
      </c>
      <c r="H81" s="10" t="s">
        <v>11</v>
      </c>
      <c r="I81" s="10">
        <v>5.04</v>
      </c>
      <c r="J81" s="11">
        <v>73915.977899999998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63DE-D6F6-1E40-9ACF-F4974FBF4815}">
  <dimension ref="A1:Y81"/>
  <sheetViews>
    <sheetView topLeftCell="A66" workbookViewId="0">
      <selection activeCell="T90" sqref="T90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36031.1083</v>
      </c>
    </row>
    <row r="9" spans="1:25">
      <c r="A9" s="1"/>
      <c r="B9" s="1"/>
      <c r="C9" s="1"/>
      <c r="G9">
        <f>E15/3</f>
        <v>4736.7485000000006</v>
      </c>
      <c r="H9">
        <f>G9/G8</f>
        <v>0.13146274770570965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2.02</v>
      </c>
      <c r="E14" s="8">
        <v>29208.529600000002</v>
      </c>
      <c r="F14" s="7"/>
      <c r="G14" s="6">
        <v>1</v>
      </c>
      <c r="H14" s="7" t="s">
        <v>9</v>
      </c>
      <c r="I14" s="7">
        <v>2.02</v>
      </c>
      <c r="J14" s="8">
        <v>29594.329399999999</v>
      </c>
      <c r="L14" s="7" t="s">
        <v>9</v>
      </c>
      <c r="M14">
        <f>(E19-E14)</f>
        <v>84.404899999997724</v>
      </c>
      <c r="N14">
        <f>(J19-J14)</f>
        <v>-2.8819999999977881</v>
      </c>
      <c r="O14">
        <f>(N14-M14)/J19</f>
        <v>-2.9497340505214866E-3</v>
      </c>
      <c r="R14" s="7" t="s">
        <v>9</v>
      </c>
      <c r="S14">
        <f>O14</f>
        <v>-2.9497340505214866E-3</v>
      </c>
      <c r="T14">
        <f>O24</f>
        <v>1.2050210025379758E-3</v>
      </c>
      <c r="U14">
        <f>O34</f>
        <v>-1.0590137288932822E-3</v>
      </c>
      <c r="V14">
        <f>O44</f>
        <v>3.0923730566339456E-3</v>
      </c>
      <c r="W14">
        <f>O54</f>
        <v>2.7562943143498433E-3</v>
      </c>
      <c r="X14">
        <f>O64</f>
        <v>1.4322626996071393E-3</v>
      </c>
      <c r="Y14">
        <f>O74</f>
        <v>-1.4987046905770216E-3</v>
      </c>
    </row>
    <row r="15" spans="1:25" ht="24">
      <c r="B15" s="6">
        <v>2</v>
      </c>
      <c r="C15" s="7" t="s">
        <v>10</v>
      </c>
      <c r="D15" s="7">
        <v>0.98</v>
      </c>
      <c r="E15" s="8">
        <v>14210.245500000001</v>
      </c>
      <c r="F15" s="7"/>
      <c r="G15" s="6">
        <v>2</v>
      </c>
      <c r="H15" s="7" t="s">
        <v>10</v>
      </c>
      <c r="I15" s="7">
        <v>0.98</v>
      </c>
      <c r="J15" s="8">
        <v>14312.394200000001</v>
      </c>
      <c r="L15" s="7" t="s">
        <v>10</v>
      </c>
      <c r="M15">
        <f>(E20-E15)</f>
        <v>265.5687999999991</v>
      </c>
      <c r="N15">
        <f>(J20-J15)</f>
        <v>213.11449999999968</v>
      </c>
      <c r="O15">
        <f>(N15-M15)/J20</f>
        <v>-3.611185059563485E-3</v>
      </c>
      <c r="R15" s="7" t="s">
        <v>10</v>
      </c>
      <c r="S15">
        <f>O15</f>
        <v>-3.611185059563485E-3</v>
      </c>
      <c r="T15">
        <f>O25</f>
        <v>3.0076324482463052E-3</v>
      </c>
      <c r="U15">
        <f>O35</f>
        <v>-6.1584942551282064E-4</v>
      </c>
      <c r="V15">
        <f>O45</f>
        <v>6.3960800053080294E-3</v>
      </c>
      <c r="W15">
        <f>O55</f>
        <v>7.2774765871683042E-3</v>
      </c>
      <c r="X15">
        <f>O65</f>
        <v>4.2637553297541391E-3</v>
      </c>
      <c r="Y15">
        <f>O75</f>
        <v>1.8349486177443343E-3</v>
      </c>
    </row>
    <row r="16" spans="1:25" ht="24">
      <c r="B16" s="9">
        <v>3</v>
      </c>
      <c r="C16" s="10" t="s">
        <v>11</v>
      </c>
      <c r="D16" s="10">
        <v>4.99</v>
      </c>
      <c r="E16" s="11">
        <v>72062.2166</v>
      </c>
      <c r="F16" s="7"/>
      <c r="G16" s="9">
        <v>3</v>
      </c>
      <c r="H16" s="10" t="s">
        <v>11</v>
      </c>
      <c r="I16" s="10">
        <v>5</v>
      </c>
      <c r="J16" s="11">
        <v>73101.695099999997</v>
      </c>
      <c r="L16" s="10" t="s">
        <v>11</v>
      </c>
      <c r="M16">
        <f>(E21-E16)</f>
        <v>1191.8025000000052</v>
      </c>
      <c r="N16">
        <f>(J21-J16)</f>
        <v>1248.7997000000032</v>
      </c>
      <c r="O16">
        <f>(N16-M16)/J21</f>
        <v>7.6660148870990393E-4</v>
      </c>
      <c r="R16" s="10" t="s">
        <v>11</v>
      </c>
      <c r="S16">
        <f>O16</f>
        <v>7.6660148870990393E-4</v>
      </c>
      <c r="T16">
        <f>O26</f>
        <v>7.8104314481984897E-4</v>
      </c>
      <c r="U16">
        <f>O36</f>
        <v>7.8948778221796343E-4</v>
      </c>
      <c r="V16">
        <f>O46</f>
        <v>1.1511166671260714E-3</v>
      </c>
      <c r="W16">
        <f>O56</f>
        <v>2.0252444295032119E-3</v>
      </c>
      <c r="X16">
        <f>O66</f>
        <v>1.552531371380202E-3</v>
      </c>
      <c r="Y16">
        <f>O76</f>
        <v>1.7019756425559382E-3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2</v>
      </c>
      <c r="E19" s="8">
        <v>29292.934499999999</v>
      </c>
      <c r="G19" s="6">
        <v>1</v>
      </c>
      <c r="H19" s="7" t="s">
        <v>9</v>
      </c>
      <c r="I19" s="7">
        <v>2</v>
      </c>
      <c r="J19" s="8">
        <v>29591.447400000001</v>
      </c>
    </row>
    <row r="20" spans="2:15" ht="24">
      <c r="B20" s="6">
        <v>2</v>
      </c>
      <c r="C20" s="7" t="s">
        <v>10</v>
      </c>
      <c r="D20" s="7">
        <v>0.99</v>
      </c>
      <c r="E20" s="8">
        <v>14475.8143</v>
      </c>
      <c r="G20" s="6">
        <v>2</v>
      </c>
      <c r="H20" s="7" t="s">
        <v>10</v>
      </c>
      <c r="I20" s="7">
        <v>0.98</v>
      </c>
      <c r="J20" s="8">
        <v>14525.5087</v>
      </c>
    </row>
    <row r="21" spans="2:15" ht="24">
      <c r="B21" s="9">
        <v>3</v>
      </c>
      <c r="C21" s="10" t="s">
        <v>11</v>
      </c>
      <c r="D21" s="10">
        <v>5.01</v>
      </c>
      <c r="E21" s="11">
        <v>73254.019100000005</v>
      </c>
      <c r="G21" s="9">
        <v>3</v>
      </c>
      <c r="H21" s="10" t="s">
        <v>11</v>
      </c>
      <c r="I21" s="10">
        <v>5.0199999999999996</v>
      </c>
      <c r="J21" s="11">
        <v>74350.4948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2.02</v>
      </c>
      <c r="E24" s="8">
        <v>28827.2863</v>
      </c>
      <c r="G24" s="6">
        <v>1</v>
      </c>
      <c r="H24" s="7" t="s">
        <v>9</v>
      </c>
      <c r="I24" s="7">
        <v>2.02</v>
      </c>
      <c r="J24" s="8">
        <v>29235.2382</v>
      </c>
      <c r="L24" s="7" t="s">
        <v>9</v>
      </c>
      <c r="M24">
        <f>(E29-E24)</f>
        <v>229.52899999999863</v>
      </c>
      <c r="N24">
        <f>(J29-J24)</f>
        <v>265.07749999999942</v>
      </c>
      <c r="O24">
        <f>(N24-M24)/J29</f>
        <v>1.2050210025379758E-3</v>
      </c>
    </row>
    <row r="25" spans="2:15" ht="24">
      <c r="B25" s="6">
        <v>2</v>
      </c>
      <c r="C25" s="7" t="s">
        <v>10</v>
      </c>
      <c r="D25" s="7">
        <v>0.98</v>
      </c>
      <c r="E25" s="8">
        <v>13991.421899999999</v>
      </c>
      <c r="G25" s="6">
        <v>2</v>
      </c>
      <c r="H25" s="7" t="s">
        <v>10</v>
      </c>
      <c r="I25" s="7">
        <v>0.97</v>
      </c>
      <c r="J25" s="8">
        <v>14067.7253</v>
      </c>
      <c r="L25" s="7" t="s">
        <v>10</v>
      </c>
      <c r="M25">
        <f>(E30-E25)</f>
        <v>490.47360000000117</v>
      </c>
      <c r="N25">
        <f>(J30-J25)</f>
        <v>534.39140000000043</v>
      </c>
      <c r="O25">
        <f>(N25-M25)/J30</f>
        <v>3.0076324482463052E-3</v>
      </c>
    </row>
    <row r="26" spans="2:15" ht="24">
      <c r="B26" s="9">
        <v>3</v>
      </c>
      <c r="C26" s="10" t="s">
        <v>11</v>
      </c>
      <c r="D26" s="10">
        <v>5</v>
      </c>
      <c r="E26" s="11">
        <v>71281.956600000005</v>
      </c>
      <c r="G26" s="9">
        <v>3</v>
      </c>
      <c r="H26" s="10" t="s">
        <v>11</v>
      </c>
      <c r="I26" s="10">
        <v>5</v>
      </c>
      <c r="J26" s="11">
        <v>72278.226200000005</v>
      </c>
      <c r="L26" s="10" t="s">
        <v>11</v>
      </c>
      <c r="M26">
        <f>(E31-E26)</f>
        <v>1921.6447999999946</v>
      </c>
      <c r="N26">
        <f>(J31-J26)</f>
        <v>1979.6434000000008</v>
      </c>
      <c r="O26">
        <f>(N26-M26)/J31</f>
        <v>7.8104314481984897E-4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1.99</v>
      </c>
      <c r="E29" s="8">
        <v>29056.815299999998</v>
      </c>
      <c r="G29" s="6">
        <v>1</v>
      </c>
      <c r="H29" s="7" t="s">
        <v>9</v>
      </c>
      <c r="I29" s="7">
        <v>1.99</v>
      </c>
      <c r="J29" s="8">
        <v>29500.315699999999</v>
      </c>
    </row>
    <row r="30" spans="2:15" ht="24">
      <c r="B30" s="6">
        <v>2</v>
      </c>
      <c r="C30" s="7" t="s">
        <v>10</v>
      </c>
      <c r="D30" s="7">
        <v>0.99</v>
      </c>
      <c r="E30" s="8">
        <v>14481.895500000001</v>
      </c>
      <c r="G30" s="6">
        <v>2</v>
      </c>
      <c r="H30" s="7" t="s">
        <v>10</v>
      </c>
      <c r="I30" s="7">
        <v>0.99</v>
      </c>
      <c r="J30" s="8">
        <v>14602.1167</v>
      </c>
    </row>
    <row r="31" spans="2:15" ht="24">
      <c r="B31" s="9">
        <v>3</v>
      </c>
      <c r="C31" s="10" t="s">
        <v>11</v>
      </c>
      <c r="D31" s="10">
        <v>5.0199999999999996</v>
      </c>
      <c r="E31" s="11">
        <v>73203.6014</v>
      </c>
      <c r="G31" s="9">
        <v>3</v>
      </c>
      <c r="H31" s="10" t="s">
        <v>11</v>
      </c>
      <c r="I31" s="10">
        <v>5.0199999999999996</v>
      </c>
      <c r="J31" s="11">
        <v>74257.869600000005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2.02</v>
      </c>
      <c r="E34" s="8">
        <v>28531.3884</v>
      </c>
      <c r="G34" s="6">
        <v>1</v>
      </c>
      <c r="H34" s="7" t="s">
        <v>9</v>
      </c>
      <c r="I34" s="7">
        <v>2.02</v>
      </c>
      <c r="J34" s="8">
        <v>28945.471699999998</v>
      </c>
      <c r="L34" s="7" t="s">
        <v>9</v>
      </c>
      <c r="M34">
        <f>(E39-E34)</f>
        <v>407.67469999999958</v>
      </c>
      <c r="N34">
        <f>(J39-J34)</f>
        <v>376.62220000000161</v>
      </c>
      <c r="O34">
        <f>(N34-M34)/J39</f>
        <v>-1.0590137288932822E-3</v>
      </c>
    </row>
    <row r="35" spans="2:15" ht="24">
      <c r="B35" s="6">
        <v>2</v>
      </c>
      <c r="C35" s="7" t="s">
        <v>10</v>
      </c>
      <c r="D35" s="7">
        <v>0.98</v>
      </c>
      <c r="E35" s="8">
        <v>13795.629199999999</v>
      </c>
      <c r="G35" s="6">
        <v>2</v>
      </c>
      <c r="H35" s="7" t="s">
        <v>10</v>
      </c>
      <c r="I35" s="7">
        <v>0.97</v>
      </c>
      <c r="J35" s="8">
        <v>13920.1086</v>
      </c>
      <c r="L35" s="7" t="s">
        <v>10</v>
      </c>
      <c r="M35">
        <f>(E40-E35)</f>
        <v>643.54900000000089</v>
      </c>
      <c r="N35">
        <f>(J40-J35)</f>
        <v>634.58550000000105</v>
      </c>
      <c r="O35">
        <f>(N35-M35)/J40</f>
        <v>-6.1584942551282064E-4</v>
      </c>
    </row>
    <row r="36" spans="2:15" ht="24">
      <c r="B36" s="9">
        <v>3</v>
      </c>
      <c r="C36" s="10" t="s">
        <v>11</v>
      </c>
      <c r="D36" s="10">
        <v>5</v>
      </c>
      <c r="E36" s="11">
        <v>70713.822899999999</v>
      </c>
      <c r="G36" s="9">
        <v>3</v>
      </c>
      <c r="H36" s="10" t="s">
        <v>11</v>
      </c>
      <c r="I36" s="10">
        <v>5.01</v>
      </c>
      <c r="J36" s="11">
        <v>71739.114300000001</v>
      </c>
      <c r="L36" s="10" t="s">
        <v>11</v>
      </c>
      <c r="M36">
        <f>(E41-E36)</f>
        <v>2507.2358999999997</v>
      </c>
      <c r="N36">
        <f>(J41-J36)</f>
        <v>2565.8987999999954</v>
      </c>
      <c r="O36">
        <f>(N36-M36)/J41</f>
        <v>7.8948778221796343E-4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1.99</v>
      </c>
      <c r="E39" s="8">
        <v>28939.063099999999</v>
      </c>
      <c r="G39" s="6">
        <v>1</v>
      </c>
      <c r="H39" s="7" t="s">
        <v>9</v>
      </c>
      <c r="I39" s="7">
        <v>1.98</v>
      </c>
      <c r="J39" s="8">
        <v>29322.0939</v>
      </c>
    </row>
    <row r="40" spans="2:15" ht="24">
      <c r="B40" s="6">
        <v>2</v>
      </c>
      <c r="C40" s="7" t="s">
        <v>10</v>
      </c>
      <c r="D40" s="7">
        <v>0.99</v>
      </c>
      <c r="E40" s="8">
        <v>14439.1782</v>
      </c>
      <c r="G40" s="6">
        <v>2</v>
      </c>
      <c r="H40" s="7" t="s">
        <v>10</v>
      </c>
      <c r="I40" s="7">
        <v>0.99</v>
      </c>
      <c r="J40" s="8">
        <v>14554.694100000001</v>
      </c>
    </row>
    <row r="41" spans="2:15" ht="24">
      <c r="B41" s="9">
        <v>3</v>
      </c>
      <c r="C41" s="10" t="s">
        <v>11</v>
      </c>
      <c r="D41" s="10">
        <v>5.0199999999999996</v>
      </c>
      <c r="E41" s="11">
        <v>73221.058799999999</v>
      </c>
      <c r="G41" s="9">
        <v>3</v>
      </c>
      <c r="H41" s="10" t="s">
        <v>11</v>
      </c>
      <c r="I41" s="10">
        <v>5.03</v>
      </c>
      <c r="J41" s="11">
        <v>74305.013099999996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2.02</v>
      </c>
      <c r="E44" s="8">
        <v>28383.757600000001</v>
      </c>
      <c r="G44" s="6">
        <v>1</v>
      </c>
      <c r="H44" s="7" t="s">
        <v>9</v>
      </c>
      <c r="I44" s="7">
        <v>2.02</v>
      </c>
      <c r="J44" s="8">
        <v>28760.144</v>
      </c>
      <c r="L44" s="7" t="s">
        <v>9</v>
      </c>
      <c r="M44">
        <f>(E49-E44)</f>
        <v>476.89949999999953</v>
      </c>
      <c r="N44">
        <f>(J49-J44)</f>
        <v>567.59179999999833</v>
      </c>
      <c r="O44">
        <f>(N44-M44)/J49</f>
        <v>3.0923730566339456E-3</v>
      </c>
    </row>
    <row r="45" spans="2:15" ht="24">
      <c r="B45" s="6">
        <v>2</v>
      </c>
      <c r="C45" s="7" t="s">
        <v>10</v>
      </c>
      <c r="D45" s="7">
        <v>0.97</v>
      </c>
      <c r="E45" s="8">
        <v>13690.1194</v>
      </c>
      <c r="G45" s="6">
        <v>2</v>
      </c>
      <c r="H45" s="7" t="s">
        <v>10</v>
      </c>
      <c r="I45" s="7">
        <v>0.97</v>
      </c>
      <c r="J45" s="8">
        <v>13753.2912</v>
      </c>
      <c r="L45" s="7" t="s">
        <v>10</v>
      </c>
      <c r="M45">
        <f>(E50-E45)</f>
        <v>768.02670000000035</v>
      </c>
      <c r="N45">
        <f>(J50-J45)</f>
        <v>861.50410000000011</v>
      </c>
      <c r="O45">
        <f>(N45-M45)/J50</f>
        <v>6.3960800053080294E-3</v>
      </c>
    </row>
    <row r="46" spans="2:15" ht="24">
      <c r="B46" s="9">
        <v>3</v>
      </c>
      <c r="C46" s="10" t="s">
        <v>11</v>
      </c>
      <c r="D46" s="10">
        <v>5.01</v>
      </c>
      <c r="E46" s="11">
        <v>70363.368199999997</v>
      </c>
      <c r="G46" s="9">
        <v>3</v>
      </c>
      <c r="H46" s="10" t="s">
        <v>11</v>
      </c>
      <c r="I46" s="10">
        <v>5.01</v>
      </c>
      <c r="J46" s="11">
        <v>71384.719500000007</v>
      </c>
      <c r="L46" s="10" t="s">
        <v>11</v>
      </c>
      <c r="M46">
        <f>(E51-E46)</f>
        <v>2780.1463000000076</v>
      </c>
      <c r="N46">
        <f>(J51-J46)</f>
        <v>2865.6170999999886</v>
      </c>
      <c r="O46">
        <f>(N46-M46)/J51</f>
        <v>1.1511166671260714E-3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1.98</v>
      </c>
      <c r="E49" s="8">
        <v>28860.6571</v>
      </c>
      <c r="G49" s="6">
        <v>1</v>
      </c>
      <c r="H49" s="7" t="s">
        <v>9</v>
      </c>
      <c r="I49" s="7">
        <v>1.99</v>
      </c>
      <c r="J49" s="8">
        <v>29327.735799999999</v>
      </c>
    </row>
    <row r="50" spans="2:15" ht="24">
      <c r="B50" s="6">
        <v>2</v>
      </c>
      <c r="C50" s="7" t="s">
        <v>10</v>
      </c>
      <c r="D50" s="7">
        <v>0.99</v>
      </c>
      <c r="E50" s="8">
        <v>14458.1461</v>
      </c>
      <c r="G50" s="6">
        <v>2</v>
      </c>
      <c r="H50" s="7" t="s">
        <v>10</v>
      </c>
      <c r="I50" s="7">
        <v>0.99</v>
      </c>
      <c r="J50" s="8">
        <v>14614.7953</v>
      </c>
    </row>
    <row r="51" spans="2:15" ht="24">
      <c r="B51" s="9">
        <v>3</v>
      </c>
      <c r="C51" s="10" t="s">
        <v>11</v>
      </c>
      <c r="D51" s="10">
        <v>5.0199999999999996</v>
      </c>
      <c r="E51" s="11">
        <v>73143.514500000005</v>
      </c>
      <c r="G51" s="9">
        <v>3</v>
      </c>
      <c r="H51" s="10" t="s">
        <v>11</v>
      </c>
      <c r="I51" s="10">
        <v>5.03</v>
      </c>
      <c r="J51" s="11">
        <v>74250.336599999995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2.02</v>
      </c>
      <c r="E54" s="8">
        <v>28187.436300000001</v>
      </c>
      <c r="G54" s="6">
        <v>1</v>
      </c>
      <c r="H54" s="7" t="s">
        <v>9</v>
      </c>
      <c r="I54" s="7">
        <v>2.02</v>
      </c>
      <c r="J54" s="8">
        <v>28503.868699999999</v>
      </c>
      <c r="L54" s="7" t="s">
        <v>9</v>
      </c>
      <c r="M54">
        <f>(E59-E54)</f>
        <v>642.09769999999844</v>
      </c>
      <c r="N54">
        <f>(J59-J54)</f>
        <v>722.65460000000166</v>
      </c>
      <c r="O54">
        <f>(N54-M54)/J59</f>
        <v>2.7562943143498433E-3</v>
      </c>
    </row>
    <row r="55" spans="2:15" ht="24">
      <c r="B55" s="6">
        <v>2</v>
      </c>
      <c r="C55" s="7" t="s">
        <v>10</v>
      </c>
      <c r="D55" s="7">
        <v>0.97</v>
      </c>
      <c r="E55" s="8">
        <v>13573.534600000001</v>
      </c>
      <c r="G55" s="6">
        <v>2</v>
      </c>
      <c r="H55" s="7" t="s">
        <v>10</v>
      </c>
      <c r="I55" s="7">
        <v>0.96</v>
      </c>
      <c r="J55" s="8">
        <v>13593.749599999999</v>
      </c>
      <c r="L55" s="7" t="s">
        <v>10</v>
      </c>
      <c r="M55">
        <f>(E60-E55)</f>
        <v>882.36709999999948</v>
      </c>
      <c r="N55">
        <f>(J60-J55)</f>
        <v>988.4890000000014</v>
      </c>
      <c r="O55">
        <f>(N55-M55)/J60</f>
        <v>7.2774765871683042E-3</v>
      </c>
    </row>
    <row r="56" spans="2:15" ht="24">
      <c r="B56" s="9">
        <v>3</v>
      </c>
      <c r="C56" s="10" t="s">
        <v>11</v>
      </c>
      <c r="D56" s="10">
        <v>5.01</v>
      </c>
      <c r="E56" s="11">
        <v>70044.599400000006</v>
      </c>
      <c r="G56" s="9">
        <v>3</v>
      </c>
      <c r="H56" s="10" t="s">
        <v>11</v>
      </c>
      <c r="I56" s="10">
        <v>5.0199999999999996</v>
      </c>
      <c r="J56" s="11">
        <v>71015.437999999995</v>
      </c>
      <c r="L56" s="10" t="s">
        <v>11</v>
      </c>
      <c r="M56">
        <f>(E61-E56)</f>
        <v>3098.2812999999878</v>
      </c>
      <c r="N56">
        <f>(J61-J56)</f>
        <v>3248.6843000000081</v>
      </c>
      <c r="O56">
        <f>(N56-M56)/J61</f>
        <v>2.0252444295032119E-3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1.98</v>
      </c>
      <c r="E59" s="8">
        <v>28829.534</v>
      </c>
      <c r="G59" s="6">
        <v>1</v>
      </c>
      <c r="H59" s="7" t="s">
        <v>9</v>
      </c>
      <c r="I59" s="7">
        <v>1.98</v>
      </c>
      <c r="J59" s="8">
        <v>29226.523300000001</v>
      </c>
    </row>
    <row r="60" spans="2:15" ht="24">
      <c r="B60" s="6">
        <v>2</v>
      </c>
      <c r="C60" s="7" t="s">
        <v>10</v>
      </c>
      <c r="D60" s="7">
        <v>0.99</v>
      </c>
      <c r="E60" s="8">
        <v>14455.9017</v>
      </c>
      <c r="G60" s="6">
        <v>2</v>
      </c>
      <c r="H60" s="7" t="s">
        <v>10</v>
      </c>
      <c r="I60" s="7">
        <v>0.99</v>
      </c>
      <c r="J60" s="8">
        <v>14582.238600000001</v>
      </c>
    </row>
    <row r="61" spans="2:15" ht="24">
      <c r="B61" s="9">
        <v>3</v>
      </c>
      <c r="C61" s="10" t="s">
        <v>11</v>
      </c>
      <c r="D61" s="10">
        <v>5.03</v>
      </c>
      <c r="E61" s="11">
        <v>73142.880699999994</v>
      </c>
      <c r="G61" s="9">
        <v>3</v>
      </c>
      <c r="H61" s="10" t="s">
        <v>11</v>
      </c>
      <c r="I61" s="10">
        <v>5.03</v>
      </c>
      <c r="J61" s="11">
        <v>74264.122300000003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2.0099999999999998</v>
      </c>
      <c r="E64" s="8">
        <v>28017.420099999999</v>
      </c>
      <c r="G64" s="6">
        <v>1</v>
      </c>
      <c r="H64" s="7" t="s">
        <v>9</v>
      </c>
      <c r="I64" s="7">
        <v>2.02</v>
      </c>
      <c r="J64" s="8">
        <v>28420.5504</v>
      </c>
      <c r="L64" s="7" t="s">
        <v>9</v>
      </c>
      <c r="M64">
        <f>(E69-E64)</f>
        <v>721.75180000000182</v>
      </c>
      <c r="N64">
        <f>(J69-J64)</f>
        <v>763.55110000000059</v>
      </c>
      <c r="O64">
        <f>(N64-M64)/J69</f>
        <v>1.4322626996071393E-3</v>
      </c>
    </row>
    <row r="65" spans="2:15" ht="24">
      <c r="B65" s="6">
        <v>2</v>
      </c>
      <c r="C65" s="7" t="s">
        <v>10</v>
      </c>
      <c r="D65" s="7">
        <v>0.97</v>
      </c>
      <c r="E65" s="8">
        <v>13452.7428</v>
      </c>
      <c r="G65" s="6">
        <v>2</v>
      </c>
      <c r="H65" s="7" t="s">
        <v>10</v>
      </c>
      <c r="I65" s="7">
        <v>0.96</v>
      </c>
      <c r="J65" s="8">
        <v>13513.1108</v>
      </c>
      <c r="L65" s="7" t="s">
        <v>10</v>
      </c>
      <c r="M65">
        <f>(E70-E65)</f>
        <v>1010.4562999999998</v>
      </c>
      <c r="N65">
        <f>(J70-J65)</f>
        <v>1072.6463999999996</v>
      </c>
      <c r="O65">
        <f>(N65-M65)/J70</f>
        <v>4.2637553297541391E-3</v>
      </c>
    </row>
    <row r="66" spans="2:15" ht="24">
      <c r="B66" s="9">
        <v>3</v>
      </c>
      <c r="C66" s="10" t="s">
        <v>11</v>
      </c>
      <c r="D66" s="10">
        <v>5.0199999999999996</v>
      </c>
      <c r="E66" s="11">
        <v>69823.973599999998</v>
      </c>
      <c r="G66" s="9">
        <v>3</v>
      </c>
      <c r="H66" s="10" t="s">
        <v>11</v>
      </c>
      <c r="I66" s="10">
        <v>5.0199999999999996</v>
      </c>
      <c r="J66" s="11">
        <v>70797.172000000006</v>
      </c>
      <c r="L66" s="10" t="s">
        <v>11</v>
      </c>
      <c r="M66">
        <f>(E71-E66)</f>
        <v>3283.3678000000073</v>
      </c>
      <c r="N66">
        <f>(J71-J66)</f>
        <v>3398.5589999999938</v>
      </c>
      <c r="O66">
        <f>(N66-M66)/J71</f>
        <v>1.552531371380202E-3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1.98</v>
      </c>
      <c r="E69" s="8">
        <v>28739.171900000001</v>
      </c>
      <c r="G69" s="6">
        <v>1</v>
      </c>
      <c r="H69" s="7" t="s">
        <v>9</v>
      </c>
      <c r="I69" s="7">
        <v>1.98</v>
      </c>
      <c r="J69" s="8">
        <v>29184.101500000001</v>
      </c>
    </row>
    <row r="70" spans="2:15" ht="24">
      <c r="B70" s="6">
        <v>2</v>
      </c>
      <c r="C70" s="7" t="s">
        <v>10</v>
      </c>
      <c r="D70" s="7">
        <v>0.99</v>
      </c>
      <c r="E70" s="8">
        <v>14463.1991</v>
      </c>
      <c r="G70" s="6">
        <v>2</v>
      </c>
      <c r="H70" s="7" t="s">
        <v>10</v>
      </c>
      <c r="I70" s="7">
        <v>0.99</v>
      </c>
      <c r="J70" s="8">
        <v>14585.7572</v>
      </c>
    </row>
    <row r="71" spans="2:15" ht="24">
      <c r="B71" s="9">
        <v>3</v>
      </c>
      <c r="C71" s="10" t="s">
        <v>11</v>
      </c>
      <c r="D71" s="10">
        <v>5.03</v>
      </c>
      <c r="E71" s="11">
        <v>73107.341400000005</v>
      </c>
      <c r="G71" s="9">
        <v>3</v>
      </c>
      <c r="H71" s="10" t="s">
        <v>11</v>
      </c>
      <c r="I71" s="10">
        <v>5.03</v>
      </c>
      <c r="J71" s="11">
        <v>74195.731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2.0099999999999998</v>
      </c>
      <c r="E74" s="8">
        <v>27911.1522</v>
      </c>
      <c r="G74" s="6">
        <v>1</v>
      </c>
      <c r="H74" s="7" t="s">
        <v>9</v>
      </c>
      <c r="I74" s="7">
        <v>2.0099999999999998</v>
      </c>
      <c r="J74" s="8">
        <v>28262.245299999999</v>
      </c>
      <c r="L74" s="7" t="s">
        <v>9</v>
      </c>
      <c r="M74">
        <f>(E79-E74)</f>
        <v>826.7003999999979</v>
      </c>
      <c r="N74">
        <f>(J79-J74)</f>
        <v>783.16990000000078</v>
      </c>
      <c r="O74">
        <f>(N74-M74)/J79</f>
        <v>-1.4987046905770216E-3</v>
      </c>
    </row>
    <row r="75" spans="2:15" ht="24">
      <c r="B75" s="6">
        <v>2</v>
      </c>
      <c r="C75" s="7" t="s">
        <v>10</v>
      </c>
      <c r="D75" s="7">
        <v>0.97</v>
      </c>
      <c r="E75" s="8">
        <v>13393.2958</v>
      </c>
      <c r="G75" s="6">
        <v>2</v>
      </c>
      <c r="H75" s="7" t="s">
        <v>10</v>
      </c>
      <c r="I75" s="7">
        <v>0.95</v>
      </c>
      <c r="J75" s="8">
        <v>13388.568300000001</v>
      </c>
      <c r="L75" s="7" t="s">
        <v>10</v>
      </c>
      <c r="M75">
        <f>(E80-E75)</f>
        <v>1066.7350999999999</v>
      </c>
      <c r="N75">
        <f>(J80-J75)</f>
        <v>1093.3085999999985</v>
      </c>
      <c r="O75">
        <f>(N75-M75)/J80</f>
        <v>1.8349486177443343E-3</v>
      </c>
    </row>
    <row r="76" spans="2:15" ht="24">
      <c r="B76" s="9">
        <v>3</v>
      </c>
      <c r="C76" s="10" t="s">
        <v>11</v>
      </c>
      <c r="D76" s="10">
        <v>5.0199999999999996</v>
      </c>
      <c r="E76" s="11">
        <v>69596.533899999995</v>
      </c>
      <c r="G76" s="9">
        <v>3</v>
      </c>
      <c r="H76" s="10" t="s">
        <v>11</v>
      </c>
      <c r="I76" s="10">
        <v>5.03</v>
      </c>
      <c r="J76" s="11">
        <v>70632.701799999995</v>
      </c>
      <c r="L76" s="10" t="s">
        <v>11</v>
      </c>
      <c r="M76">
        <f>(E81-E76)</f>
        <v>3498.556700000001</v>
      </c>
      <c r="N76">
        <f>(J81-J76)</f>
        <v>3624.9414000000106</v>
      </c>
      <c r="O76">
        <f>(N76-M76)/J81</f>
        <v>1.7019756425559382E-3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1.98</v>
      </c>
      <c r="E79" s="8">
        <v>28737.852599999998</v>
      </c>
      <c r="G79" s="6">
        <v>1</v>
      </c>
      <c r="H79" s="7" t="s">
        <v>9</v>
      </c>
      <c r="I79" s="7">
        <v>1.97</v>
      </c>
      <c r="J79" s="8">
        <v>29045.415199999999</v>
      </c>
    </row>
    <row r="80" spans="2:15" ht="24">
      <c r="B80" s="6">
        <v>2</v>
      </c>
      <c r="C80" s="7" t="s">
        <v>10</v>
      </c>
      <c r="D80" s="7">
        <v>0.99</v>
      </c>
      <c r="E80" s="8">
        <v>14460.0309</v>
      </c>
      <c r="G80" s="6">
        <v>2</v>
      </c>
      <c r="H80" s="7" t="s">
        <v>10</v>
      </c>
      <c r="I80" s="7">
        <v>0.98</v>
      </c>
      <c r="J80" s="8">
        <v>14481.876899999999</v>
      </c>
    </row>
    <row r="81" spans="2:10" ht="24">
      <c r="B81" s="9">
        <v>3</v>
      </c>
      <c r="C81" s="10" t="s">
        <v>11</v>
      </c>
      <c r="D81" s="10">
        <v>5.03</v>
      </c>
      <c r="E81" s="11">
        <v>73095.090599999996</v>
      </c>
      <c r="G81" s="9">
        <v>3</v>
      </c>
      <c r="H81" s="10" t="s">
        <v>11</v>
      </c>
      <c r="I81" s="10">
        <v>5.04</v>
      </c>
      <c r="J81" s="11">
        <v>74257.643200000006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73E3-1DAE-4F5E-9293-59BB1695C310}">
  <dimension ref="B2:U18"/>
  <sheetViews>
    <sheetView workbookViewId="0">
      <selection activeCell="Q23" sqref="Q23"/>
    </sheetView>
  </sheetViews>
  <sheetFormatPr baseColWidth="10" defaultColWidth="8.83203125" defaultRowHeight="15"/>
  <sheetData>
    <row r="2" spans="2:21">
      <c r="B2" t="s">
        <v>12</v>
      </c>
      <c r="K2" t="s">
        <v>15</v>
      </c>
      <c r="T2" t="s">
        <v>17</v>
      </c>
      <c r="U2">
        <f>_xlfn.T.INV.2T(0.05,2)</f>
        <v>4.3026527297494637</v>
      </c>
    </row>
    <row r="3" spans="2:21">
      <c r="B3" t="s">
        <v>4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K3" t="s">
        <v>4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</row>
    <row r="4" spans="2:21">
      <c r="B4" t="s">
        <v>9</v>
      </c>
      <c r="C4">
        <v>-1.5675365401400096E-3</v>
      </c>
      <c r="D4">
        <v>8.9234265143138352E-4</v>
      </c>
      <c r="E4">
        <v>3.6617831527930358E-4</v>
      </c>
      <c r="F4">
        <v>1.4598484303393778E-3</v>
      </c>
      <c r="G4">
        <v>6.351069240475894E-4</v>
      </c>
      <c r="H4">
        <v>5.3901234776387624E-4</v>
      </c>
      <c r="I4">
        <v>1.2039219598468375E-4</v>
      </c>
      <c r="K4" t="s">
        <v>9</v>
      </c>
      <c r="L4">
        <f>AVERAGE(C4,C10,C16)</f>
        <v>-8.5147127814600094E-4</v>
      </c>
      <c r="M4">
        <f t="shared" ref="M4:R6" si="0">AVERAGE(D4,D10,D16)</f>
        <v>8.0897370252158414E-4</v>
      </c>
      <c r="N4">
        <f t="shared" si="0"/>
        <v>2.5361380693811764E-4</v>
      </c>
      <c r="O4">
        <f t="shared" si="0"/>
        <v>6.9711517992550808E-4</v>
      </c>
      <c r="P4">
        <f t="shared" si="0"/>
        <v>4.3259632994519279E-4</v>
      </c>
      <c r="Q4">
        <f t="shared" si="0"/>
        <v>9.8463936710534877E-4</v>
      </c>
      <c r="R4">
        <f t="shared" si="0"/>
        <v>3.3197282894564302E-4</v>
      </c>
    </row>
    <row r="5" spans="2:21">
      <c r="B5" t="s">
        <v>10</v>
      </c>
      <c r="C5">
        <v>-9.7131464223899281E-4</v>
      </c>
      <c r="D5">
        <v>2.9042368131623818E-3</v>
      </c>
      <c r="E5">
        <v>2.0504039286559288E-3</v>
      </c>
      <c r="F5">
        <v>4.8971593890180885E-3</v>
      </c>
      <c r="G5">
        <v>3.9351124913130676E-3</v>
      </c>
      <c r="H5">
        <v>3.9125997951533738E-3</v>
      </c>
      <c r="I5">
        <v>3.8512993588087595E-3</v>
      </c>
      <c r="K5" t="s">
        <v>10</v>
      </c>
      <c r="L5">
        <f t="shared" ref="L5:L6" si="1">AVERAGE(C5,C11,C17)</f>
        <v>-1.0589582173136315E-3</v>
      </c>
      <c r="M5">
        <f t="shared" si="0"/>
        <v>2.0657056249837936E-3</v>
      </c>
      <c r="N5">
        <f t="shared" si="0"/>
        <v>1.4755240822617998E-3</v>
      </c>
      <c r="O5">
        <f t="shared" si="0"/>
        <v>2.7494557086449414E-3</v>
      </c>
      <c r="P5">
        <f t="shared" si="0"/>
        <v>2.7792450414021084E-3</v>
      </c>
      <c r="Q5">
        <f t="shared" si="0"/>
        <v>4.4656822277662584E-3</v>
      </c>
      <c r="R5">
        <f t="shared" si="0"/>
        <v>3.3931889050626083E-3</v>
      </c>
    </row>
    <row r="6" spans="2:21">
      <c r="B6" t="s">
        <v>11</v>
      </c>
      <c r="C6">
        <v>2.6298184726556502E-3</v>
      </c>
      <c r="D6">
        <v>3.9699998218291788E-4</v>
      </c>
      <c r="E6">
        <v>6.171707042485436E-4</v>
      </c>
      <c r="F6">
        <v>-1.9551424524520645E-4</v>
      </c>
      <c r="G6">
        <v>9.6895807015227723E-4</v>
      </c>
      <c r="H6">
        <v>9.2280642775849743E-4</v>
      </c>
      <c r="I6">
        <v>1.1265303853202643E-3</v>
      </c>
      <c r="K6" t="s">
        <v>11</v>
      </c>
      <c r="L6">
        <f t="shared" si="1"/>
        <v>8.999681769496032E-4</v>
      </c>
      <c r="M6">
        <f t="shared" si="0"/>
        <v>1.1581839372694864E-4</v>
      </c>
      <c r="N6">
        <f t="shared" si="0"/>
        <v>3.4020977869706354E-4</v>
      </c>
      <c r="O6">
        <f t="shared" si="0"/>
        <v>1.5213539333417387E-5</v>
      </c>
      <c r="P6">
        <f t="shared" si="0"/>
        <v>6.1505601991300235E-4</v>
      </c>
      <c r="Q6">
        <f t="shared" si="0"/>
        <v>5.0928281200238026E-5</v>
      </c>
      <c r="R6">
        <f t="shared" si="0"/>
        <v>4.8772117353659724E-4</v>
      </c>
    </row>
    <row r="8" spans="2:21">
      <c r="B8" t="s">
        <v>13</v>
      </c>
      <c r="K8" t="s">
        <v>16</v>
      </c>
    </row>
    <row r="9" spans="2:21">
      <c r="B9" t="s">
        <v>4</v>
      </c>
      <c r="C9">
        <v>0.25</v>
      </c>
      <c r="D9">
        <v>0.5</v>
      </c>
      <c r="E9">
        <v>0.75</v>
      </c>
      <c r="F9">
        <v>1</v>
      </c>
      <c r="G9">
        <v>1.25</v>
      </c>
      <c r="H9">
        <v>1.5</v>
      </c>
      <c r="I9">
        <v>1.75</v>
      </c>
      <c r="K9" t="s">
        <v>4</v>
      </c>
      <c r="L9">
        <v>0.25</v>
      </c>
      <c r="M9">
        <v>0.5</v>
      </c>
      <c r="N9">
        <v>0.75</v>
      </c>
      <c r="O9">
        <v>1</v>
      </c>
      <c r="P9">
        <v>1.25</v>
      </c>
      <c r="Q9">
        <v>1.5</v>
      </c>
      <c r="R9">
        <v>1.75</v>
      </c>
    </row>
    <row r="10" spans="2:21">
      <c r="B10" t="s">
        <v>9</v>
      </c>
      <c r="C10">
        <v>-8.305425483705769E-4</v>
      </c>
      <c r="D10">
        <v>8.0477181510730817E-4</v>
      </c>
      <c r="E10">
        <v>8.3069114649980021E-5</v>
      </c>
      <c r="F10">
        <v>4.1221688717317875E-4</v>
      </c>
      <c r="G10">
        <v>1.8515634164149801E-4</v>
      </c>
      <c r="H10">
        <v>6.7288623141664478E-4</v>
      </c>
      <c r="I10">
        <v>3.5902206787314565E-4</v>
      </c>
      <c r="K10" t="s">
        <v>9</v>
      </c>
      <c r="L10">
        <f>_xlfn.STDEV.S(C4,C10,C16)/SQRT(3)</f>
        <v>4.0751324509955922E-4</v>
      </c>
      <c r="M10">
        <f t="shared" ref="M10:R12" si="2">_xlfn.STDEV.S(D4,D10,D16)/SQRT(3)</f>
        <v>4.6967118153737695E-5</v>
      </c>
      <c r="N10">
        <f t="shared" si="2"/>
        <v>8.671597539887602E-5</v>
      </c>
      <c r="O10">
        <f t="shared" si="2"/>
        <v>3.8541218093177099E-4</v>
      </c>
      <c r="P10">
        <f t="shared" si="2"/>
        <v>1.31817891425212E-4</v>
      </c>
      <c r="Q10">
        <f t="shared" si="2"/>
        <v>3.8065692279103482E-4</v>
      </c>
      <c r="R10">
        <f t="shared" si="2"/>
        <v>1.1514473569863283E-4</v>
      </c>
    </row>
    <row r="11" spans="2:21">
      <c r="B11" t="s">
        <v>10</v>
      </c>
      <c r="C11">
        <v>-2.5785838492037539E-3</v>
      </c>
      <c r="D11">
        <v>1.6285120589082959E-3</v>
      </c>
      <c r="E11">
        <v>7.6892150386842549E-4</v>
      </c>
      <c r="F11">
        <v>1.6160999513322209E-3</v>
      </c>
      <c r="G11">
        <v>1.4339864218577364E-3</v>
      </c>
      <c r="H11">
        <v>3.9409188673155708E-3</v>
      </c>
      <c r="I11">
        <v>2.9110858016354953E-3</v>
      </c>
      <c r="K11" t="s">
        <v>10</v>
      </c>
      <c r="L11">
        <f t="shared" ref="L11:L12" si="3">_xlfn.STDEV.S(C5,C11,C17)/SQRT(3)</f>
        <v>8.5318189428269255E-4</v>
      </c>
      <c r="M11">
        <f t="shared" si="2"/>
        <v>4.1939334255592102E-4</v>
      </c>
      <c r="N11">
        <f t="shared" si="2"/>
        <v>3.7574923368909372E-4</v>
      </c>
      <c r="O11">
        <f t="shared" si="2"/>
        <v>1.0744012348233205E-3</v>
      </c>
      <c r="P11">
        <f t="shared" si="2"/>
        <v>7.2819632544587009E-4</v>
      </c>
      <c r="Q11">
        <f t="shared" si="2"/>
        <v>5.3898489703041582E-4</v>
      </c>
      <c r="R11">
        <f t="shared" si="2"/>
        <v>2.716812585255841E-4</v>
      </c>
    </row>
    <row r="12" spans="2:21">
      <c r="B12" t="s">
        <v>11</v>
      </c>
      <c r="C12">
        <v>1.5538114089987649E-4</v>
      </c>
      <c r="D12">
        <v>-6.0213272991420028E-4</v>
      </c>
      <c r="E12">
        <v>-1.8298392211397858E-4</v>
      </c>
      <c r="F12">
        <v>-2.4798246016779737E-4</v>
      </c>
      <c r="G12">
        <v>-1.7778711872812249E-4</v>
      </c>
      <c r="H12">
        <v>-9.7310746728750542E-4</v>
      </c>
      <c r="I12">
        <v>-6.5367719409248869E-4</v>
      </c>
      <c r="K12" t="s">
        <v>11</v>
      </c>
      <c r="L12">
        <f t="shared" si="3"/>
        <v>8.6771112614704253E-4</v>
      </c>
      <c r="M12">
        <f t="shared" si="2"/>
        <v>3.6177445286856289E-4</v>
      </c>
      <c r="N12">
        <f t="shared" si="2"/>
        <v>2.6174720070541117E-4</v>
      </c>
      <c r="O12">
        <f t="shared" si="2"/>
        <v>2.3744546267280404E-4</v>
      </c>
      <c r="P12">
        <f t="shared" si="2"/>
        <v>3.9718093751279847E-4</v>
      </c>
      <c r="Q12">
        <f t="shared" si="2"/>
        <v>5.5256562995594329E-4</v>
      </c>
      <c r="R12">
        <f t="shared" si="2"/>
        <v>5.7205234350529829E-4</v>
      </c>
    </row>
    <row r="14" spans="2:21">
      <c r="B14" t="s">
        <v>14</v>
      </c>
      <c r="K14" t="s">
        <v>18</v>
      </c>
    </row>
    <row r="15" spans="2:21">
      <c r="B15" t="s">
        <v>4</v>
      </c>
      <c r="C15">
        <v>0.25</v>
      </c>
      <c r="D15">
        <v>0.5</v>
      </c>
      <c r="E15">
        <v>0.75</v>
      </c>
      <c r="F15">
        <v>1</v>
      </c>
      <c r="G15">
        <v>1.25</v>
      </c>
      <c r="H15">
        <v>1.5</v>
      </c>
      <c r="I15">
        <v>1.75</v>
      </c>
      <c r="K15" t="s">
        <v>4</v>
      </c>
      <c r="L15">
        <v>0.25</v>
      </c>
      <c r="M15">
        <v>0.5</v>
      </c>
      <c r="N15">
        <v>0.75</v>
      </c>
      <c r="O15">
        <v>1</v>
      </c>
      <c r="P15">
        <v>1.25</v>
      </c>
      <c r="Q15">
        <v>1.5</v>
      </c>
      <c r="R15">
        <v>1.75</v>
      </c>
    </row>
    <row r="16" spans="2:21">
      <c r="B16" t="s">
        <v>9</v>
      </c>
      <c r="C16">
        <v>-1.5633474592741619E-4</v>
      </c>
      <c r="D16">
        <v>7.2980664102606095E-4</v>
      </c>
      <c r="E16">
        <v>3.1159399088506929E-4</v>
      </c>
      <c r="F16">
        <v>2.1928022226396759E-4</v>
      </c>
      <c r="G16">
        <v>4.7752572414649105E-4</v>
      </c>
      <c r="H16">
        <v>1.7420195221355254E-3</v>
      </c>
      <c r="I16">
        <v>5.1650422297909947E-4</v>
      </c>
      <c r="K16" t="s">
        <v>9</v>
      </c>
      <c r="L16" t="b">
        <f>IF(ABS(L4)-$U$2*L10&gt;0,TRUE,FALSE)</f>
        <v>0</v>
      </c>
      <c r="M16" s="12" t="b">
        <f t="shared" ref="M16:R16" si="4">IF(ABS(M4)-$U$2*M10&gt;0,TRUE,FALSE)</f>
        <v>1</v>
      </c>
      <c r="N16" t="b">
        <f t="shared" si="4"/>
        <v>0</v>
      </c>
      <c r="O16" t="b">
        <f t="shared" si="4"/>
        <v>0</v>
      </c>
      <c r="P16" t="b">
        <f t="shared" si="4"/>
        <v>0</v>
      </c>
      <c r="Q16" t="b">
        <f t="shared" si="4"/>
        <v>0</v>
      </c>
      <c r="R16" t="b">
        <f t="shared" si="4"/>
        <v>0</v>
      </c>
    </row>
    <row r="17" spans="2:18">
      <c r="B17" t="s">
        <v>10</v>
      </c>
      <c r="C17">
        <v>3.7302383950185236E-4</v>
      </c>
      <c r="D17">
        <v>1.6643680028807031E-3</v>
      </c>
      <c r="E17">
        <v>1.607246814261045E-3</v>
      </c>
      <c r="F17">
        <v>1.7351077855845148E-3</v>
      </c>
      <c r="G17">
        <v>2.96863621103552E-3</v>
      </c>
      <c r="H17">
        <v>5.5435280208298316E-3</v>
      </c>
      <c r="I17">
        <v>3.417181554743571E-3</v>
      </c>
      <c r="K17" t="s">
        <v>10</v>
      </c>
      <c r="L17" t="b">
        <f t="shared" ref="L17:R18" si="5">IF(ABS(L5)-$U$2*L11&gt;0,TRUE,FALSE)</f>
        <v>0</v>
      </c>
      <c r="M17" s="12" t="b">
        <f t="shared" si="5"/>
        <v>1</v>
      </c>
      <c r="N17" t="b">
        <f t="shared" si="5"/>
        <v>0</v>
      </c>
      <c r="O17" t="b">
        <f t="shared" si="5"/>
        <v>0</v>
      </c>
      <c r="P17" t="b">
        <f t="shared" si="5"/>
        <v>0</v>
      </c>
      <c r="Q17" s="12" t="b">
        <f t="shared" si="5"/>
        <v>1</v>
      </c>
      <c r="R17" s="12" t="b">
        <f t="shared" si="5"/>
        <v>1</v>
      </c>
    </row>
    <row r="18" spans="2:18">
      <c r="B18" t="s">
        <v>11</v>
      </c>
      <c r="C18">
        <v>-8.5295082706716952E-5</v>
      </c>
      <c r="D18">
        <v>5.5258792891212832E-4</v>
      </c>
      <c r="E18">
        <v>5.8644255395662553E-4</v>
      </c>
      <c r="F18">
        <v>4.8913732341325598E-4</v>
      </c>
      <c r="G18">
        <v>1.0539971083148524E-3</v>
      </c>
      <c r="H18">
        <v>2.0308588312972206E-4</v>
      </c>
      <c r="I18">
        <v>9.9031032938201612E-4</v>
      </c>
      <c r="K18" t="s">
        <v>11</v>
      </c>
      <c r="L18" t="b">
        <f t="shared" si="5"/>
        <v>0</v>
      </c>
      <c r="M18" t="b">
        <f t="shared" si="5"/>
        <v>0</v>
      </c>
      <c r="N18" t="b">
        <f t="shared" si="5"/>
        <v>0</v>
      </c>
      <c r="O18" t="b">
        <f t="shared" si="5"/>
        <v>0</v>
      </c>
      <c r="P18" t="b">
        <f t="shared" si="5"/>
        <v>0</v>
      </c>
      <c r="Q18" t="b">
        <f t="shared" si="5"/>
        <v>0</v>
      </c>
      <c r="R18" t="b">
        <f t="shared" si="5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8086-7801-C54D-B699-308FF4C537E1}">
  <dimension ref="B2:U18"/>
  <sheetViews>
    <sheetView tabSelected="1" workbookViewId="0">
      <selection activeCell="U32" sqref="U32"/>
    </sheetView>
  </sheetViews>
  <sheetFormatPr baseColWidth="10" defaultColWidth="8.83203125" defaultRowHeight="15"/>
  <sheetData>
    <row r="2" spans="2:21">
      <c r="B2" t="s">
        <v>12</v>
      </c>
      <c r="K2" t="s">
        <v>15</v>
      </c>
      <c r="T2" t="s">
        <v>17</v>
      </c>
      <c r="U2">
        <f>_xlfn.T.INV.2T(0.05,2)</f>
        <v>4.3026527297494637</v>
      </c>
    </row>
    <row r="3" spans="2:21">
      <c r="B3" t="s">
        <v>4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K3" t="s">
        <v>4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</row>
    <row r="4" spans="2:21">
      <c r="B4" t="s">
        <v>9</v>
      </c>
      <c r="C4">
        <v>-1.8993543316110531E-3</v>
      </c>
      <c r="D4">
        <v>2.4680870710056635E-3</v>
      </c>
      <c r="E4">
        <v>-2.6329196322751923E-3</v>
      </c>
      <c r="F4">
        <v>1.4378715940525811E-3</v>
      </c>
      <c r="G4">
        <v>7.5424394029381225E-4</v>
      </c>
      <c r="H4">
        <v>3.6365734325338591E-3</v>
      </c>
      <c r="I4">
        <v>-2.6636394486117564E-3</v>
      </c>
      <c r="K4" t="s">
        <v>9</v>
      </c>
      <c r="L4">
        <f t="shared" ref="L4:R6" si="0">AVERAGE(C4,C10,C16)</f>
        <v>-1.6599203211447745E-3</v>
      </c>
      <c r="M4">
        <f t="shared" si="0"/>
        <v>1.5603503275235791E-3</v>
      </c>
      <c r="N4">
        <f t="shared" si="0"/>
        <v>-1.2506287577197489E-3</v>
      </c>
      <c r="O4">
        <f t="shared" si="0"/>
        <v>1.6260635642311816E-3</v>
      </c>
      <c r="P4">
        <f t="shared" si="0"/>
        <v>2.1231781741614334E-3</v>
      </c>
      <c r="Q4">
        <f t="shared" si="0"/>
        <v>2.2694902809619302E-3</v>
      </c>
      <c r="R4">
        <f t="shared" si="0"/>
        <v>-4.5700250985168184E-4</v>
      </c>
    </row>
    <row r="5" spans="2:21">
      <c r="B5" t="s">
        <v>10</v>
      </c>
      <c r="C5">
        <v>-7.5919827730904833E-4</v>
      </c>
      <c r="D5">
        <v>4.8259564955085935E-3</v>
      </c>
      <c r="E5">
        <v>-1.8006354393312993E-3</v>
      </c>
      <c r="F5">
        <v>4.3088880771357206E-4</v>
      </c>
      <c r="G5">
        <v>4.5340254473373335E-3</v>
      </c>
      <c r="H5">
        <v>4.8602673147022804E-3</v>
      </c>
      <c r="I5">
        <v>-1.4925961485139818E-3</v>
      </c>
      <c r="K5" t="s">
        <v>10</v>
      </c>
      <c r="L5">
        <f t="shared" si="0"/>
        <v>-1.7234892541447061E-3</v>
      </c>
      <c r="M5">
        <f t="shared" si="0"/>
        <v>4.1291655539267011E-3</v>
      </c>
      <c r="N5">
        <f t="shared" si="0"/>
        <v>-5.8672509553906642E-4</v>
      </c>
      <c r="O5">
        <f t="shared" si="0"/>
        <v>3.0865877072610618E-3</v>
      </c>
      <c r="P5">
        <f t="shared" si="0"/>
        <v>5.4308949213474934E-3</v>
      </c>
      <c r="Q5">
        <f t="shared" si="0"/>
        <v>5.4914614826142823E-3</v>
      </c>
      <c r="R5">
        <f t="shared" si="0"/>
        <v>2.847168560059623E-3</v>
      </c>
    </row>
    <row r="6" spans="2:21">
      <c r="B6" t="s">
        <v>11</v>
      </c>
      <c r="C6">
        <v>7.0395243091172979E-4</v>
      </c>
      <c r="D6">
        <v>8.4498142310625608E-5</v>
      </c>
      <c r="E6">
        <v>1.3785119974573531E-3</v>
      </c>
      <c r="F6">
        <v>1.0718454599398474E-3</v>
      </c>
      <c r="G6">
        <v>-2.926227890193295E-4</v>
      </c>
      <c r="H6">
        <v>2.7216437079491569E-4</v>
      </c>
      <c r="I6">
        <v>9.2475983395398436E-4</v>
      </c>
      <c r="K6" t="s">
        <v>11</v>
      </c>
      <c r="L6">
        <f t="shared" si="0"/>
        <v>5.2870606129437365E-4</v>
      </c>
      <c r="M6">
        <f t="shared" si="0"/>
        <v>6.0359728395138876E-4</v>
      </c>
      <c r="N6">
        <f t="shared" si="0"/>
        <v>1.3126111371717861E-3</v>
      </c>
      <c r="O6">
        <f t="shared" si="0"/>
        <v>1.2227491457953842E-3</v>
      </c>
      <c r="P6">
        <f t="shared" si="0"/>
        <v>1.3824707107051206E-3</v>
      </c>
      <c r="Q6">
        <f t="shared" si="0"/>
        <v>8.8734321413241749E-4</v>
      </c>
      <c r="R6">
        <f t="shared" si="0"/>
        <v>1.345609027566131E-3</v>
      </c>
    </row>
    <row r="8" spans="2:21">
      <c r="B8" t="s">
        <v>13</v>
      </c>
      <c r="K8" t="s">
        <v>16</v>
      </c>
    </row>
    <row r="9" spans="2:21">
      <c r="B9" t="s">
        <v>4</v>
      </c>
      <c r="C9">
        <v>0.25</v>
      </c>
      <c r="D9">
        <v>0.5</v>
      </c>
      <c r="E9">
        <v>0.75</v>
      </c>
      <c r="F9">
        <v>1</v>
      </c>
      <c r="G9">
        <v>1.25</v>
      </c>
      <c r="H9">
        <v>1.5</v>
      </c>
      <c r="I9">
        <v>1.75</v>
      </c>
      <c r="K9" t="s">
        <v>4</v>
      </c>
      <c r="L9">
        <v>0.25</v>
      </c>
      <c r="M9">
        <v>0.5</v>
      </c>
      <c r="N9">
        <v>0.75</v>
      </c>
      <c r="O9">
        <v>1</v>
      </c>
      <c r="P9">
        <v>1.25</v>
      </c>
      <c r="Q9">
        <v>1.5</v>
      </c>
      <c r="R9">
        <v>1.75</v>
      </c>
    </row>
    <row r="10" spans="2:21">
      <c r="B10" t="s">
        <v>9</v>
      </c>
      <c r="C10">
        <v>-1.3067258130178375E-4</v>
      </c>
      <c r="D10">
        <v>1.0079429090270981E-3</v>
      </c>
      <c r="E10">
        <v>-5.9952911990771813E-5</v>
      </c>
      <c r="F10">
        <v>3.4794604200701833E-4</v>
      </c>
      <c r="G10">
        <v>2.858996267840645E-3</v>
      </c>
      <c r="H10">
        <v>1.7396347107447919E-3</v>
      </c>
      <c r="I10">
        <v>2.7913366096337325E-3</v>
      </c>
      <c r="K10" t="s">
        <v>9</v>
      </c>
      <c r="L10">
        <f t="shared" ref="L10:R12" si="1">_xlfn.STDEV.S(C4,C10,C16)/SQRT(3)</f>
        <v>8.2255159429581517E-4</v>
      </c>
      <c r="M10">
        <f t="shared" si="1"/>
        <v>4.5742009879178719E-4</v>
      </c>
      <c r="N10">
        <f t="shared" si="1"/>
        <v>7.4890512869942754E-4</v>
      </c>
      <c r="O10">
        <f t="shared" si="1"/>
        <v>7.9781620124004657E-4</v>
      </c>
      <c r="P10">
        <f t="shared" si="1"/>
        <v>6.8510890260934808E-4</v>
      </c>
      <c r="Q10">
        <f t="shared" si="1"/>
        <v>6.892765883619289E-4</v>
      </c>
      <c r="R10">
        <f t="shared" si="1"/>
        <v>1.6586187550693919E-3</v>
      </c>
    </row>
    <row r="11" spans="2:21">
      <c r="B11" t="s">
        <v>10</v>
      </c>
      <c r="C11">
        <v>-8.0008442556158462E-4</v>
      </c>
      <c r="D11">
        <v>4.5539077180252073E-3</v>
      </c>
      <c r="E11">
        <v>6.5630957822692077E-4</v>
      </c>
      <c r="F11">
        <v>2.4327943087615839E-3</v>
      </c>
      <c r="G11">
        <v>4.4811827295368435E-3</v>
      </c>
      <c r="H11">
        <v>7.3503618033864274E-3</v>
      </c>
      <c r="I11">
        <v>8.199153210948518E-3</v>
      </c>
      <c r="K11" t="s">
        <v>10</v>
      </c>
      <c r="L11">
        <f t="shared" si="1"/>
        <v>9.4392169689836596E-4</v>
      </c>
      <c r="M11">
        <f t="shared" si="1"/>
        <v>5.6623905866850642E-4</v>
      </c>
      <c r="N11">
        <f t="shared" si="1"/>
        <v>7.0940840958584541E-4</v>
      </c>
      <c r="O11">
        <f t="shared" si="1"/>
        <v>1.7527560071599359E-3</v>
      </c>
      <c r="P11">
        <f t="shared" si="1"/>
        <v>9.2341683881392472E-4</v>
      </c>
      <c r="Q11">
        <f t="shared" si="1"/>
        <v>9.4526705908467678E-4</v>
      </c>
      <c r="R11">
        <f t="shared" si="1"/>
        <v>2.8431756494206747E-3</v>
      </c>
    </row>
    <row r="12" spans="2:21">
      <c r="B12" t="s">
        <v>11</v>
      </c>
      <c r="C12">
        <v>1.1556426426148736E-4</v>
      </c>
      <c r="D12">
        <v>9.4525056472369155E-4</v>
      </c>
      <c r="E12">
        <v>1.7698336318400418E-3</v>
      </c>
      <c r="F12">
        <v>1.4452853103202343E-3</v>
      </c>
      <c r="G12">
        <v>2.4147904916314794E-3</v>
      </c>
      <c r="H12">
        <v>8.3733390022213479E-4</v>
      </c>
      <c r="I12">
        <v>1.4100916061884705E-3</v>
      </c>
      <c r="K12" t="s">
        <v>11</v>
      </c>
      <c r="L12">
        <f t="shared" si="1"/>
        <v>2.0736106549721573E-4</v>
      </c>
      <c r="M12">
        <f t="shared" si="1"/>
        <v>2.6384272987710057E-4</v>
      </c>
      <c r="N12">
        <f t="shared" si="1"/>
        <v>2.8491325507809805E-4</v>
      </c>
      <c r="O12">
        <f t="shared" si="1"/>
        <v>1.1359685949776315E-4</v>
      </c>
      <c r="P12">
        <f t="shared" si="1"/>
        <v>8.4506216896435872E-4</v>
      </c>
      <c r="Q12">
        <f t="shared" si="1"/>
        <v>3.7045495122226566E-4</v>
      </c>
      <c r="R12">
        <f t="shared" si="1"/>
        <v>2.2666760207738624E-4</v>
      </c>
    </row>
    <row r="14" spans="2:21">
      <c r="B14" t="s">
        <v>14</v>
      </c>
      <c r="K14" t="s">
        <v>18</v>
      </c>
    </row>
    <row r="15" spans="2:21">
      <c r="B15" t="s">
        <v>4</v>
      </c>
      <c r="C15">
        <v>0.25</v>
      </c>
      <c r="D15">
        <v>0.5</v>
      </c>
      <c r="E15">
        <v>0.75</v>
      </c>
      <c r="F15">
        <v>1</v>
      </c>
      <c r="G15">
        <v>1.25</v>
      </c>
      <c r="H15">
        <v>1.5</v>
      </c>
      <c r="I15">
        <v>1.75</v>
      </c>
      <c r="K15" t="s">
        <v>4</v>
      </c>
      <c r="L15">
        <v>0.25</v>
      </c>
      <c r="M15">
        <v>0.5</v>
      </c>
      <c r="N15">
        <v>0.75</v>
      </c>
      <c r="O15">
        <v>1</v>
      </c>
      <c r="P15">
        <v>1.25</v>
      </c>
      <c r="Q15">
        <v>1.5</v>
      </c>
      <c r="R15">
        <v>1.75</v>
      </c>
    </row>
    <row r="16" spans="2:21">
      <c r="B16" t="s">
        <v>9</v>
      </c>
      <c r="C16">
        <v>-2.9497340505214866E-3</v>
      </c>
      <c r="D16">
        <v>1.2050210025379758E-3</v>
      </c>
      <c r="E16">
        <v>-1.0590137288932822E-3</v>
      </c>
      <c r="F16">
        <v>3.0923730566339456E-3</v>
      </c>
      <c r="G16">
        <v>2.7562943143498433E-3</v>
      </c>
      <c r="H16">
        <v>1.4322626996071393E-3</v>
      </c>
      <c r="I16">
        <v>-1.4987046905770216E-3</v>
      </c>
      <c r="K16" t="s">
        <v>9</v>
      </c>
      <c r="L16" s="13" t="b">
        <f t="shared" ref="L16:R18" si="2">IF(ABS(L4)-$U$2*L10&gt;0,TRUE,FALSE)</f>
        <v>0</v>
      </c>
      <c r="M16" s="13" t="b">
        <f t="shared" si="2"/>
        <v>0</v>
      </c>
      <c r="N16" s="13" t="b">
        <f t="shared" si="2"/>
        <v>0</v>
      </c>
      <c r="O16" s="13" t="b">
        <f t="shared" si="2"/>
        <v>0</v>
      </c>
      <c r="P16" s="13" t="b">
        <f t="shared" si="2"/>
        <v>0</v>
      </c>
      <c r="Q16" s="13" t="b">
        <f t="shared" si="2"/>
        <v>0</v>
      </c>
      <c r="R16" s="13" t="b">
        <f t="shared" si="2"/>
        <v>0</v>
      </c>
    </row>
    <row r="17" spans="2:18">
      <c r="B17" t="s">
        <v>10</v>
      </c>
      <c r="C17">
        <v>-3.611185059563485E-3</v>
      </c>
      <c r="D17">
        <v>3.0076324482463052E-3</v>
      </c>
      <c r="E17">
        <v>-6.1584942551282064E-4</v>
      </c>
      <c r="F17">
        <v>6.3960800053080294E-3</v>
      </c>
      <c r="G17">
        <v>7.2774765871683042E-3</v>
      </c>
      <c r="H17">
        <v>4.2637553297541391E-3</v>
      </c>
      <c r="I17">
        <v>1.8349486177443343E-3</v>
      </c>
      <c r="K17" t="s">
        <v>10</v>
      </c>
      <c r="L17" s="13" t="b">
        <f t="shared" si="2"/>
        <v>0</v>
      </c>
      <c r="M17" s="13" t="b">
        <f t="shared" si="2"/>
        <v>1</v>
      </c>
      <c r="N17" s="13" t="b">
        <f t="shared" si="2"/>
        <v>0</v>
      </c>
      <c r="O17" s="13" t="b">
        <f t="shared" si="2"/>
        <v>0</v>
      </c>
      <c r="P17" s="13" t="b">
        <f t="shared" si="2"/>
        <v>1</v>
      </c>
      <c r="Q17" s="13" t="b">
        <f t="shared" si="2"/>
        <v>1</v>
      </c>
      <c r="R17" s="13" t="b">
        <f t="shared" si="2"/>
        <v>0</v>
      </c>
    </row>
    <row r="18" spans="2:18">
      <c r="B18" t="s">
        <v>11</v>
      </c>
      <c r="C18">
        <v>7.6660148870990393E-4</v>
      </c>
      <c r="D18">
        <v>7.8104314481984897E-4</v>
      </c>
      <c r="E18">
        <v>7.8948778221796343E-4</v>
      </c>
      <c r="F18">
        <v>1.1511166671260714E-3</v>
      </c>
      <c r="G18">
        <v>2.0252444295032119E-3</v>
      </c>
      <c r="H18">
        <v>1.552531371380202E-3</v>
      </c>
      <c r="I18">
        <v>1.7019756425559382E-3</v>
      </c>
      <c r="K18" t="s">
        <v>11</v>
      </c>
      <c r="L18" s="13" t="b">
        <f t="shared" si="2"/>
        <v>0</v>
      </c>
      <c r="M18" s="13" t="b">
        <f t="shared" si="2"/>
        <v>0</v>
      </c>
      <c r="N18" s="13" t="b">
        <f t="shared" si="2"/>
        <v>1</v>
      </c>
      <c r="O18" s="13" t="b">
        <f t="shared" si="2"/>
        <v>1</v>
      </c>
      <c r="P18" s="13" t="b">
        <f t="shared" si="2"/>
        <v>0</v>
      </c>
      <c r="Q18" s="13" t="b">
        <f t="shared" si="2"/>
        <v>0</v>
      </c>
      <c r="R18" s="13" t="b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PVA86-89_85-124k_20uM (1)</vt:lpstr>
      <vt:lpstr>PVA86-89_85-124k_20uM (2)</vt:lpstr>
      <vt:lpstr>PVA86-89_85-124k_20uM (3)</vt:lpstr>
      <vt:lpstr>PVA86-89_85-124k_20uM (4)</vt:lpstr>
      <vt:lpstr>PVA86-89_85-124k_20uM (5)</vt:lpstr>
      <vt:lpstr>PVA86-89_85-124k_20uM (6)</vt:lpstr>
      <vt:lpstr>PVA86-89 Complete</vt:lpstr>
      <vt:lpstr>PVA86-89 Complete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Microsoft Office User</cp:lastModifiedBy>
  <dcterms:created xsi:type="dcterms:W3CDTF">2021-05-04T15:06:20Z</dcterms:created>
  <dcterms:modified xsi:type="dcterms:W3CDTF">2021-10-20T16:51:55Z</dcterms:modified>
</cp:coreProperties>
</file>